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C:\Users\OWNER\OneDrive\바탕 화면\"/>
    </mc:Choice>
  </mc:AlternateContent>
  <xr:revisionPtr revIDLastSave="0" documentId="8_{F037498B-3DAC-4FFF-96F5-6D5780DE1C9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가물막이수집" sheetId="5" r:id="rId1"/>
    <sheet name="가물막이집계" sheetId="16" r:id="rId2"/>
    <sheet name="가물막이-가시설(1열)" sheetId="18" r:id="rId3"/>
    <sheet name="가물막이-가시설(2열)" sheetId="19" r:id="rId4"/>
    <sheet name="가물막이조서" sheetId="11" r:id="rId5"/>
    <sheet name="가물막이" sheetId="17" state="hidden" r:id="rId6"/>
  </sheets>
  <definedNames>
    <definedName name="_xlnm._FilterDatabase" localSheetId="5" hidden="1">가물막이!$A$4:$AB$1827</definedName>
    <definedName name="_xlnm._FilterDatabase" localSheetId="4" hidden="1">가물막이조서!$A$2:$A$17</definedName>
    <definedName name="HTML_Control" localSheetId="5" hidden="1">{"'고휘도교통표지4차선용'!$B$2:$O$14"}</definedName>
    <definedName name="HTML_Control" localSheetId="2" hidden="1">{"'고휘도교통표지4차선용'!$B$2:$O$14"}</definedName>
    <definedName name="HTML_Control" localSheetId="3" hidden="1">{"'고휘도교통표지4차선용'!$B$2:$O$14"}</definedName>
    <definedName name="HTML_Control" localSheetId="1" hidden="1">{"'고휘도교통표지4차선용'!$B$2:$O$14"}</definedName>
    <definedName name="_xlnm.Print_Area" localSheetId="5">가물막이!$A$2:$O$1822</definedName>
    <definedName name="_xlnm.Print_Area" localSheetId="2">'가물막이-가시설(1열)'!$A$1:$L$39</definedName>
    <definedName name="_xlnm.Print_Area" localSheetId="3">'가물막이-가시설(2열)'!$A$1:$L$39</definedName>
    <definedName name="_xlnm.Print_Area" localSheetId="0">가물막이수집!$A$1:$F$7</definedName>
    <definedName name="_xlnm.Print_Area" localSheetId="4">가물막이조서!$B$1:$G$17</definedName>
    <definedName name="_xlnm.Print_Area" localSheetId="1">가물막이집계!$A$1:$G$6</definedName>
    <definedName name="_xlnm.Print_Area">#REF!</definedName>
    <definedName name="_xlnm.Print_Titles" localSheetId="5">가물막이!$4:$4</definedName>
    <definedName name="_xlnm.Print_Titles" localSheetId="1">가물막이집계!$1:$3</definedName>
    <definedName name="_xlnm.Print_Titles">#N/A</definedName>
    <definedName name="김1" localSheetId="5" hidden="1">{"'Firr(선)'!$AS$1:$AY$62","'Firr(사)'!$AS$1:$AY$62","'Firr(회)'!$AS$1:$AY$62","'Firr(선)'!$L$1:$V$62","'Firr(사)'!$L$1:$V$62","'Firr(회)'!$L$1:$V$62"}</definedName>
    <definedName name="ㅌㅇㅇㅇㅇ" localSheetId="5" hidden="1">{"'고휘도교통표지4차선용'!$B$2:$O$14"}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730" i="17" l="1"/>
  <c r="Y1730" i="17"/>
  <c r="X1730" i="17"/>
  <c r="W1730" i="17"/>
  <c r="V1730" i="17"/>
  <c r="U1730" i="17"/>
  <c r="T1730" i="17"/>
  <c r="A1730" i="17"/>
  <c r="Z1729" i="17"/>
  <c r="Y1729" i="17"/>
  <c r="X1729" i="17"/>
  <c r="W1729" i="17"/>
  <c r="V1729" i="17"/>
  <c r="U1729" i="17"/>
  <c r="T1729" i="17"/>
  <c r="A1729" i="17"/>
  <c r="Z1728" i="17"/>
  <c r="Y1728" i="17"/>
  <c r="X1728" i="17"/>
  <c r="W1728" i="17"/>
  <c r="V1728" i="17"/>
  <c r="U1728" i="17"/>
  <c r="T1728" i="17"/>
  <c r="A1728" i="17"/>
  <c r="Z1595" i="17"/>
  <c r="Y1595" i="17"/>
  <c r="X1595" i="17"/>
  <c r="W1595" i="17"/>
  <c r="V1595" i="17"/>
  <c r="U1595" i="17"/>
  <c r="T1595" i="17"/>
  <c r="A1595" i="17"/>
  <c r="Z1594" i="17"/>
  <c r="Y1594" i="17"/>
  <c r="X1594" i="17"/>
  <c r="W1594" i="17"/>
  <c r="V1594" i="17"/>
  <c r="U1594" i="17"/>
  <c r="T1594" i="17"/>
  <c r="A1594" i="17"/>
  <c r="Z1593" i="17"/>
  <c r="Y1593" i="17"/>
  <c r="X1593" i="17"/>
  <c r="W1593" i="17"/>
  <c r="V1593" i="17"/>
  <c r="U1593" i="17"/>
  <c r="T1593" i="17"/>
  <c r="Z1212" i="17"/>
  <c r="Y1212" i="17"/>
  <c r="X1212" i="17"/>
  <c r="W1212" i="17"/>
  <c r="V1212" i="17"/>
  <c r="U1212" i="17"/>
  <c r="T1212" i="17"/>
  <c r="A1212" i="17"/>
  <c r="Z1211" i="17"/>
  <c r="Y1211" i="17"/>
  <c r="X1211" i="17"/>
  <c r="W1211" i="17"/>
  <c r="V1211" i="17"/>
  <c r="U1211" i="17"/>
  <c r="T1211" i="17"/>
  <c r="A1211" i="17"/>
  <c r="Z1210" i="17"/>
  <c r="Y1210" i="17"/>
  <c r="X1210" i="17"/>
  <c r="W1210" i="17"/>
  <c r="V1210" i="17"/>
  <c r="U1210" i="17"/>
  <c r="T1210" i="17"/>
  <c r="Z1166" i="17"/>
  <c r="Y1166" i="17"/>
  <c r="X1166" i="17"/>
  <c r="W1166" i="17"/>
  <c r="V1166" i="17"/>
  <c r="U1166" i="17"/>
  <c r="T1166" i="17"/>
  <c r="A1166" i="17"/>
  <c r="Z1165" i="17"/>
  <c r="Y1165" i="17"/>
  <c r="X1165" i="17"/>
  <c r="W1165" i="17"/>
  <c r="V1165" i="17"/>
  <c r="U1165" i="17"/>
  <c r="T1165" i="17"/>
  <c r="A1165" i="17"/>
  <c r="Z1164" i="17"/>
  <c r="Y1164" i="17"/>
  <c r="X1164" i="17"/>
  <c r="W1164" i="17"/>
  <c r="V1164" i="17"/>
  <c r="U1164" i="17"/>
  <c r="T1164" i="17"/>
  <c r="A1164" i="17"/>
  <c r="Z1161" i="17"/>
  <c r="Y1161" i="17"/>
  <c r="X1161" i="17"/>
  <c r="W1161" i="17"/>
  <c r="V1161" i="17"/>
  <c r="U1161" i="17"/>
  <c r="T1161" i="17"/>
  <c r="A1161" i="17"/>
  <c r="Z1160" i="17"/>
  <c r="Y1160" i="17"/>
  <c r="X1160" i="17"/>
  <c r="W1160" i="17"/>
  <c r="V1160" i="17"/>
  <c r="U1160" i="17"/>
  <c r="T1160" i="17"/>
  <c r="Z1159" i="17"/>
  <c r="Y1159" i="17"/>
  <c r="X1159" i="17"/>
  <c r="W1159" i="17"/>
  <c r="V1159" i="17"/>
  <c r="U1159" i="17"/>
  <c r="T1159" i="17"/>
  <c r="A1159" i="17"/>
  <c r="Z780" i="17"/>
  <c r="Y780" i="17"/>
  <c r="X780" i="17"/>
  <c r="W780" i="17"/>
  <c r="V780" i="17"/>
  <c r="U780" i="17"/>
  <c r="T780" i="17"/>
  <c r="A780" i="17"/>
  <c r="Z779" i="17"/>
  <c r="Y779" i="17"/>
  <c r="X779" i="17"/>
  <c r="W779" i="17"/>
  <c r="V779" i="17"/>
  <c r="U779" i="17"/>
  <c r="T779" i="17"/>
  <c r="A779" i="17"/>
  <c r="Z778" i="17"/>
  <c r="Y778" i="17"/>
  <c r="X778" i="17"/>
  <c r="W778" i="17"/>
  <c r="V778" i="17"/>
  <c r="U778" i="17"/>
  <c r="T778" i="17"/>
  <c r="Z387" i="17"/>
  <c r="Y387" i="17"/>
  <c r="X387" i="17"/>
  <c r="W387" i="17"/>
  <c r="V387" i="17"/>
  <c r="U387" i="17"/>
  <c r="T387" i="17"/>
  <c r="A387" i="17"/>
  <c r="Z386" i="17"/>
  <c r="Y386" i="17"/>
  <c r="X386" i="17"/>
  <c r="W386" i="17"/>
  <c r="V386" i="17"/>
  <c r="U386" i="17"/>
  <c r="T386" i="17"/>
  <c r="A386" i="17"/>
  <c r="Z385" i="17"/>
  <c r="Y385" i="17"/>
  <c r="X385" i="17"/>
  <c r="W385" i="17"/>
  <c r="V385" i="17"/>
  <c r="U385" i="17"/>
  <c r="T385" i="17"/>
  <c r="Z255" i="17"/>
  <c r="Y255" i="17"/>
  <c r="X255" i="17"/>
  <c r="W255" i="17"/>
  <c r="V255" i="17"/>
  <c r="U255" i="17"/>
  <c r="T255" i="17"/>
  <c r="A255" i="17"/>
  <c r="Z254" i="17"/>
  <c r="Y254" i="17"/>
  <c r="X254" i="17"/>
  <c r="W254" i="17"/>
  <c r="V254" i="17"/>
  <c r="U254" i="17"/>
  <c r="T254" i="17"/>
  <c r="A254" i="17"/>
  <c r="Z253" i="17"/>
  <c r="Y253" i="17"/>
  <c r="X253" i="17"/>
  <c r="W253" i="17"/>
  <c r="V253" i="17"/>
  <c r="U253" i="17"/>
  <c r="T253" i="17"/>
  <c r="Z10" i="17"/>
  <c r="Y10" i="17"/>
  <c r="X10" i="17"/>
  <c r="W10" i="17"/>
  <c r="V10" i="17"/>
  <c r="U10" i="17"/>
  <c r="T10" i="17"/>
  <c r="A10" i="17"/>
  <c r="Z9" i="17"/>
  <c r="Y9" i="17"/>
  <c r="X9" i="17"/>
  <c r="W9" i="17"/>
  <c r="V9" i="17"/>
  <c r="U9" i="17"/>
  <c r="T9" i="17"/>
  <c r="A9" i="17"/>
  <c r="Z8" i="17"/>
  <c r="Y8" i="17"/>
  <c r="X8" i="17"/>
  <c r="W8" i="17"/>
  <c r="V8" i="17"/>
  <c r="U8" i="17"/>
  <c r="T8" i="17"/>
  <c r="A8" i="17"/>
  <c r="A1593" i="17" l="1"/>
  <c r="A1210" i="17"/>
  <c r="A1160" i="17"/>
  <c r="A778" i="17"/>
  <c r="A385" i="17"/>
  <c r="A253" i="17"/>
  <c r="Z1820" i="17" l="1"/>
  <c r="Y1820" i="17"/>
  <c r="X1820" i="17"/>
  <c r="W1820" i="17"/>
  <c r="V1820" i="17"/>
  <c r="U1820" i="17"/>
  <c r="T1820" i="17"/>
  <c r="Z1819" i="17"/>
  <c r="Y1819" i="17"/>
  <c r="X1819" i="17"/>
  <c r="W1819" i="17"/>
  <c r="V1819" i="17"/>
  <c r="U1819" i="17"/>
  <c r="T1819" i="17"/>
  <c r="A1819" i="17"/>
  <c r="Z1818" i="17"/>
  <c r="Y1818" i="17"/>
  <c r="X1818" i="17"/>
  <c r="W1818" i="17"/>
  <c r="V1818" i="17"/>
  <c r="U1818" i="17"/>
  <c r="T1818" i="17"/>
  <c r="A1818" i="17"/>
  <c r="Z1817" i="17"/>
  <c r="Y1817" i="17"/>
  <c r="X1817" i="17"/>
  <c r="W1817" i="17"/>
  <c r="V1817" i="17"/>
  <c r="U1817" i="17"/>
  <c r="T1817" i="17"/>
  <c r="A1817" i="17"/>
  <c r="Z1816" i="17"/>
  <c r="Y1816" i="17"/>
  <c r="X1816" i="17"/>
  <c r="W1816" i="17"/>
  <c r="V1816" i="17"/>
  <c r="U1816" i="17"/>
  <c r="T1816" i="17"/>
  <c r="A1816" i="17"/>
  <c r="Z1815" i="17"/>
  <c r="Y1815" i="17"/>
  <c r="X1815" i="17"/>
  <c r="W1815" i="17"/>
  <c r="V1815" i="17"/>
  <c r="U1815" i="17"/>
  <c r="T1815" i="17"/>
  <c r="Z1814" i="17"/>
  <c r="Y1814" i="17"/>
  <c r="X1814" i="17"/>
  <c r="W1814" i="17"/>
  <c r="V1814" i="17"/>
  <c r="U1814" i="17"/>
  <c r="T1814" i="17"/>
  <c r="A1814" i="17"/>
  <c r="Z1813" i="17"/>
  <c r="Y1813" i="17"/>
  <c r="X1813" i="17"/>
  <c r="W1813" i="17"/>
  <c r="V1813" i="17"/>
  <c r="U1813" i="17"/>
  <c r="T1813" i="17"/>
  <c r="Z1811" i="17"/>
  <c r="Y1811" i="17"/>
  <c r="X1811" i="17"/>
  <c r="W1811" i="17"/>
  <c r="V1811" i="17"/>
  <c r="U1811" i="17"/>
  <c r="T1811" i="17"/>
  <c r="A1811" i="17"/>
  <c r="Z1810" i="17"/>
  <c r="Y1810" i="17"/>
  <c r="X1810" i="17"/>
  <c r="W1810" i="17"/>
  <c r="V1810" i="17"/>
  <c r="U1810" i="17"/>
  <c r="T1810" i="17"/>
  <c r="A1810" i="17"/>
  <c r="Z1809" i="17"/>
  <c r="Y1809" i="17"/>
  <c r="X1809" i="17"/>
  <c r="W1809" i="17"/>
  <c r="V1809" i="17"/>
  <c r="U1809" i="17"/>
  <c r="T1809" i="17"/>
  <c r="Z1808" i="17"/>
  <c r="Y1808" i="17"/>
  <c r="X1808" i="17"/>
  <c r="W1808" i="17"/>
  <c r="V1808" i="17"/>
  <c r="U1808" i="17"/>
  <c r="T1808" i="17"/>
  <c r="Z1806" i="17"/>
  <c r="Y1806" i="17"/>
  <c r="X1806" i="17"/>
  <c r="W1806" i="17"/>
  <c r="V1806" i="17"/>
  <c r="U1806" i="17"/>
  <c r="T1806" i="17"/>
  <c r="A1806" i="17"/>
  <c r="Z1805" i="17"/>
  <c r="Y1805" i="17"/>
  <c r="X1805" i="17"/>
  <c r="W1805" i="17"/>
  <c r="V1805" i="17"/>
  <c r="U1805" i="17"/>
  <c r="T1805" i="17"/>
  <c r="Z1804" i="17"/>
  <c r="Y1804" i="17"/>
  <c r="X1804" i="17"/>
  <c r="W1804" i="17"/>
  <c r="V1804" i="17"/>
  <c r="U1804" i="17"/>
  <c r="T1804" i="17"/>
  <c r="A1804" i="17"/>
  <c r="Z1803" i="17"/>
  <c r="Y1803" i="17"/>
  <c r="X1803" i="17"/>
  <c r="W1803" i="17"/>
  <c r="V1803" i="17"/>
  <c r="U1803" i="17"/>
  <c r="T1803" i="17"/>
  <c r="A1803" i="17"/>
  <c r="Z1802" i="17"/>
  <c r="Y1802" i="17"/>
  <c r="X1802" i="17"/>
  <c r="W1802" i="17"/>
  <c r="V1802" i="17"/>
  <c r="U1802" i="17"/>
  <c r="T1802" i="17"/>
  <c r="A1802" i="17"/>
  <c r="Z1801" i="17"/>
  <c r="Y1801" i="17"/>
  <c r="X1801" i="17"/>
  <c r="W1801" i="17"/>
  <c r="V1801" i="17"/>
  <c r="U1801" i="17"/>
  <c r="T1801" i="17"/>
  <c r="A1801" i="17"/>
  <c r="Z1800" i="17"/>
  <c r="Y1800" i="17"/>
  <c r="X1800" i="17"/>
  <c r="W1800" i="17"/>
  <c r="V1800" i="17"/>
  <c r="U1800" i="17"/>
  <c r="T1800" i="17"/>
  <c r="Z1799" i="17"/>
  <c r="Y1799" i="17"/>
  <c r="X1799" i="17"/>
  <c r="W1799" i="17"/>
  <c r="V1799" i="17"/>
  <c r="U1799" i="17"/>
  <c r="T1799" i="17"/>
  <c r="Z1798" i="17"/>
  <c r="Y1798" i="17"/>
  <c r="X1798" i="17"/>
  <c r="W1798" i="17"/>
  <c r="V1798" i="17"/>
  <c r="U1798" i="17"/>
  <c r="T1798" i="17"/>
  <c r="A1798" i="17"/>
  <c r="Z1797" i="17"/>
  <c r="Y1797" i="17"/>
  <c r="X1797" i="17"/>
  <c r="W1797" i="17"/>
  <c r="V1797" i="17"/>
  <c r="U1797" i="17"/>
  <c r="T1797" i="17"/>
  <c r="T1796" i="17"/>
  <c r="A1796" i="17"/>
  <c r="Z1795" i="17"/>
  <c r="Y1795" i="17"/>
  <c r="X1795" i="17"/>
  <c r="W1795" i="17"/>
  <c r="V1795" i="17"/>
  <c r="U1795" i="17"/>
  <c r="T1795" i="17"/>
  <c r="A1795" i="17"/>
  <c r="Z1794" i="17"/>
  <c r="Y1794" i="17"/>
  <c r="X1794" i="17"/>
  <c r="W1794" i="17"/>
  <c r="V1794" i="17"/>
  <c r="U1794" i="17"/>
  <c r="T1794" i="17"/>
  <c r="A1794" i="17"/>
  <c r="Z1793" i="17"/>
  <c r="Y1793" i="17"/>
  <c r="X1793" i="17"/>
  <c r="W1793" i="17"/>
  <c r="V1793" i="17"/>
  <c r="U1793" i="17"/>
  <c r="T1793" i="17"/>
  <c r="A1793" i="17"/>
  <c r="Z1792" i="17"/>
  <c r="Y1792" i="17"/>
  <c r="X1792" i="17"/>
  <c r="W1792" i="17"/>
  <c r="V1792" i="17"/>
  <c r="U1792" i="17"/>
  <c r="T1792" i="17"/>
  <c r="Z1791" i="17"/>
  <c r="Y1791" i="17"/>
  <c r="X1791" i="17"/>
  <c r="W1791" i="17"/>
  <c r="V1791" i="17"/>
  <c r="U1791" i="17"/>
  <c r="T1791" i="17"/>
  <c r="T1790" i="17"/>
  <c r="A1790" i="17"/>
  <c r="Z1789" i="17"/>
  <c r="Y1789" i="17"/>
  <c r="X1789" i="17"/>
  <c r="W1789" i="17"/>
  <c r="V1789" i="17"/>
  <c r="U1789" i="17"/>
  <c r="T1789" i="17"/>
  <c r="Z1788" i="17"/>
  <c r="Y1788" i="17"/>
  <c r="X1788" i="17"/>
  <c r="W1788" i="17"/>
  <c r="V1788" i="17"/>
  <c r="U1788" i="17"/>
  <c r="T1788" i="17"/>
  <c r="Z1787" i="17"/>
  <c r="Y1787" i="17"/>
  <c r="X1787" i="17"/>
  <c r="W1787" i="17"/>
  <c r="V1787" i="17"/>
  <c r="U1787" i="17"/>
  <c r="T1787" i="17"/>
  <c r="Z1785" i="17"/>
  <c r="Y1785" i="17"/>
  <c r="X1785" i="17"/>
  <c r="W1785" i="17"/>
  <c r="V1785" i="17"/>
  <c r="U1785" i="17"/>
  <c r="T1785" i="17"/>
  <c r="Z1784" i="17"/>
  <c r="Y1784" i="17"/>
  <c r="X1784" i="17"/>
  <c r="W1784" i="17"/>
  <c r="V1784" i="17"/>
  <c r="U1784" i="17"/>
  <c r="T1784" i="17"/>
  <c r="Z1783" i="17"/>
  <c r="Y1783" i="17"/>
  <c r="X1783" i="17"/>
  <c r="W1783" i="17"/>
  <c r="V1783" i="17"/>
  <c r="U1783" i="17"/>
  <c r="T1783" i="17"/>
  <c r="Z1781" i="17"/>
  <c r="Y1781" i="17"/>
  <c r="X1781" i="17"/>
  <c r="W1781" i="17"/>
  <c r="V1781" i="17"/>
  <c r="U1781" i="17"/>
  <c r="T1781" i="17"/>
  <c r="Z1780" i="17"/>
  <c r="Y1780" i="17"/>
  <c r="X1780" i="17"/>
  <c r="W1780" i="17"/>
  <c r="V1780" i="17"/>
  <c r="U1780" i="17"/>
  <c r="T1780" i="17"/>
  <c r="Z1779" i="17"/>
  <c r="Y1779" i="17"/>
  <c r="X1779" i="17"/>
  <c r="W1779" i="17"/>
  <c r="V1779" i="17"/>
  <c r="U1779" i="17"/>
  <c r="T1779" i="17"/>
  <c r="A1779" i="17"/>
  <c r="Z1778" i="17"/>
  <c r="Y1778" i="17"/>
  <c r="X1778" i="17"/>
  <c r="W1778" i="17"/>
  <c r="V1778" i="17"/>
  <c r="U1778" i="17"/>
  <c r="T1778" i="17"/>
  <c r="A1778" i="17"/>
  <c r="Z1777" i="17"/>
  <c r="Y1777" i="17"/>
  <c r="X1777" i="17"/>
  <c r="W1777" i="17"/>
  <c r="V1777" i="17"/>
  <c r="U1777" i="17"/>
  <c r="T1777" i="17"/>
  <c r="A1777" i="17"/>
  <c r="Z1776" i="17"/>
  <c r="Y1776" i="17"/>
  <c r="X1776" i="17"/>
  <c r="W1776" i="17"/>
  <c r="V1776" i="17"/>
  <c r="U1776" i="17"/>
  <c r="T1776" i="17"/>
  <c r="Z1775" i="17"/>
  <c r="Y1775" i="17"/>
  <c r="X1775" i="17"/>
  <c r="W1775" i="17"/>
  <c r="V1775" i="17"/>
  <c r="U1775" i="17"/>
  <c r="T1775" i="17"/>
  <c r="A1775" i="17"/>
  <c r="Z1774" i="17"/>
  <c r="Y1774" i="17"/>
  <c r="X1774" i="17"/>
  <c r="W1774" i="17"/>
  <c r="V1774" i="17"/>
  <c r="U1774" i="17"/>
  <c r="T1774" i="17"/>
  <c r="A1774" i="17"/>
  <c r="Z1773" i="17"/>
  <c r="Y1773" i="17"/>
  <c r="X1773" i="17"/>
  <c r="W1773" i="17"/>
  <c r="V1773" i="17"/>
  <c r="U1773" i="17"/>
  <c r="T1773" i="17"/>
  <c r="Z1772" i="17"/>
  <c r="Y1772" i="17"/>
  <c r="X1772" i="17"/>
  <c r="W1772" i="17"/>
  <c r="V1772" i="17"/>
  <c r="U1772" i="17"/>
  <c r="T1772" i="17"/>
  <c r="Z1771" i="17"/>
  <c r="Y1771" i="17"/>
  <c r="X1771" i="17"/>
  <c r="W1771" i="17"/>
  <c r="V1771" i="17"/>
  <c r="U1771" i="17"/>
  <c r="T1771" i="17"/>
  <c r="A1771" i="17"/>
  <c r="Z1770" i="17"/>
  <c r="Y1770" i="17"/>
  <c r="X1770" i="17"/>
  <c r="W1770" i="17"/>
  <c r="V1770" i="17"/>
  <c r="U1770" i="17"/>
  <c r="T1770" i="17"/>
  <c r="A1770" i="17"/>
  <c r="Z1769" i="17"/>
  <c r="Y1769" i="17"/>
  <c r="X1769" i="17"/>
  <c r="W1769" i="17"/>
  <c r="V1769" i="17"/>
  <c r="U1769" i="17"/>
  <c r="T1769" i="17"/>
  <c r="A1769" i="17"/>
  <c r="Z1768" i="17"/>
  <c r="Y1768" i="17"/>
  <c r="X1768" i="17"/>
  <c r="W1768" i="17"/>
  <c r="V1768" i="17"/>
  <c r="U1768" i="17"/>
  <c r="T1768" i="17"/>
  <c r="Z1767" i="17"/>
  <c r="Y1767" i="17"/>
  <c r="X1767" i="17"/>
  <c r="W1767" i="17"/>
  <c r="V1767" i="17"/>
  <c r="U1767" i="17"/>
  <c r="T1767" i="17"/>
  <c r="A1767" i="17"/>
  <c r="Z1766" i="17"/>
  <c r="Y1766" i="17"/>
  <c r="X1766" i="17"/>
  <c r="W1766" i="17"/>
  <c r="V1766" i="17"/>
  <c r="U1766" i="17"/>
  <c r="T1766" i="17"/>
  <c r="A1766" i="17"/>
  <c r="Z1765" i="17"/>
  <c r="Y1765" i="17"/>
  <c r="X1765" i="17"/>
  <c r="W1765" i="17"/>
  <c r="V1765" i="17"/>
  <c r="U1765" i="17"/>
  <c r="T1765" i="17"/>
  <c r="Z1764" i="17"/>
  <c r="Y1764" i="17"/>
  <c r="X1764" i="17"/>
  <c r="W1764" i="17"/>
  <c r="V1764" i="17"/>
  <c r="U1764" i="17"/>
  <c r="T1764" i="17"/>
  <c r="Z1763" i="17"/>
  <c r="Y1763" i="17"/>
  <c r="X1763" i="17"/>
  <c r="W1763" i="17"/>
  <c r="V1763" i="17"/>
  <c r="U1763" i="17"/>
  <c r="T1763" i="17"/>
  <c r="A1763" i="17"/>
  <c r="Z1762" i="17"/>
  <c r="Y1762" i="17"/>
  <c r="X1762" i="17"/>
  <c r="W1762" i="17"/>
  <c r="V1762" i="17"/>
  <c r="U1762" i="17"/>
  <c r="T1762" i="17"/>
  <c r="Z1761" i="17"/>
  <c r="Y1761" i="17"/>
  <c r="X1761" i="17"/>
  <c r="W1761" i="17"/>
  <c r="V1761" i="17"/>
  <c r="U1761" i="17"/>
  <c r="T1761" i="17"/>
  <c r="A1761" i="17"/>
  <c r="Z1760" i="17"/>
  <c r="Y1760" i="17"/>
  <c r="X1760" i="17"/>
  <c r="W1760" i="17"/>
  <c r="V1760" i="17"/>
  <c r="U1760" i="17"/>
  <c r="T1760" i="17"/>
  <c r="A1760" i="17"/>
  <c r="Z1759" i="17"/>
  <c r="Y1759" i="17"/>
  <c r="X1759" i="17"/>
  <c r="W1759" i="17"/>
  <c r="V1759" i="17"/>
  <c r="U1759" i="17"/>
  <c r="T1759" i="17"/>
  <c r="Z1758" i="17"/>
  <c r="Y1758" i="17"/>
  <c r="X1758" i="17"/>
  <c r="W1758" i="17"/>
  <c r="V1758" i="17"/>
  <c r="U1758" i="17"/>
  <c r="T1758" i="17"/>
  <c r="Z1757" i="17"/>
  <c r="Y1757" i="17"/>
  <c r="X1757" i="17"/>
  <c r="W1757" i="17"/>
  <c r="V1757" i="17"/>
  <c r="U1757" i="17"/>
  <c r="T1757" i="17"/>
  <c r="A1757" i="17"/>
  <c r="Z1756" i="17"/>
  <c r="Y1756" i="17"/>
  <c r="X1756" i="17"/>
  <c r="W1756" i="17"/>
  <c r="V1756" i="17"/>
  <c r="U1756" i="17"/>
  <c r="T1756" i="17"/>
  <c r="A1756" i="17"/>
  <c r="Z1755" i="17"/>
  <c r="Y1755" i="17"/>
  <c r="X1755" i="17"/>
  <c r="W1755" i="17"/>
  <c r="V1755" i="17"/>
  <c r="U1755" i="17"/>
  <c r="T1755" i="17"/>
  <c r="Z1754" i="17"/>
  <c r="Y1754" i="17"/>
  <c r="X1754" i="17"/>
  <c r="W1754" i="17"/>
  <c r="V1754" i="17"/>
  <c r="U1754" i="17"/>
  <c r="T1754" i="17"/>
  <c r="Z1753" i="17"/>
  <c r="Y1753" i="17"/>
  <c r="X1753" i="17"/>
  <c r="W1753" i="17"/>
  <c r="V1753" i="17"/>
  <c r="U1753" i="17"/>
  <c r="T1753" i="17"/>
  <c r="Z1752" i="17"/>
  <c r="Y1752" i="17"/>
  <c r="X1752" i="17"/>
  <c r="W1752" i="17"/>
  <c r="V1752" i="17"/>
  <c r="U1752" i="17"/>
  <c r="T1752" i="17"/>
  <c r="A1752" i="17"/>
  <c r="Z1751" i="17"/>
  <c r="Y1751" i="17"/>
  <c r="X1751" i="17"/>
  <c r="W1751" i="17"/>
  <c r="V1751" i="17"/>
  <c r="U1751" i="17"/>
  <c r="T1751" i="17"/>
  <c r="Z1750" i="17"/>
  <c r="Y1750" i="17"/>
  <c r="X1750" i="17"/>
  <c r="W1750" i="17"/>
  <c r="V1750" i="17"/>
  <c r="U1750" i="17"/>
  <c r="T1750" i="17"/>
  <c r="Z1749" i="17"/>
  <c r="Y1749" i="17"/>
  <c r="X1749" i="17"/>
  <c r="W1749" i="17"/>
  <c r="V1749" i="17"/>
  <c r="U1749" i="17"/>
  <c r="T1749" i="17"/>
  <c r="A1749" i="17"/>
  <c r="Z1748" i="17"/>
  <c r="Y1748" i="17"/>
  <c r="X1748" i="17"/>
  <c r="W1748" i="17"/>
  <c r="V1748" i="17"/>
  <c r="U1748" i="17"/>
  <c r="T1748" i="17"/>
  <c r="A1748" i="17"/>
  <c r="Z1747" i="17"/>
  <c r="Y1747" i="17"/>
  <c r="X1747" i="17"/>
  <c r="W1747" i="17"/>
  <c r="V1747" i="17"/>
  <c r="U1747" i="17"/>
  <c r="T1747" i="17"/>
  <c r="Z1746" i="17"/>
  <c r="Y1746" i="17"/>
  <c r="X1746" i="17"/>
  <c r="W1746" i="17"/>
  <c r="V1746" i="17"/>
  <c r="U1746" i="17"/>
  <c r="T1746" i="17"/>
  <c r="Z1745" i="17"/>
  <c r="Y1745" i="17"/>
  <c r="X1745" i="17"/>
  <c r="W1745" i="17"/>
  <c r="V1745" i="17"/>
  <c r="U1745" i="17"/>
  <c r="T1745" i="17"/>
  <c r="Z1744" i="17"/>
  <c r="Y1744" i="17"/>
  <c r="X1744" i="17"/>
  <c r="W1744" i="17"/>
  <c r="V1744" i="17"/>
  <c r="U1744" i="17"/>
  <c r="T1744" i="17"/>
  <c r="A1744" i="17"/>
  <c r="Z1743" i="17"/>
  <c r="Y1743" i="17"/>
  <c r="X1743" i="17"/>
  <c r="W1743" i="17"/>
  <c r="V1743" i="17"/>
  <c r="U1743" i="17"/>
  <c r="T1743" i="17"/>
  <c r="Z1742" i="17"/>
  <c r="Y1742" i="17"/>
  <c r="X1742" i="17"/>
  <c r="W1742" i="17"/>
  <c r="V1742" i="17"/>
  <c r="U1742" i="17"/>
  <c r="T1742" i="17"/>
  <c r="Z1741" i="17"/>
  <c r="Y1741" i="17"/>
  <c r="X1741" i="17"/>
  <c r="W1741" i="17"/>
  <c r="V1741" i="17"/>
  <c r="U1741" i="17"/>
  <c r="T1741" i="17"/>
  <c r="A1741" i="17"/>
  <c r="Z1740" i="17"/>
  <c r="Y1740" i="17"/>
  <c r="X1740" i="17"/>
  <c r="W1740" i="17"/>
  <c r="V1740" i="17"/>
  <c r="U1740" i="17"/>
  <c r="T1740" i="17"/>
  <c r="A1740" i="17"/>
  <c r="Z1739" i="17"/>
  <c r="Y1739" i="17"/>
  <c r="X1739" i="17"/>
  <c r="W1739" i="17"/>
  <c r="V1739" i="17"/>
  <c r="U1739" i="17"/>
  <c r="T1739" i="17"/>
  <c r="Z1738" i="17"/>
  <c r="Y1738" i="17"/>
  <c r="X1738" i="17"/>
  <c r="W1738" i="17"/>
  <c r="V1738" i="17"/>
  <c r="U1738" i="17"/>
  <c r="T1738" i="17"/>
  <c r="Z1737" i="17"/>
  <c r="Y1737" i="17"/>
  <c r="X1737" i="17"/>
  <c r="W1737" i="17"/>
  <c r="V1737" i="17"/>
  <c r="U1737" i="17"/>
  <c r="T1737" i="17"/>
  <c r="Z1736" i="17"/>
  <c r="Y1736" i="17"/>
  <c r="X1736" i="17"/>
  <c r="W1736" i="17"/>
  <c r="V1736" i="17"/>
  <c r="U1736" i="17"/>
  <c r="T1736" i="17"/>
  <c r="A1736" i="17"/>
  <c r="Z1735" i="17"/>
  <c r="Y1735" i="17"/>
  <c r="X1735" i="17"/>
  <c r="W1735" i="17"/>
  <c r="V1735" i="17"/>
  <c r="U1735" i="17"/>
  <c r="T1735" i="17"/>
  <c r="Z1734" i="17"/>
  <c r="Y1734" i="17"/>
  <c r="X1734" i="17"/>
  <c r="W1734" i="17"/>
  <c r="V1734" i="17"/>
  <c r="U1734" i="17"/>
  <c r="T1734" i="17"/>
  <c r="Z1733" i="17"/>
  <c r="Y1733" i="17"/>
  <c r="X1733" i="17"/>
  <c r="W1733" i="17"/>
  <c r="V1733" i="17"/>
  <c r="U1733" i="17"/>
  <c r="T1733" i="17"/>
  <c r="A1733" i="17"/>
  <c r="Z1732" i="17"/>
  <c r="Y1732" i="17"/>
  <c r="X1732" i="17"/>
  <c r="W1732" i="17"/>
  <c r="V1732" i="17"/>
  <c r="U1732" i="17"/>
  <c r="T1732" i="17"/>
  <c r="A1732" i="17"/>
  <c r="Z1731" i="17"/>
  <c r="Y1731" i="17"/>
  <c r="X1731" i="17"/>
  <c r="W1731" i="17"/>
  <c r="V1731" i="17"/>
  <c r="U1731" i="17"/>
  <c r="T1731" i="17"/>
  <c r="Z1727" i="17"/>
  <c r="Y1727" i="17"/>
  <c r="X1727" i="17"/>
  <c r="W1727" i="17"/>
  <c r="V1727" i="17"/>
  <c r="U1727" i="17"/>
  <c r="T1727" i="17"/>
  <c r="A1727" i="17"/>
  <c r="Z1726" i="17"/>
  <c r="Y1726" i="17"/>
  <c r="X1726" i="17"/>
  <c r="W1726" i="17"/>
  <c r="V1726" i="17"/>
  <c r="U1726" i="17"/>
  <c r="T1726" i="17"/>
  <c r="Z1725" i="17"/>
  <c r="Y1725" i="17"/>
  <c r="X1725" i="17"/>
  <c r="W1725" i="17"/>
  <c r="V1725" i="17"/>
  <c r="U1725" i="17"/>
  <c r="T1725" i="17"/>
  <c r="Z1724" i="17"/>
  <c r="Y1724" i="17"/>
  <c r="X1724" i="17"/>
  <c r="W1724" i="17"/>
  <c r="V1724" i="17"/>
  <c r="U1724" i="17"/>
  <c r="T1724" i="17"/>
  <c r="A1724" i="17"/>
  <c r="Z1723" i="17"/>
  <c r="Y1723" i="17"/>
  <c r="X1723" i="17"/>
  <c r="W1723" i="17"/>
  <c r="V1723" i="17"/>
  <c r="U1723" i="17"/>
  <c r="T1723" i="17"/>
  <c r="A1723" i="17"/>
  <c r="Z1722" i="17"/>
  <c r="Y1722" i="17"/>
  <c r="X1722" i="17"/>
  <c r="W1722" i="17"/>
  <c r="V1722" i="17"/>
  <c r="U1722" i="17"/>
  <c r="T1722" i="17"/>
  <c r="Z1721" i="17"/>
  <c r="Y1721" i="17"/>
  <c r="X1721" i="17"/>
  <c r="W1721" i="17"/>
  <c r="V1721" i="17"/>
  <c r="U1721" i="17"/>
  <c r="T1721" i="17"/>
  <c r="Z1720" i="17"/>
  <c r="Y1720" i="17"/>
  <c r="X1720" i="17"/>
  <c r="W1720" i="17"/>
  <c r="V1720" i="17"/>
  <c r="U1720" i="17"/>
  <c r="T1720" i="17"/>
  <c r="Z1719" i="17"/>
  <c r="Y1719" i="17"/>
  <c r="X1719" i="17"/>
  <c r="W1719" i="17"/>
  <c r="V1719" i="17"/>
  <c r="U1719" i="17"/>
  <c r="T1719" i="17"/>
  <c r="A1719" i="17"/>
  <c r="Z1718" i="17"/>
  <c r="Y1718" i="17"/>
  <c r="X1718" i="17"/>
  <c r="W1718" i="17"/>
  <c r="V1718" i="17"/>
  <c r="U1718" i="17"/>
  <c r="T1718" i="17"/>
  <c r="Z1717" i="17"/>
  <c r="Y1717" i="17"/>
  <c r="X1717" i="17"/>
  <c r="W1717" i="17"/>
  <c r="V1717" i="17"/>
  <c r="U1717" i="17"/>
  <c r="T1717" i="17"/>
  <c r="Z1716" i="17"/>
  <c r="Y1716" i="17"/>
  <c r="X1716" i="17"/>
  <c r="W1716" i="17"/>
  <c r="V1716" i="17"/>
  <c r="U1716" i="17"/>
  <c r="T1716" i="17"/>
  <c r="A1716" i="17"/>
  <c r="Z1715" i="17"/>
  <c r="Y1715" i="17"/>
  <c r="X1715" i="17"/>
  <c r="W1715" i="17"/>
  <c r="V1715" i="17"/>
  <c r="U1715" i="17"/>
  <c r="T1715" i="17"/>
  <c r="A1715" i="17"/>
  <c r="Z1714" i="17"/>
  <c r="Y1714" i="17"/>
  <c r="X1714" i="17"/>
  <c r="W1714" i="17"/>
  <c r="V1714" i="17"/>
  <c r="U1714" i="17"/>
  <c r="T1714" i="17"/>
  <c r="Z1713" i="17"/>
  <c r="Y1713" i="17"/>
  <c r="X1713" i="17"/>
  <c r="W1713" i="17"/>
  <c r="V1713" i="17"/>
  <c r="U1713" i="17"/>
  <c r="T1713" i="17"/>
  <c r="Z1712" i="17"/>
  <c r="Y1712" i="17"/>
  <c r="X1712" i="17"/>
  <c r="W1712" i="17"/>
  <c r="V1712" i="17"/>
  <c r="U1712" i="17"/>
  <c r="T1712" i="17"/>
  <c r="Z1711" i="17"/>
  <c r="Y1711" i="17"/>
  <c r="X1711" i="17"/>
  <c r="W1711" i="17"/>
  <c r="V1711" i="17"/>
  <c r="U1711" i="17"/>
  <c r="T1711" i="17"/>
  <c r="A1711" i="17"/>
  <c r="Z1710" i="17"/>
  <c r="Y1710" i="17"/>
  <c r="X1710" i="17"/>
  <c r="W1710" i="17"/>
  <c r="V1710" i="17"/>
  <c r="U1710" i="17"/>
  <c r="T1710" i="17"/>
  <c r="Z1709" i="17"/>
  <c r="Y1709" i="17"/>
  <c r="X1709" i="17"/>
  <c r="W1709" i="17"/>
  <c r="V1709" i="17"/>
  <c r="U1709" i="17"/>
  <c r="T1709" i="17"/>
  <c r="Z1708" i="17"/>
  <c r="Y1708" i="17"/>
  <c r="X1708" i="17"/>
  <c r="W1708" i="17"/>
  <c r="V1708" i="17"/>
  <c r="U1708" i="17"/>
  <c r="T1708" i="17"/>
  <c r="A1708" i="17"/>
  <c r="Z1707" i="17"/>
  <c r="Y1707" i="17"/>
  <c r="X1707" i="17"/>
  <c r="W1707" i="17"/>
  <c r="V1707" i="17"/>
  <c r="U1707" i="17"/>
  <c r="T1707" i="17"/>
  <c r="A1707" i="17"/>
  <c r="Z1706" i="17"/>
  <c r="Y1706" i="17"/>
  <c r="X1706" i="17"/>
  <c r="W1706" i="17"/>
  <c r="V1706" i="17"/>
  <c r="U1706" i="17"/>
  <c r="T1706" i="17"/>
  <c r="Z1705" i="17"/>
  <c r="Y1705" i="17"/>
  <c r="X1705" i="17"/>
  <c r="W1705" i="17"/>
  <c r="V1705" i="17"/>
  <c r="U1705" i="17"/>
  <c r="T1705" i="17"/>
  <c r="Z1704" i="17"/>
  <c r="Y1704" i="17"/>
  <c r="X1704" i="17"/>
  <c r="W1704" i="17"/>
  <c r="V1704" i="17"/>
  <c r="U1704" i="17"/>
  <c r="T1704" i="17"/>
  <c r="Z1703" i="17"/>
  <c r="Y1703" i="17"/>
  <c r="X1703" i="17"/>
  <c r="W1703" i="17"/>
  <c r="V1703" i="17"/>
  <c r="U1703" i="17"/>
  <c r="T1703" i="17"/>
  <c r="A1703" i="17"/>
  <c r="Z1702" i="17"/>
  <c r="Y1702" i="17"/>
  <c r="X1702" i="17"/>
  <c r="W1702" i="17"/>
  <c r="V1702" i="17"/>
  <c r="U1702" i="17"/>
  <c r="T1702" i="17"/>
  <c r="Z1701" i="17"/>
  <c r="Y1701" i="17"/>
  <c r="X1701" i="17"/>
  <c r="W1701" i="17"/>
  <c r="V1701" i="17"/>
  <c r="U1701" i="17"/>
  <c r="T1701" i="17"/>
  <c r="Z1700" i="17"/>
  <c r="Y1700" i="17"/>
  <c r="X1700" i="17"/>
  <c r="W1700" i="17"/>
  <c r="V1700" i="17"/>
  <c r="U1700" i="17"/>
  <c r="T1700" i="17"/>
  <c r="A1700" i="17"/>
  <c r="Z1699" i="17"/>
  <c r="Y1699" i="17"/>
  <c r="X1699" i="17"/>
  <c r="W1699" i="17"/>
  <c r="V1699" i="17"/>
  <c r="U1699" i="17"/>
  <c r="T1699" i="17"/>
  <c r="A1699" i="17"/>
  <c r="Z1698" i="17"/>
  <c r="Y1698" i="17"/>
  <c r="X1698" i="17"/>
  <c r="W1698" i="17"/>
  <c r="V1698" i="17"/>
  <c r="U1698" i="17"/>
  <c r="T1698" i="17"/>
  <c r="Z1697" i="17"/>
  <c r="Y1697" i="17"/>
  <c r="X1697" i="17"/>
  <c r="W1697" i="17"/>
  <c r="V1697" i="17"/>
  <c r="U1697" i="17"/>
  <c r="T1697" i="17"/>
  <c r="Z1696" i="17"/>
  <c r="Y1696" i="17"/>
  <c r="X1696" i="17"/>
  <c r="W1696" i="17"/>
  <c r="V1696" i="17"/>
  <c r="U1696" i="17"/>
  <c r="T1696" i="17"/>
  <c r="Z1695" i="17"/>
  <c r="Y1695" i="17"/>
  <c r="X1695" i="17"/>
  <c r="W1695" i="17"/>
  <c r="V1695" i="17"/>
  <c r="U1695" i="17"/>
  <c r="T1695" i="17"/>
  <c r="A1695" i="17"/>
  <c r="Z1694" i="17"/>
  <c r="Y1694" i="17"/>
  <c r="X1694" i="17"/>
  <c r="W1694" i="17"/>
  <c r="V1694" i="17"/>
  <c r="U1694" i="17"/>
  <c r="T1694" i="17"/>
  <c r="A1694" i="17"/>
  <c r="Z1693" i="17"/>
  <c r="Y1693" i="17"/>
  <c r="X1693" i="17"/>
  <c r="W1693" i="17"/>
  <c r="V1693" i="17"/>
  <c r="U1693" i="17"/>
  <c r="T1693" i="17"/>
  <c r="Z1692" i="17"/>
  <c r="Y1692" i="17"/>
  <c r="X1692" i="17"/>
  <c r="W1692" i="17"/>
  <c r="V1692" i="17"/>
  <c r="U1692" i="17"/>
  <c r="T1692" i="17"/>
  <c r="A1692" i="17"/>
  <c r="Z1691" i="17"/>
  <c r="Y1691" i="17"/>
  <c r="X1691" i="17"/>
  <c r="W1691" i="17"/>
  <c r="V1691" i="17"/>
  <c r="U1691" i="17"/>
  <c r="T1691" i="17"/>
  <c r="A1691" i="17"/>
  <c r="Z1690" i="17"/>
  <c r="Y1690" i="17"/>
  <c r="X1690" i="17"/>
  <c r="W1690" i="17"/>
  <c r="V1690" i="17"/>
  <c r="U1690" i="17"/>
  <c r="T1690" i="17"/>
  <c r="Z1689" i="17"/>
  <c r="Y1689" i="17"/>
  <c r="X1689" i="17"/>
  <c r="W1689" i="17"/>
  <c r="V1689" i="17"/>
  <c r="U1689" i="17"/>
  <c r="T1689" i="17"/>
  <c r="Z1688" i="17"/>
  <c r="Y1688" i="17"/>
  <c r="X1688" i="17"/>
  <c r="W1688" i="17"/>
  <c r="V1688" i="17"/>
  <c r="U1688" i="17"/>
  <c r="T1688" i="17"/>
  <c r="Z1687" i="17"/>
  <c r="Y1687" i="17"/>
  <c r="X1687" i="17"/>
  <c r="W1687" i="17"/>
  <c r="V1687" i="17"/>
  <c r="U1687" i="17"/>
  <c r="T1687" i="17"/>
  <c r="A1687" i="17"/>
  <c r="Z1686" i="17"/>
  <c r="Y1686" i="17"/>
  <c r="X1686" i="17"/>
  <c r="W1686" i="17"/>
  <c r="V1686" i="17"/>
  <c r="U1686" i="17"/>
  <c r="T1686" i="17"/>
  <c r="A1686" i="17"/>
  <c r="Z1685" i="17"/>
  <c r="Y1685" i="17"/>
  <c r="X1685" i="17"/>
  <c r="W1685" i="17"/>
  <c r="V1685" i="17"/>
  <c r="U1685" i="17"/>
  <c r="T1685" i="17"/>
  <c r="Z1684" i="17"/>
  <c r="Y1684" i="17"/>
  <c r="X1684" i="17"/>
  <c r="W1684" i="17"/>
  <c r="V1684" i="17"/>
  <c r="U1684" i="17"/>
  <c r="T1684" i="17"/>
  <c r="A1684" i="17"/>
  <c r="Z1683" i="17"/>
  <c r="Y1683" i="17"/>
  <c r="X1683" i="17"/>
  <c r="W1683" i="17"/>
  <c r="V1683" i="17"/>
  <c r="U1683" i="17"/>
  <c r="T1683" i="17"/>
  <c r="A1683" i="17"/>
  <c r="Z566" i="17"/>
  <c r="Y566" i="17"/>
  <c r="X566" i="17"/>
  <c r="W566" i="17"/>
  <c r="V566" i="17"/>
  <c r="U566" i="17"/>
  <c r="T566" i="17"/>
  <c r="Z565" i="17"/>
  <c r="Y565" i="17"/>
  <c r="X565" i="17"/>
  <c r="W565" i="17"/>
  <c r="V565" i="17"/>
  <c r="U565" i="17"/>
  <c r="T565" i="17"/>
  <c r="E565" i="17"/>
  <c r="Z563" i="17"/>
  <c r="Y563" i="17"/>
  <c r="X563" i="17"/>
  <c r="W563" i="17"/>
  <c r="V563" i="17"/>
  <c r="U563" i="17"/>
  <c r="T563" i="17"/>
  <c r="Z562" i="17"/>
  <c r="Y562" i="17"/>
  <c r="X562" i="17"/>
  <c r="W562" i="17"/>
  <c r="V562" i="17"/>
  <c r="U562" i="17"/>
  <c r="T562" i="17"/>
  <c r="Z561" i="17"/>
  <c r="Y561" i="17"/>
  <c r="X561" i="17"/>
  <c r="W561" i="17"/>
  <c r="V561" i="17"/>
  <c r="U561" i="17"/>
  <c r="T561" i="17"/>
  <c r="A561" i="17"/>
  <c r="Z560" i="17"/>
  <c r="Y560" i="17"/>
  <c r="X560" i="17"/>
  <c r="W560" i="17"/>
  <c r="V560" i="17"/>
  <c r="U560" i="17"/>
  <c r="T560" i="17"/>
  <c r="Z559" i="17"/>
  <c r="Y559" i="17"/>
  <c r="X559" i="17"/>
  <c r="W559" i="17"/>
  <c r="V559" i="17"/>
  <c r="U559" i="17"/>
  <c r="T559" i="17"/>
  <c r="A559" i="17"/>
  <c r="Z558" i="17"/>
  <c r="Y558" i="17"/>
  <c r="X558" i="17"/>
  <c r="W558" i="17"/>
  <c r="V558" i="17"/>
  <c r="U558" i="17"/>
  <c r="T558" i="17"/>
  <c r="Z557" i="17"/>
  <c r="Y557" i="17"/>
  <c r="X557" i="17"/>
  <c r="W557" i="17"/>
  <c r="V557" i="17"/>
  <c r="U557" i="17"/>
  <c r="T557" i="17"/>
  <c r="A557" i="17"/>
  <c r="Z556" i="17"/>
  <c r="Y556" i="17"/>
  <c r="X556" i="17"/>
  <c r="W556" i="17"/>
  <c r="V556" i="17"/>
  <c r="U556" i="17"/>
  <c r="T556" i="17"/>
  <c r="A556" i="17"/>
  <c r="Z555" i="17"/>
  <c r="Y555" i="17"/>
  <c r="X555" i="17"/>
  <c r="W555" i="17"/>
  <c r="V555" i="17"/>
  <c r="U555" i="17"/>
  <c r="T555" i="17"/>
  <c r="Z554" i="17"/>
  <c r="Y554" i="17"/>
  <c r="X554" i="17"/>
  <c r="W554" i="17"/>
  <c r="V554" i="17"/>
  <c r="U554" i="17"/>
  <c r="T554" i="17"/>
  <c r="Z553" i="17"/>
  <c r="Y553" i="17"/>
  <c r="X553" i="17"/>
  <c r="W553" i="17"/>
  <c r="V553" i="17"/>
  <c r="U553" i="17"/>
  <c r="T553" i="17"/>
  <c r="A553" i="17"/>
  <c r="Z552" i="17"/>
  <c r="Y552" i="17"/>
  <c r="X552" i="17"/>
  <c r="W552" i="17"/>
  <c r="V552" i="17"/>
  <c r="U552" i="17"/>
  <c r="T552" i="17"/>
  <c r="Z551" i="17"/>
  <c r="Y551" i="17"/>
  <c r="X551" i="17"/>
  <c r="W551" i="17"/>
  <c r="V551" i="17"/>
  <c r="U551" i="17"/>
  <c r="T551" i="17"/>
  <c r="A551" i="17"/>
  <c r="Z550" i="17"/>
  <c r="Y550" i="17"/>
  <c r="X550" i="17"/>
  <c r="W550" i="17"/>
  <c r="V550" i="17"/>
  <c r="U550" i="17"/>
  <c r="T550" i="17"/>
  <c r="Z549" i="17"/>
  <c r="Y549" i="17"/>
  <c r="X549" i="17"/>
  <c r="W549" i="17"/>
  <c r="V549" i="17"/>
  <c r="U549" i="17"/>
  <c r="T549" i="17"/>
  <c r="A549" i="17"/>
  <c r="Z548" i="17"/>
  <c r="Y548" i="17"/>
  <c r="X548" i="17"/>
  <c r="W548" i="17"/>
  <c r="V548" i="17"/>
  <c r="U548" i="17"/>
  <c r="T548" i="17"/>
  <c r="Z547" i="17"/>
  <c r="Y547" i="17"/>
  <c r="X547" i="17"/>
  <c r="W547" i="17"/>
  <c r="V547" i="17"/>
  <c r="U547" i="17"/>
  <c r="T547" i="17"/>
  <c r="Z546" i="17"/>
  <c r="Y546" i="17"/>
  <c r="X546" i="17"/>
  <c r="W546" i="17"/>
  <c r="V546" i="17"/>
  <c r="U546" i="17"/>
  <c r="T546" i="17"/>
  <c r="Z545" i="17"/>
  <c r="Y545" i="17"/>
  <c r="X545" i="17"/>
  <c r="W545" i="17"/>
  <c r="V545" i="17"/>
  <c r="U545" i="17"/>
  <c r="T545" i="17"/>
  <c r="A545" i="17"/>
  <c r="Z544" i="17"/>
  <c r="Y544" i="17"/>
  <c r="X544" i="17"/>
  <c r="W544" i="17"/>
  <c r="V544" i="17"/>
  <c r="U544" i="17"/>
  <c r="T544" i="17"/>
  <c r="Z543" i="17"/>
  <c r="Y543" i="17"/>
  <c r="X543" i="17"/>
  <c r="W543" i="17"/>
  <c r="V543" i="17"/>
  <c r="U543" i="17"/>
  <c r="T543" i="17"/>
  <c r="A543" i="17"/>
  <c r="Z542" i="17"/>
  <c r="Y542" i="17"/>
  <c r="X542" i="17"/>
  <c r="W542" i="17"/>
  <c r="V542" i="17"/>
  <c r="U542" i="17"/>
  <c r="T542" i="17"/>
  <c r="Z541" i="17"/>
  <c r="Y541" i="17"/>
  <c r="X541" i="17"/>
  <c r="W541" i="17"/>
  <c r="V541" i="17"/>
  <c r="U541" i="17"/>
  <c r="T541" i="17"/>
  <c r="A541" i="17"/>
  <c r="Z540" i="17"/>
  <c r="Y540" i="17"/>
  <c r="X540" i="17"/>
  <c r="W540" i="17"/>
  <c r="V540" i="17"/>
  <c r="U540" i="17"/>
  <c r="T540" i="17"/>
  <c r="A540" i="17"/>
  <c r="Z539" i="17"/>
  <c r="Y539" i="17"/>
  <c r="X539" i="17"/>
  <c r="W539" i="17"/>
  <c r="V539" i="17"/>
  <c r="U539" i="17"/>
  <c r="T539" i="17"/>
  <c r="Z538" i="17"/>
  <c r="Y538" i="17"/>
  <c r="X538" i="17"/>
  <c r="W538" i="17"/>
  <c r="V538" i="17"/>
  <c r="U538" i="17"/>
  <c r="T538" i="17"/>
  <c r="A538" i="17"/>
  <c r="Z537" i="17"/>
  <c r="Y537" i="17"/>
  <c r="X537" i="17"/>
  <c r="W537" i="17"/>
  <c r="V537" i="17"/>
  <c r="U537" i="17"/>
  <c r="T537" i="17"/>
  <c r="A537" i="17"/>
  <c r="Z536" i="17"/>
  <c r="Y536" i="17"/>
  <c r="X536" i="17"/>
  <c r="W536" i="17"/>
  <c r="V536" i="17"/>
  <c r="U536" i="17"/>
  <c r="T536" i="17"/>
  <c r="Z535" i="17"/>
  <c r="Y535" i="17"/>
  <c r="X535" i="17"/>
  <c r="W535" i="17"/>
  <c r="V535" i="17"/>
  <c r="U535" i="17"/>
  <c r="T535" i="17"/>
  <c r="A535" i="17"/>
  <c r="Z534" i="17"/>
  <c r="Y534" i="17"/>
  <c r="X534" i="17"/>
  <c r="W534" i="17"/>
  <c r="V534" i="17"/>
  <c r="U534" i="17"/>
  <c r="T534" i="17"/>
  <c r="A534" i="17"/>
  <c r="Z533" i="17"/>
  <c r="Y533" i="17"/>
  <c r="X533" i="17"/>
  <c r="W533" i="17"/>
  <c r="V533" i="17"/>
  <c r="U533" i="17"/>
  <c r="T533" i="17"/>
  <c r="A533" i="17"/>
  <c r="Z532" i="17"/>
  <c r="Y532" i="17"/>
  <c r="X532" i="17"/>
  <c r="W532" i="17"/>
  <c r="V532" i="17"/>
  <c r="U532" i="17"/>
  <c r="T532" i="17"/>
  <c r="Z531" i="17"/>
  <c r="Y531" i="17"/>
  <c r="X531" i="17"/>
  <c r="W531" i="17"/>
  <c r="V531" i="17"/>
  <c r="U531" i="17"/>
  <c r="T531" i="17"/>
  <c r="Z530" i="17"/>
  <c r="Y530" i="17"/>
  <c r="X530" i="17"/>
  <c r="W530" i="17"/>
  <c r="V530" i="17"/>
  <c r="U530" i="17"/>
  <c r="T530" i="17"/>
  <c r="A530" i="17"/>
  <c r="Z529" i="17"/>
  <c r="Y529" i="17"/>
  <c r="X529" i="17"/>
  <c r="W529" i="17"/>
  <c r="V529" i="17"/>
  <c r="U529" i="17"/>
  <c r="T529" i="17"/>
  <c r="A529" i="17"/>
  <c r="Z528" i="17"/>
  <c r="Y528" i="17"/>
  <c r="X528" i="17"/>
  <c r="W528" i="17"/>
  <c r="V528" i="17"/>
  <c r="U528" i="17"/>
  <c r="T528" i="17"/>
  <c r="Z527" i="17"/>
  <c r="Y527" i="17"/>
  <c r="X527" i="17"/>
  <c r="W527" i="17"/>
  <c r="V527" i="17"/>
  <c r="U527" i="17"/>
  <c r="T527" i="17"/>
  <c r="A527" i="17"/>
  <c r="Z526" i="17"/>
  <c r="Y526" i="17"/>
  <c r="X526" i="17"/>
  <c r="W526" i="17"/>
  <c r="V526" i="17"/>
  <c r="U526" i="17"/>
  <c r="T526" i="17"/>
  <c r="A526" i="17"/>
  <c r="Z525" i="17"/>
  <c r="Y525" i="17"/>
  <c r="X525" i="17"/>
  <c r="W525" i="17"/>
  <c r="V525" i="17"/>
  <c r="U525" i="17"/>
  <c r="T525" i="17"/>
  <c r="A525" i="17"/>
  <c r="Z524" i="17"/>
  <c r="Y524" i="17"/>
  <c r="X524" i="17"/>
  <c r="W524" i="17"/>
  <c r="V524" i="17"/>
  <c r="U524" i="17"/>
  <c r="T524" i="17"/>
  <c r="A524" i="17"/>
  <c r="Z523" i="17"/>
  <c r="Y523" i="17"/>
  <c r="X523" i="17"/>
  <c r="W523" i="17"/>
  <c r="V523" i="17"/>
  <c r="U523" i="17"/>
  <c r="T523" i="17"/>
  <c r="Z522" i="17"/>
  <c r="Y522" i="17"/>
  <c r="X522" i="17"/>
  <c r="W522" i="17"/>
  <c r="V522" i="17"/>
  <c r="U522" i="17"/>
  <c r="T522" i="17"/>
  <c r="A522" i="17"/>
  <c r="Z521" i="17"/>
  <c r="Y521" i="17"/>
  <c r="X521" i="17"/>
  <c r="W521" i="17"/>
  <c r="V521" i="17"/>
  <c r="U521" i="17"/>
  <c r="T521" i="17"/>
  <c r="A521" i="17"/>
  <c r="Z520" i="17"/>
  <c r="Y520" i="17"/>
  <c r="X520" i="17"/>
  <c r="W520" i="17"/>
  <c r="V520" i="17"/>
  <c r="U520" i="17"/>
  <c r="T520" i="17"/>
  <c r="Z519" i="17"/>
  <c r="Y519" i="17"/>
  <c r="X519" i="17"/>
  <c r="W519" i="17"/>
  <c r="V519" i="17"/>
  <c r="U519" i="17"/>
  <c r="T519" i="17"/>
  <c r="A1820" i="17" l="1"/>
  <c r="A1768" i="17"/>
  <c r="A1776" i="17"/>
  <c r="A1784" i="17"/>
  <c r="A1792" i="17"/>
  <c r="A1800" i="17"/>
  <c r="A1791" i="17"/>
  <c r="A1799" i="17"/>
  <c r="A1815" i="17"/>
  <c r="A1765" i="17"/>
  <c r="A1773" i="17"/>
  <c r="A1781" i="17"/>
  <c r="A1789" i="17"/>
  <c r="A1797" i="17"/>
  <c r="A1805" i="17"/>
  <c r="A1764" i="17"/>
  <c r="A1772" i="17"/>
  <c r="A1780" i="17"/>
  <c r="A1788" i="17"/>
  <c r="A1785" i="17"/>
  <c r="A1809" i="17"/>
  <c r="A1690" i="17"/>
  <c r="A1698" i="17"/>
  <c r="A1706" i="17"/>
  <c r="A1714" i="17"/>
  <c r="A1722" i="17"/>
  <c r="A1731" i="17"/>
  <c r="A1739" i="17"/>
  <c r="A1747" i="17"/>
  <c r="A1755" i="17"/>
  <c r="A1689" i="17"/>
  <c r="A1697" i="17"/>
  <c r="A1705" i="17"/>
  <c r="A1713" i="17"/>
  <c r="A1721" i="17"/>
  <c r="A1738" i="17"/>
  <c r="A1746" i="17"/>
  <c r="A1754" i="17"/>
  <c r="A1762" i="17"/>
  <c r="A1688" i="17"/>
  <c r="A1696" i="17"/>
  <c r="A1704" i="17"/>
  <c r="A1712" i="17"/>
  <c r="A1720" i="17"/>
  <c r="A1737" i="17"/>
  <c r="A1745" i="17"/>
  <c r="A1753" i="17"/>
  <c r="A1702" i="17"/>
  <c r="A1710" i="17"/>
  <c r="A1718" i="17"/>
  <c r="A1726" i="17"/>
  <c r="A1735" i="17"/>
  <c r="A1743" i="17"/>
  <c r="A1751" i="17"/>
  <c r="A1759" i="17"/>
  <c r="A1685" i="17"/>
  <c r="A1693" i="17"/>
  <c r="A1701" i="17"/>
  <c r="A1709" i="17"/>
  <c r="A1717" i="17"/>
  <c r="A1725" i="17"/>
  <c r="A1734" i="17"/>
  <c r="A1742" i="17"/>
  <c r="A1750" i="17"/>
  <c r="A1758" i="17"/>
  <c r="A566" i="17"/>
  <c r="A565" i="17"/>
  <c r="Q565" i="17"/>
  <c r="Q566" i="17" s="1"/>
  <c r="A563" i="17"/>
  <c r="A519" i="17"/>
  <c r="A520" i="17"/>
  <c r="A528" i="17"/>
  <c r="A536" i="17"/>
  <c r="A544" i="17"/>
  <c r="A552" i="17"/>
  <c r="A560" i="17"/>
  <c r="A542" i="17"/>
  <c r="A550" i="17"/>
  <c r="A558" i="17"/>
  <c r="A532" i="17"/>
  <c r="A548" i="17"/>
  <c r="A523" i="17"/>
  <c r="A531" i="17"/>
  <c r="A539" i="17"/>
  <c r="A547" i="17"/>
  <c r="A555" i="17"/>
  <c r="A546" i="17"/>
  <c r="A554" i="17"/>
  <c r="A562" i="17"/>
  <c r="Z1682" i="17" l="1"/>
  <c r="Y1682" i="17"/>
  <c r="X1682" i="17"/>
  <c r="W1682" i="17"/>
  <c r="V1682" i="17"/>
  <c r="U1682" i="17"/>
  <c r="T1682" i="17"/>
  <c r="Z1681" i="17"/>
  <c r="Y1681" i="17"/>
  <c r="X1681" i="17"/>
  <c r="W1681" i="17"/>
  <c r="V1681" i="17"/>
  <c r="U1681" i="17"/>
  <c r="T1681" i="17"/>
  <c r="A1681" i="17"/>
  <c r="Z1680" i="17"/>
  <c r="Y1680" i="17"/>
  <c r="X1680" i="17"/>
  <c r="W1680" i="17"/>
  <c r="V1680" i="17"/>
  <c r="U1680" i="17"/>
  <c r="T1680" i="17"/>
  <c r="A1680" i="17"/>
  <c r="Z1679" i="17"/>
  <c r="Y1679" i="17"/>
  <c r="X1679" i="17"/>
  <c r="W1679" i="17"/>
  <c r="V1679" i="17"/>
  <c r="U1679" i="17"/>
  <c r="T1679" i="17"/>
  <c r="Z1678" i="17"/>
  <c r="Y1678" i="17"/>
  <c r="X1678" i="17"/>
  <c r="W1678" i="17"/>
  <c r="V1678" i="17"/>
  <c r="U1678" i="17"/>
  <c r="T1678" i="17"/>
  <c r="A1678" i="17"/>
  <c r="Z1677" i="17"/>
  <c r="Y1677" i="17"/>
  <c r="X1677" i="17"/>
  <c r="W1677" i="17"/>
  <c r="V1677" i="17"/>
  <c r="U1677" i="17"/>
  <c r="T1677" i="17"/>
  <c r="A1677" i="17"/>
  <c r="Z1676" i="17"/>
  <c r="Y1676" i="17"/>
  <c r="X1676" i="17"/>
  <c r="W1676" i="17"/>
  <c r="V1676" i="17"/>
  <c r="U1676" i="17"/>
  <c r="T1676" i="17"/>
  <c r="A1676" i="17"/>
  <c r="Z1675" i="17"/>
  <c r="Y1675" i="17"/>
  <c r="X1675" i="17"/>
  <c r="W1675" i="17"/>
  <c r="V1675" i="17"/>
  <c r="U1675" i="17"/>
  <c r="T1675" i="17"/>
  <c r="A1675" i="17"/>
  <c r="Z1674" i="17"/>
  <c r="Y1674" i="17"/>
  <c r="X1674" i="17"/>
  <c r="W1674" i="17"/>
  <c r="V1674" i="17"/>
  <c r="U1674" i="17"/>
  <c r="T1674" i="17"/>
  <c r="Z1673" i="17"/>
  <c r="Y1673" i="17"/>
  <c r="X1673" i="17"/>
  <c r="W1673" i="17"/>
  <c r="V1673" i="17"/>
  <c r="U1673" i="17"/>
  <c r="T1673" i="17"/>
  <c r="A1673" i="17"/>
  <c r="Z1672" i="17"/>
  <c r="Y1672" i="17"/>
  <c r="X1672" i="17"/>
  <c r="W1672" i="17"/>
  <c r="V1672" i="17"/>
  <c r="U1672" i="17"/>
  <c r="T1672" i="17"/>
  <c r="Z1671" i="17"/>
  <c r="Y1671" i="17"/>
  <c r="X1671" i="17"/>
  <c r="W1671" i="17"/>
  <c r="V1671" i="17"/>
  <c r="U1671" i="17"/>
  <c r="T1671" i="17"/>
  <c r="Z1670" i="17"/>
  <c r="Y1670" i="17"/>
  <c r="X1670" i="17"/>
  <c r="W1670" i="17"/>
  <c r="V1670" i="17"/>
  <c r="U1670" i="17"/>
  <c r="T1670" i="17"/>
  <c r="A1670" i="17"/>
  <c r="Z1669" i="17"/>
  <c r="Y1669" i="17"/>
  <c r="X1669" i="17"/>
  <c r="W1669" i="17"/>
  <c r="V1669" i="17"/>
  <c r="U1669" i="17"/>
  <c r="T1669" i="17"/>
  <c r="A1669" i="17"/>
  <c r="Z1668" i="17"/>
  <c r="Y1668" i="17"/>
  <c r="X1668" i="17"/>
  <c r="W1668" i="17"/>
  <c r="V1668" i="17"/>
  <c r="U1668" i="17"/>
  <c r="T1668" i="17"/>
  <c r="A1668" i="17"/>
  <c r="Z1667" i="17"/>
  <c r="Y1667" i="17"/>
  <c r="X1667" i="17"/>
  <c r="W1667" i="17"/>
  <c r="V1667" i="17"/>
  <c r="U1667" i="17"/>
  <c r="T1667" i="17"/>
  <c r="A1667" i="17"/>
  <c r="Z1666" i="17"/>
  <c r="Y1666" i="17"/>
  <c r="X1666" i="17"/>
  <c r="W1666" i="17"/>
  <c r="V1666" i="17"/>
  <c r="U1666" i="17"/>
  <c r="T1666" i="17"/>
  <c r="Z1665" i="17"/>
  <c r="Y1665" i="17"/>
  <c r="X1665" i="17"/>
  <c r="W1665" i="17"/>
  <c r="V1665" i="17"/>
  <c r="U1665" i="17"/>
  <c r="T1665" i="17"/>
  <c r="A1665" i="17"/>
  <c r="Z1664" i="17"/>
  <c r="Y1664" i="17"/>
  <c r="X1664" i="17"/>
  <c r="W1664" i="17"/>
  <c r="V1664" i="17"/>
  <c r="U1664" i="17"/>
  <c r="T1664" i="17"/>
  <c r="A1664" i="17"/>
  <c r="Z1663" i="17"/>
  <c r="Y1663" i="17"/>
  <c r="X1663" i="17"/>
  <c r="W1663" i="17"/>
  <c r="V1663" i="17"/>
  <c r="U1663" i="17"/>
  <c r="T1663" i="17"/>
  <c r="Z1662" i="17"/>
  <c r="Y1662" i="17"/>
  <c r="X1662" i="17"/>
  <c r="W1662" i="17"/>
  <c r="V1662" i="17"/>
  <c r="U1662" i="17"/>
  <c r="T1662" i="17"/>
  <c r="A1662" i="17"/>
  <c r="Z1661" i="17"/>
  <c r="Y1661" i="17"/>
  <c r="X1661" i="17"/>
  <c r="W1661" i="17"/>
  <c r="V1661" i="17"/>
  <c r="U1661" i="17"/>
  <c r="T1661" i="17"/>
  <c r="A1661" i="17"/>
  <c r="Z1660" i="17"/>
  <c r="Y1660" i="17"/>
  <c r="X1660" i="17"/>
  <c r="W1660" i="17"/>
  <c r="V1660" i="17"/>
  <c r="U1660" i="17"/>
  <c r="T1660" i="17"/>
  <c r="A1660" i="17"/>
  <c r="Z1659" i="17"/>
  <c r="Y1659" i="17"/>
  <c r="X1659" i="17"/>
  <c r="W1659" i="17"/>
  <c r="V1659" i="17"/>
  <c r="U1659" i="17"/>
  <c r="T1659" i="17"/>
  <c r="A1659" i="17"/>
  <c r="Z1658" i="17"/>
  <c r="Y1658" i="17"/>
  <c r="X1658" i="17"/>
  <c r="W1658" i="17"/>
  <c r="V1658" i="17"/>
  <c r="U1658" i="17"/>
  <c r="T1658" i="17"/>
  <c r="Z1657" i="17"/>
  <c r="Y1657" i="17"/>
  <c r="X1657" i="17"/>
  <c r="W1657" i="17"/>
  <c r="V1657" i="17"/>
  <c r="U1657" i="17"/>
  <c r="T1657" i="17"/>
  <c r="A1657" i="17"/>
  <c r="Z1656" i="17"/>
  <c r="Y1656" i="17"/>
  <c r="X1656" i="17"/>
  <c r="W1656" i="17"/>
  <c r="V1656" i="17"/>
  <c r="U1656" i="17"/>
  <c r="T1656" i="17"/>
  <c r="A1656" i="17"/>
  <c r="Z1655" i="17"/>
  <c r="Y1655" i="17"/>
  <c r="X1655" i="17"/>
  <c r="W1655" i="17"/>
  <c r="V1655" i="17"/>
  <c r="U1655" i="17"/>
  <c r="T1655" i="17"/>
  <c r="A1655" i="17"/>
  <c r="Z1654" i="17"/>
  <c r="Y1654" i="17"/>
  <c r="X1654" i="17"/>
  <c r="W1654" i="17"/>
  <c r="V1654" i="17"/>
  <c r="U1654" i="17"/>
  <c r="T1654" i="17"/>
  <c r="Z1653" i="17"/>
  <c r="Y1653" i="17"/>
  <c r="X1653" i="17"/>
  <c r="W1653" i="17"/>
  <c r="V1653" i="17"/>
  <c r="U1653" i="17"/>
  <c r="T1653" i="17"/>
  <c r="A1653" i="17"/>
  <c r="Z1652" i="17"/>
  <c r="Y1652" i="17"/>
  <c r="X1652" i="17"/>
  <c r="W1652" i="17"/>
  <c r="V1652" i="17"/>
  <c r="U1652" i="17"/>
  <c r="T1652" i="17"/>
  <c r="A1652" i="17"/>
  <c r="Z1651" i="17"/>
  <c r="Y1651" i="17"/>
  <c r="X1651" i="17"/>
  <c r="W1651" i="17"/>
  <c r="V1651" i="17"/>
  <c r="U1651" i="17"/>
  <c r="T1651" i="17"/>
  <c r="A1651" i="17"/>
  <c r="Z1650" i="17"/>
  <c r="Y1650" i="17"/>
  <c r="X1650" i="17"/>
  <c r="W1650" i="17"/>
  <c r="V1650" i="17"/>
  <c r="U1650" i="17"/>
  <c r="T1650" i="17"/>
  <c r="A1650" i="17"/>
  <c r="Z1649" i="17"/>
  <c r="Y1649" i="17"/>
  <c r="X1649" i="17"/>
  <c r="W1649" i="17"/>
  <c r="V1649" i="17"/>
  <c r="U1649" i="17"/>
  <c r="T1649" i="17"/>
  <c r="Z1648" i="17"/>
  <c r="Y1648" i="17"/>
  <c r="X1648" i="17"/>
  <c r="W1648" i="17"/>
  <c r="V1648" i="17"/>
  <c r="U1648" i="17"/>
  <c r="T1648" i="17"/>
  <c r="A1648" i="17"/>
  <c r="Z1647" i="17"/>
  <c r="Y1647" i="17"/>
  <c r="X1647" i="17"/>
  <c r="W1647" i="17"/>
  <c r="V1647" i="17"/>
  <c r="U1647" i="17"/>
  <c r="T1647" i="17"/>
  <c r="A1647" i="17"/>
  <c r="Z1646" i="17"/>
  <c r="Y1646" i="17"/>
  <c r="X1646" i="17"/>
  <c r="W1646" i="17"/>
  <c r="V1646" i="17"/>
  <c r="U1646" i="17"/>
  <c r="T1646" i="17"/>
  <c r="Z1645" i="17"/>
  <c r="Y1645" i="17"/>
  <c r="X1645" i="17"/>
  <c r="W1645" i="17"/>
  <c r="V1645" i="17"/>
  <c r="U1645" i="17"/>
  <c r="T1645" i="17"/>
  <c r="A1645" i="17"/>
  <c r="Z1644" i="17"/>
  <c r="Y1644" i="17"/>
  <c r="X1644" i="17"/>
  <c r="W1644" i="17"/>
  <c r="V1644" i="17"/>
  <c r="U1644" i="17"/>
  <c r="T1644" i="17"/>
  <c r="A1644" i="17"/>
  <c r="Z1643" i="17"/>
  <c r="Y1643" i="17"/>
  <c r="X1643" i="17"/>
  <c r="W1643" i="17"/>
  <c r="V1643" i="17"/>
  <c r="U1643" i="17"/>
  <c r="T1643" i="17"/>
  <c r="A1643" i="17"/>
  <c r="Z1642" i="17"/>
  <c r="Y1642" i="17"/>
  <c r="X1642" i="17"/>
  <c r="W1642" i="17"/>
  <c r="V1642" i="17"/>
  <c r="U1642" i="17"/>
  <c r="T1642" i="17"/>
  <c r="A1642" i="17"/>
  <c r="Z1641" i="17"/>
  <c r="Y1641" i="17"/>
  <c r="X1641" i="17"/>
  <c r="W1641" i="17"/>
  <c r="V1641" i="17"/>
  <c r="U1641" i="17"/>
  <c r="T1641" i="17"/>
  <c r="Z1640" i="17"/>
  <c r="Y1640" i="17"/>
  <c r="X1640" i="17"/>
  <c r="W1640" i="17"/>
  <c r="V1640" i="17"/>
  <c r="U1640" i="17"/>
  <c r="T1640" i="17"/>
  <c r="A1640" i="17"/>
  <c r="Z1639" i="17"/>
  <c r="Y1639" i="17"/>
  <c r="X1639" i="17"/>
  <c r="W1639" i="17"/>
  <c r="V1639" i="17"/>
  <c r="U1639" i="17"/>
  <c r="T1639" i="17"/>
  <c r="A1639" i="17"/>
  <c r="Z1638" i="17"/>
  <c r="Y1638" i="17"/>
  <c r="X1638" i="17"/>
  <c r="W1638" i="17"/>
  <c r="V1638" i="17"/>
  <c r="U1638" i="17"/>
  <c r="T1638" i="17"/>
  <c r="Z1637" i="17"/>
  <c r="Y1637" i="17"/>
  <c r="X1637" i="17"/>
  <c r="W1637" i="17"/>
  <c r="V1637" i="17"/>
  <c r="U1637" i="17"/>
  <c r="T1637" i="17"/>
  <c r="A1637" i="17"/>
  <c r="Z1636" i="17"/>
  <c r="Y1636" i="17"/>
  <c r="X1636" i="17"/>
  <c r="W1636" i="17"/>
  <c r="V1636" i="17"/>
  <c r="U1636" i="17"/>
  <c r="T1636" i="17"/>
  <c r="A1636" i="17"/>
  <c r="Z1635" i="17"/>
  <c r="Y1635" i="17"/>
  <c r="X1635" i="17"/>
  <c r="W1635" i="17"/>
  <c r="V1635" i="17"/>
  <c r="U1635" i="17"/>
  <c r="T1635" i="17"/>
  <c r="A1635" i="17"/>
  <c r="Z1634" i="17"/>
  <c r="Y1634" i="17"/>
  <c r="X1634" i="17"/>
  <c r="W1634" i="17"/>
  <c r="V1634" i="17"/>
  <c r="U1634" i="17"/>
  <c r="T1634" i="17"/>
  <c r="A1634" i="17"/>
  <c r="Z1633" i="17"/>
  <c r="Y1633" i="17"/>
  <c r="X1633" i="17"/>
  <c r="W1633" i="17"/>
  <c r="V1633" i="17"/>
  <c r="U1633" i="17"/>
  <c r="T1633" i="17"/>
  <c r="Z1632" i="17"/>
  <c r="Y1632" i="17"/>
  <c r="X1632" i="17"/>
  <c r="W1632" i="17"/>
  <c r="V1632" i="17"/>
  <c r="U1632" i="17"/>
  <c r="T1632" i="17"/>
  <c r="Z1631" i="17"/>
  <c r="Y1631" i="17"/>
  <c r="X1631" i="17"/>
  <c r="W1631" i="17"/>
  <c r="V1631" i="17"/>
  <c r="U1631" i="17"/>
  <c r="T1631" i="17"/>
  <c r="A1631" i="17"/>
  <c r="Z1630" i="17"/>
  <c r="Y1630" i="17"/>
  <c r="X1630" i="17"/>
  <c r="W1630" i="17"/>
  <c r="V1630" i="17"/>
  <c r="U1630" i="17"/>
  <c r="T1630" i="17"/>
  <c r="Z1629" i="17"/>
  <c r="Y1629" i="17"/>
  <c r="X1629" i="17"/>
  <c r="W1629" i="17"/>
  <c r="V1629" i="17"/>
  <c r="U1629" i="17"/>
  <c r="T1629" i="17"/>
  <c r="A1629" i="17"/>
  <c r="Z1628" i="17"/>
  <c r="Y1628" i="17"/>
  <c r="X1628" i="17"/>
  <c r="W1628" i="17"/>
  <c r="V1628" i="17"/>
  <c r="U1628" i="17"/>
  <c r="T1628" i="17"/>
  <c r="A1628" i="17"/>
  <c r="Z1627" i="17"/>
  <c r="Y1627" i="17"/>
  <c r="X1627" i="17"/>
  <c r="W1627" i="17"/>
  <c r="V1627" i="17"/>
  <c r="U1627" i="17"/>
  <c r="T1627" i="17"/>
  <c r="A1627" i="17"/>
  <c r="Z1626" i="17"/>
  <c r="Y1626" i="17"/>
  <c r="X1626" i="17"/>
  <c r="W1626" i="17"/>
  <c r="V1626" i="17"/>
  <c r="U1626" i="17"/>
  <c r="T1626" i="17"/>
  <c r="A1626" i="17"/>
  <c r="Z1625" i="17"/>
  <c r="Y1625" i="17"/>
  <c r="X1625" i="17"/>
  <c r="W1625" i="17"/>
  <c r="V1625" i="17"/>
  <c r="U1625" i="17"/>
  <c r="T1625" i="17"/>
  <c r="Z1624" i="17"/>
  <c r="Y1624" i="17"/>
  <c r="X1624" i="17"/>
  <c r="W1624" i="17"/>
  <c r="V1624" i="17"/>
  <c r="U1624" i="17"/>
  <c r="T1624" i="17"/>
  <c r="Z1623" i="17"/>
  <c r="Y1623" i="17"/>
  <c r="X1623" i="17"/>
  <c r="W1623" i="17"/>
  <c r="V1623" i="17"/>
  <c r="U1623" i="17"/>
  <c r="T1623" i="17"/>
  <c r="A1623" i="17"/>
  <c r="Z1622" i="17"/>
  <c r="Y1622" i="17"/>
  <c r="X1622" i="17"/>
  <c r="W1622" i="17"/>
  <c r="V1622" i="17"/>
  <c r="U1622" i="17"/>
  <c r="T1622" i="17"/>
  <c r="Z1621" i="17"/>
  <c r="Y1621" i="17"/>
  <c r="X1621" i="17"/>
  <c r="W1621" i="17"/>
  <c r="V1621" i="17"/>
  <c r="U1621" i="17"/>
  <c r="T1621" i="17"/>
  <c r="A1621" i="17"/>
  <c r="Z1620" i="17"/>
  <c r="Y1620" i="17"/>
  <c r="X1620" i="17"/>
  <c r="W1620" i="17"/>
  <c r="V1620" i="17"/>
  <c r="U1620" i="17"/>
  <c r="T1620" i="17"/>
  <c r="A1620" i="17"/>
  <c r="Z1619" i="17"/>
  <c r="Y1619" i="17"/>
  <c r="X1619" i="17"/>
  <c r="W1619" i="17"/>
  <c r="V1619" i="17"/>
  <c r="U1619" i="17"/>
  <c r="T1619" i="17"/>
  <c r="A1619" i="17"/>
  <c r="Z1618" i="17"/>
  <c r="Y1618" i="17"/>
  <c r="X1618" i="17"/>
  <c r="W1618" i="17"/>
  <c r="V1618" i="17"/>
  <c r="U1618" i="17"/>
  <c r="T1618" i="17"/>
  <c r="A1618" i="17"/>
  <c r="Z1617" i="17"/>
  <c r="Y1617" i="17"/>
  <c r="X1617" i="17"/>
  <c r="W1617" i="17"/>
  <c r="V1617" i="17"/>
  <c r="U1617" i="17"/>
  <c r="T1617" i="17"/>
  <c r="Z1616" i="17"/>
  <c r="Y1616" i="17"/>
  <c r="X1616" i="17"/>
  <c r="W1616" i="17"/>
  <c r="V1616" i="17"/>
  <c r="U1616" i="17"/>
  <c r="T1616" i="17"/>
  <c r="Z1615" i="17"/>
  <c r="Y1615" i="17"/>
  <c r="X1615" i="17"/>
  <c r="W1615" i="17"/>
  <c r="V1615" i="17"/>
  <c r="U1615" i="17"/>
  <c r="T1615" i="17"/>
  <c r="A1615" i="17"/>
  <c r="Z1614" i="17"/>
  <c r="Y1614" i="17"/>
  <c r="X1614" i="17"/>
  <c r="W1614" i="17"/>
  <c r="V1614" i="17"/>
  <c r="U1614" i="17"/>
  <c r="T1614" i="17"/>
  <c r="Z1613" i="17"/>
  <c r="Y1613" i="17"/>
  <c r="X1613" i="17"/>
  <c r="W1613" i="17"/>
  <c r="V1613" i="17"/>
  <c r="U1613" i="17"/>
  <c r="T1613" i="17"/>
  <c r="Z1612" i="17"/>
  <c r="Y1612" i="17"/>
  <c r="X1612" i="17"/>
  <c r="W1612" i="17"/>
  <c r="V1612" i="17"/>
  <c r="U1612" i="17"/>
  <c r="T1612" i="17"/>
  <c r="A1612" i="17"/>
  <c r="Z1611" i="17"/>
  <c r="Y1611" i="17"/>
  <c r="X1611" i="17"/>
  <c r="W1611" i="17"/>
  <c r="V1611" i="17"/>
  <c r="U1611" i="17"/>
  <c r="T1611" i="17"/>
  <c r="A1611" i="17"/>
  <c r="Z1610" i="17"/>
  <c r="Y1610" i="17"/>
  <c r="X1610" i="17"/>
  <c r="W1610" i="17"/>
  <c r="V1610" i="17"/>
  <c r="U1610" i="17"/>
  <c r="T1610" i="17"/>
  <c r="Z1609" i="17"/>
  <c r="Y1609" i="17"/>
  <c r="X1609" i="17"/>
  <c r="W1609" i="17"/>
  <c r="V1609" i="17"/>
  <c r="U1609" i="17"/>
  <c r="T1609" i="17"/>
  <c r="Z1608" i="17"/>
  <c r="Y1608" i="17"/>
  <c r="X1608" i="17"/>
  <c r="W1608" i="17"/>
  <c r="V1608" i="17"/>
  <c r="U1608" i="17"/>
  <c r="T1608" i="17"/>
  <c r="Z1607" i="17"/>
  <c r="Y1607" i="17"/>
  <c r="X1607" i="17"/>
  <c r="W1607" i="17"/>
  <c r="V1607" i="17"/>
  <c r="U1607" i="17"/>
  <c r="T1607" i="17"/>
  <c r="A1607" i="17"/>
  <c r="Z1606" i="17"/>
  <c r="Y1606" i="17"/>
  <c r="X1606" i="17"/>
  <c r="W1606" i="17"/>
  <c r="V1606" i="17"/>
  <c r="U1606" i="17"/>
  <c r="T1606" i="17"/>
  <c r="Z1605" i="17"/>
  <c r="Y1605" i="17"/>
  <c r="X1605" i="17"/>
  <c r="W1605" i="17"/>
  <c r="V1605" i="17"/>
  <c r="U1605" i="17"/>
  <c r="T1605" i="17"/>
  <c r="Z1604" i="17"/>
  <c r="Y1604" i="17"/>
  <c r="X1604" i="17"/>
  <c r="W1604" i="17"/>
  <c r="V1604" i="17"/>
  <c r="U1604" i="17"/>
  <c r="T1604" i="17"/>
  <c r="A1604" i="17"/>
  <c r="Z1603" i="17"/>
  <c r="Y1603" i="17"/>
  <c r="X1603" i="17"/>
  <c r="W1603" i="17"/>
  <c r="V1603" i="17"/>
  <c r="U1603" i="17"/>
  <c r="T1603" i="17"/>
  <c r="A1603" i="17"/>
  <c r="Z1602" i="17"/>
  <c r="Y1602" i="17"/>
  <c r="X1602" i="17"/>
  <c r="W1602" i="17"/>
  <c r="V1602" i="17"/>
  <c r="U1602" i="17"/>
  <c r="T1602" i="17"/>
  <c r="A1602" i="17"/>
  <c r="Z1601" i="17"/>
  <c r="Y1601" i="17"/>
  <c r="X1601" i="17"/>
  <c r="W1601" i="17"/>
  <c r="V1601" i="17"/>
  <c r="U1601" i="17"/>
  <c r="T1601" i="17"/>
  <c r="Z1600" i="17"/>
  <c r="Y1600" i="17"/>
  <c r="X1600" i="17"/>
  <c r="W1600" i="17"/>
  <c r="V1600" i="17"/>
  <c r="U1600" i="17"/>
  <c r="T1600" i="17"/>
  <c r="Z1599" i="17"/>
  <c r="Y1599" i="17"/>
  <c r="X1599" i="17"/>
  <c r="W1599" i="17"/>
  <c r="V1599" i="17"/>
  <c r="U1599" i="17"/>
  <c r="T1599" i="17"/>
  <c r="A1599" i="17"/>
  <c r="Z1598" i="17"/>
  <c r="Y1598" i="17"/>
  <c r="X1598" i="17"/>
  <c r="W1598" i="17"/>
  <c r="V1598" i="17"/>
  <c r="U1598" i="17"/>
  <c r="T1598" i="17"/>
  <c r="Z1597" i="17"/>
  <c r="Y1597" i="17"/>
  <c r="X1597" i="17"/>
  <c r="W1597" i="17"/>
  <c r="V1597" i="17"/>
  <c r="U1597" i="17"/>
  <c r="T1597" i="17"/>
  <c r="Z1596" i="17"/>
  <c r="Y1596" i="17"/>
  <c r="X1596" i="17"/>
  <c r="W1596" i="17"/>
  <c r="V1596" i="17"/>
  <c r="U1596" i="17"/>
  <c r="T1596" i="17"/>
  <c r="A1596" i="17"/>
  <c r="Z1592" i="17"/>
  <c r="Y1592" i="17"/>
  <c r="X1592" i="17"/>
  <c r="W1592" i="17"/>
  <c r="V1592" i="17"/>
  <c r="U1592" i="17"/>
  <c r="T1592" i="17"/>
  <c r="Z1591" i="17"/>
  <c r="Y1591" i="17"/>
  <c r="X1591" i="17"/>
  <c r="W1591" i="17"/>
  <c r="V1591" i="17"/>
  <c r="U1591" i="17"/>
  <c r="T1591" i="17"/>
  <c r="Z1590" i="17"/>
  <c r="Y1590" i="17"/>
  <c r="X1590" i="17"/>
  <c r="W1590" i="17"/>
  <c r="V1590" i="17"/>
  <c r="U1590" i="17"/>
  <c r="T1590" i="17"/>
  <c r="A1590" i="17"/>
  <c r="Z1589" i="17"/>
  <c r="Y1589" i="17"/>
  <c r="X1589" i="17"/>
  <c r="W1589" i="17"/>
  <c r="V1589" i="17"/>
  <c r="U1589" i="17"/>
  <c r="T1589" i="17"/>
  <c r="Z1588" i="17"/>
  <c r="Y1588" i="17"/>
  <c r="X1588" i="17"/>
  <c r="W1588" i="17"/>
  <c r="V1588" i="17"/>
  <c r="U1588" i="17"/>
  <c r="T1588" i="17"/>
  <c r="Z1587" i="17"/>
  <c r="Y1587" i="17"/>
  <c r="X1587" i="17"/>
  <c r="W1587" i="17"/>
  <c r="V1587" i="17"/>
  <c r="U1587" i="17"/>
  <c r="T1587" i="17"/>
  <c r="A1587" i="17"/>
  <c r="Z1586" i="17"/>
  <c r="Y1586" i="17"/>
  <c r="X1586" i="17"/>
  <c r="W1586" i="17"/>
  <c r="V1586" i="17"/>
  <c r="U1586" i="17"/>
  <c r="T1586" i="17"/>
  <c r="A1586" i="17"/>
  <c r="Z1585" i="17"/>
  <c r="Y1585" i="17"/>
  <c r="X1585" i="17"/>
  <c r="W1585" i="17"/>
  <c r="V1585" i="17"/>
  <c r="U1585" i="17"/>
  <c r="T1585" i="17"/>
  <c r="A1585" i="17"/>
  <c r="Z518" i="17"/>
  <c r="Y518" i="17"/>
  <c r="X518" i="17"/>
  <c r="W518" i="17"/>
  <c r="V518" i="17"/>
  <c r="U518" i="17"/>
  <c r="T518" i="17"/>
  <c r="T517" i="17"/>
  <c r="A517" i="17"/>
  <c r="T516" i="17"/>
  <c r="A516" i="17"/>
  <c r="Z515" i="17"/>
  <c r="Y515" i="17"/>
  <c r="X515" i="17"/>
  <c r="W515" i="17"/>
  <c r="V515" i="17"/>
  <c r="U515" i="17"/>
  <c r="T515" i="17"/>
  <c r="Z514" i="17"/>
  <c r="Y514" i="17"/>
  <c r="X514" i="17"/>
  <c r="W514" i="17"/>
  <c r="V514" i="17"/>
  <c r="U514" i="17"/>
  <c r="T514" i="17"/>
  <c r="Z513" i="17"/>
  <c r="Y513" i="17"/>
  <c r="X513" i="17"/>
  <c r="W513" i="17"/>
  <c r="V513" i="17"/>
  <c r="U513" i="17"/>
  <c r="T513" i="17"/>
  <c r="Z512" i="17"/>
  <c r="Y512" i="17"/>
  <c r="X512" i="17"/>
  <c r="W512" i="17"/>
  <c r="V512" i="17"/>
  <c r="U512" i="17"/>
  <c r="T512" i="17"/>
  <c r="A512" i="17"/>
  <c r="Z511" i="17"/>
  <c r="Y511" i="17"/>
  <c r="X511" i="17"/>
  <c r="W511" i="17"/>
  <c r="V511" i="17"/>
  <c r="U511" i="17"/>
  <c r="T511" i="17"/>
  <c r="A511" i="17"/>
  <c r="Z510" i="17"/>
  <c r="Y510" i="17"/>
  <c r="X510" i="17"/>
  <c r="W510" i="17"/>
  <c r="V510" i="17"/>
  <c r="U510" i="17"/>
  <c r="T510" i="17"/>
  <c r="Z509" i="17"/>
  <c r="Y509" i="17"/>
  <c r="X509" i="17"/>
  <c r="W509" i="17"/>
  <c r="V509" i="17"/>
  <c r="U509" i="17"/>
  <c r="T509" i="17"/>
  <c r="A509" i="17"/>
  <c r="Z508" i="17"/>
  <c r="Y508" i="17"/>
  <c r="X508" i="17"/>
  <c r="W508" i="17"/>
  <c r="V508" i="17"/>
  <c r="U508" i="17"/>
  <c r="T508" i="17"/>
  <c r="A508" i="17"/>
  <c r="Z507" i="17"/>
  <c r="Y507" i="17"/>
  <c r="X507" i="17"/>
  <c r="W507" i="17"/>
  <c r="V507" i="17"/>
  <c r="U507" i="17"/>
  <c r="T507" i="17"/>
  <c r="Z506" i="17"/>
  <c r="Y506" i="17"/>
  <c r="X506" i="17"/>
  <c r="W506" i="17"/>
  <c r="V506" i="17"/>
  <c r="U506" i="17"/>
  <c r="T506" i="17"/>
  <c r="Z505" i="17"/>
  <c r="Y505" i="17"/>
  <c r="X505" i="17"/>
  <c r="W505" i="17"/>
  <c r="V505" i="17"/>
  <c r="U505" i="17"/>
  <c r="T505" i="17"/>
  <c r="A505" i="17"/>
  <c r="Z504" i="17"/>
  <c r="Y504" i="17"/>
  <c r="X504" i="17"/>
  <c r="W504" i="17"/>
  <c r="V504" i="17"/>
  <c r="U504" i="17"/>
  <c r="T504" i="17"/>
  <c r="A504" i="17"/>
  <c r="Z503" i="17"/>
  <c r="Y503" i="17"/>
  <c r="X503" i="17"/>
  <c r="W503" i="17"/>
  <c r="V503" i="17"/>
  <c r="U503" i="17"/>
  <c r="T503" i="17"/>
  <c r="A503" i="17"/>
  <c r="Z502" i="17"/>
  <c r="Y502" i="17"/>
  <c r="X502" i="17"/>
  <c r="W502" i="17"/>
  <c r="V502" i="17"/>
  <c r="U502" i="17"/>
  <c r="T502" i="17"/>
  <c r="Z501" i="17"/>
  <c r="Y501" i="17"/>
  <c r="X501" i="17"/>
  <c r="W501" i="17"/>
  <c r="V501" i="17"/>
  <c r="U501" i="17"/>
  <c r="T501" i="17"/>
  <c r="A501" i="17"/>
  <c r="Z500" i="17"/>
  <c r="Y500" i="17"/>
  <c r="X500" i="17"/>
  <c r="W500" i="17"/>
  <c r="V500" i="17"/>
  <c r="U500" i="17"/>
  <c r="T500" i="17"/>
  <c r="A500" i="17"/>
  <c r="Z499" i="17"/>
  <c r="Y499" i="17"/>
  <c r="X499" i="17"/>
  <c r="W499" i="17"/>
  <c r="V499" i="17"/>
  <c r="U499" i="17"/>
  <c r="T499" i="17"/>
  <c r="Z498" i="17"/>
  <c r="Y498" i="17"/>
  <c r="X498" i="17"/>
  <c r="W498" i="17"/>
  <c r="V498" i="17"/>
  <c r="U498" i="17"/>
  <c r="T498" i="17"/>
  <c r="Z497" i="17"/>
  <c r="Y497" i="17"/>
  <c r="X497" i="17"/>
  <c r="W497" i="17"/>
  <c r="V497" i="17"/>
  <c r="U497" i="17"/>
  <c r="T497" i="17"/>
  <c r="A497" i="17"/>
  <c r="Z496" i="17"/>
  <c r="Y496" i="17"/>
  <c r="X496" i="17"/>
  <c r="W496" i="17"/>
  <c r="V496" i="17"/>
  <c r="U496" i="17"/>
  <c r="T496" i="17"/>
  <c r="A1682" i="17" l="1"/>
  <c r="A1658" i="17"/>
  <c r="A1666" i="17"/>
  <c r="A1674" i="17"/>
  <c r="A1672" i="17"/>
  <c r="A1663" i="17"/>
  <c r="A1671" i="17"/>
  <c r="A1679" i="17"/>
  <c r="A1592" i="17"/>
  <c r="A1601" i="17"/>
  <c r="A1609" i="17"/>
  <c r="A1617" i="17"/>
  <c r="A1625" i="17"/>
  <c r="A1633" i="17"/>
  <c r="A1641" i="17"/>
  <c r="A1649" i="17"/>
  <c r="A1591" i="17"/>
  <c r="A1600" i="17"/>
  <c r="A1608" i="17"/>
  <c r="A1616" i="17"/>
  <c r="A1624" i="17"/>
  <c r="A1632" i="17"/>
  <c r="A1589" i="17"/>
  <c r="A1598" i="17"/>
  <c r="A1606" i="17"/>
  <c r="A1614" i="17"/>
  <c r="A1622" i="17"/>
  <c r="A1630" i="17"/>
  <c r="A1638" i="17"/>
  <c r="A1646" i="17"/>
  <c r="A1654" i="17"/>
  <c r="A1588" i="17"/>
  <c r="A1597" i="17"/>
  <c r="A1605" i="17"/>
  <c r="A1613" i="17"/>
  <c r="A1610" i="17"/>
  <c r="A496" i="17"/>
  <c r="A499" i="17"/>
  <c r="A507" i="17"/>
  <c r="A515" i="17"/>
  <c r="A498" i="17"/>
  <c r="A506" i="17"/>
  <c r="A514" i="17"/>
  <c r="A513" i="17"/>
  <c r="A502" i="17"/>
  <c r="A510" i="17"/>
  <c r="A518" i="17"/>
  <c r="G13" i="19" l="1"/>
  <c r="E13" i="19"/>
  <c r="G13" i="18"/>
  <c r="Z1584" i="17"/>
  <c r="Y1584" i="17"/>
  <c r="X1584" i="17"/>
  <c r="W1584" i="17"/>
  <c r="V1584" i="17"/>
  <c r="U1584" i="17"/>
  <c r="T1584" i="17"/>
  <c r="Z1583" i="17"/>
  <c r="Y1583" i="17"/>
  <c r="X1583" i="17"/>
  <c r="W1583" i="17"/>
  <c r="V1583" i="17"/>
  <c r="U1583" i="17"/>
  <c r="T1583" i="17"/>
  <c r="Z1582" i="17"/>
  <c r="Y1582" i="17"/>
  <c r="X1582" i="17"/>
  <c r="W1582" i="17"/>
  <c r="V1582" i="17"/>
  <c r="U1582" i="17"/>
  <c r="T1582" i="17"/>
  <c r="Z1581" i="17"/>
  <c r="Y1581" i="17"/>
  <c r="X1581" i="17"/>
  <c r="W1581" i="17"/>
  <c r="V1581" i="17"/>
  <c r="U1581" i="17"/>
  <c r="T1581" i="17"/>
  <c r="Z1580" i="17"/>
  <c r="Y1580" i="17"/>
  <c r="X1580" i="17"/>
  <c r="W1580" i="17"/>
  <c r="V1580" i="17"/>
  <c r="U1580" i="17"/>
  <c r="T1580" i="17"/>
  <c r="Z1579" i="17"/>
  <c r="Y1579" i="17"/>
  <c r="X1579" i="17"/>
  <c r="W1579" i="17"/>
  <c r="V1579" i="17"/>
  <c r="U1579" i="17"/>
  <c r="T1579" i="17"/>
  <c r="Z1578" i="17"/>
  <c r="Y1578" i="17"/>
  <c r="X1578" i="17"/>
  <c r="W1578" i="17"/>
  <c r="V1578" i="17"/>
  <c r="U1578" i="17"/>
  <c r="T1578" i="17"/>
  <c r="Z1577" i="17"/>
  <c r="Y1577" i="17"/>
  <c r="X1577" i="17"/>
  <c r="W1577" i="17"/>
  <c r="V1577" i="17"/>
  <c r="U1577" i="17"/>
  <c r="T1577" i="17"/>
  <c r="Z1576" i="17"/>
  <c r="Y1576" i="17"/>
  <c r="X1576" i="17"/>
  <c r="W1576" i="17"/>
  <c r="V1576" i="17"/>
  <c r="U1576" i="17"/>
  <c r="T1576" i="17"/>
  <c r="Z1575" i="17"/>
  <c r="Y1575" i="17"/>
  <c r="X1575" i="17"/>
  <c r="W1575" i="17"/>
  <c r="V1575" i="17"/>
  <c r="U1575" i="17"/>
  <c r="T1575" i="17"/>
  <c r="Z1574" i="17"/>
  <c r="Y1574" i="17"/>
  <c r="X1574" i="17"/>
  <c r="W1574" i="17"/>
  <c r="V1574" i="17"/>
  <c r="U1574" i="17"/>
  <c r="T1574" i="17"/>
  <c r="Z1573" i="17"/>
  <c r="Y1573" i="17"/>
  <c r="X1573" i="17"/>
  <c r="W1573" i="17"/>
  <c r="V1573" i="17"/>
  <c r="U1573" i="17"/>
  <c r="T1573" i="17"/>
  <c r="Z1572" i="17"/>
  <c r="Y1572" i="17"/>
  <c r="X1572" i="17"/>
  <c r="W1572" i="17"/>
  <c r="V1572" i="17"/>
  <c r="U1572" i="17"/>
  <c r="T1572" i="17"/>
  <c r="Z1571" i="17"/>
  <c r="Y1571" i="17"/>
  <c r="X1571" i="17"/>
  <c r="W1571" i="17"/>
  <c r="V1571" i="17"/>
  <c r="U1571" i="17"/>
  <c r="T1571" i="17"/>
  <c r="Z1570" i="17"/>
  <c r="Y1570" i="17"/>
  <c r="X1570" i="17"/>
  <c r="W1570" i="17"/>
  <c r="V1570" i="17"/>
  <c r="U1570" i="17"/>
  <c r="T1570" i="17"/>
  <c r="Z1569" i="17"/>
  <c r="Y1569" i="17"/>
  <c r="X1569" i="17"/>
  <c r="W1569" i="17"/>
  <c r="V1569" i="17"/>
  <c r="U1569" i="17"/>
  <c r="T1569" i="17"/>
  <c r="Z1568" i="17"/>
  <c r="Y1568" i="17"/>
  <c r="X1568" i="17"/>
  <c r="W1568" i="17"/>
  <c r="V1568" i="17"/>
  <c r="U1568" i="17"/>
  <c r="T1568" i="17"/>
  <c r="Z1567" i="17"/>
  <c r="Y1567" i="17"/>
  <c r="X1567" i="17"/>
  <c r="W1567" i="17"/>
  <c r="V1567" i="17"/>
  <c r="U1567" i="17"/>
  <c r="T1567" i="17"/>
  <c r="Z1566" i="17"/>
  <c r="Y1566" i="17"/>
  <c r="X1566" i="17"/>
  <c r="W1566" i="17"/>
  <c r="V1566" i="17"/>
  <c r="U1566" i="17"/>
  <c r="T1566" i="17"/>
  <c r="Z1565" i="17"/>
  <c r="Y1565" i="17"/>
  <c r="X1565" i="17"/>
  <c r="W1565" i="17"/>
  <c r="V1565" i="17"/>
  <c r="U1565" i="17"/>
  <c r="T1565" i="17"/>
  <c r="Z1564" i="17"/>
  <c r="Y1564" i="17"/>
  <c r="X1564" i="17"/>
  <c r="W1564" i="17"/>
  <c r="V1564" i="17"/>
  <c r="U1564" i="17"/>
  <c r="T1564" i="17"/>
  <c r="Z1563" i="17"/>
  <c r="Y1563" i="17"/>
  <c r="X1563" i="17"/>
  <c r="W1563" i="17"/>
  <c r="V1563" i="17"/>
  <c r="U1563" i="17"/>
  <c r="T1563" i="17"/>
  <c r="Z1562" i="17"/>
  <c r="Y1562" i="17"/>
  <c r="X1562" i="17"/>
  <c r="W1562" i="17"/>
  <c r="V1562" i="17"/>
  <c r="U1562" i="17"/>
  <c r="T1562" i="17"/>
  <c r="Z1561" i="17"/>
  <c r="Y1561" i="17"/>
  <c r="X1561" i="17"/>
  <c r="W1561" i="17"/>
  <c r="V1561" i="17"/>
  <c r="U1561" i="17"/>
  <c r="T1561" i="17"/>
  <c r="Z1560" i="17"/>
  <c r="Y1560" i="17"/>
  <c r="X1560" i="17"/>
  <c r="W1560" i="17"/>
  <c r="V1560" i="17"/>
  <c r="U1560" i="17"/>
  <c r="T1560" i="17"/>
  <c r="Z1559" i="17"/>
  <c r="Y1559" i="17"/>
  <c r="X1559" i="17"/>
  <c r="W1559" i="17"/>
  <c r="V1559" i="17"/>
  <c r="U1559" i="17"/>
  <c r="T1559" i="17"/>
  <c r="Z1558" i="17"/>
  <c r="Y1558" i="17"/>
  <c r="X1558" i="17"/>
  <c r="W1558" i="17"/>
  <c r="V1558" i="17"/>
  <c r="U1558" i="17"/>
  <c r="T1558" i="17"/>
  <c r="Z1557" i="17"/>
  <c r="Y1557" i="17"/>
  <c r="X1557" i="17"/>
  <c r="W1557" i="17"/>
  <c r="V1557" i="17"/>
  <c r="U1557" i="17"/>
  <c r="T1557" i="17"/>
  <c r="Z1556" i="17"/>
  <c r="Y1556" i="17"/>
  <c r="X1556" i="17"/>
  <c r="W1556" i="17"/>
  <c r="V1556" i="17"/>
  <c r="U1556" i="17"/>
  <c r="T1556" i="17"/>
  <c r="Z1555" i="17"/>
  <c r="Y1555" i="17"/>
  <c r="X1555" i="17"/>
  <c r="W1555" i="17"/>
  <c r="V1555" i="17"/>
  <c r="U1555" i="17"/>
  <c r="T1555" i="17"/>
  <c r="Z1554" i="17"/>
  <c r="Y1554" i="17"/>
  <c r="X1554" i="17"/>
  <c r="W1554" i="17"/>
  <c r="V1554" i="17"/>
  <c r="U1554" i="17"/>
  <c r="T1554" i="17"/>
  <c r="Z1553" i="17"/>
  <c r="Y1553" i="17"/>
  <c r="X1553" i="17"/>
  <c r="W1553" i="17"/>
  <c r="V1553" i="17"/>
  <c r="U1553" i="17"/>
  <c r="T1553" i="17"/>
  <c r="Z1552" i="17"/>
  <c r="Y1552" i="17"/>
  <c r="X1552" i="17"/>
  <c r="W1552" i="17"/>
  <c r="V1552" i="17"/>
  <c r="U1552" i="17"/>
  <c r="T1552" i="17"/>
  <c r="Z1551" i="17"/>
  <c r="Y1551" i="17"/>
  <c r="X1551" i="17"/>
  <c r="W1551" i="17"/>
  <c r="V1551" i="17"/>
  <c r="U1551" i="17"/>
  <c r="T1551" i="17"/>
  <c r="Z1550" i="17"/>
  <c r="Y1550" i="17"/>
  <c r="X1550" i="17"/>
  <c r="W1550" i="17"/>
  <c r="V1550" i="17"/>
  <c r="U1550" i="17"/>
  <c r="T1550" i="17"/>
  <c r="Z1549" i="17"/>
  <c r="Y1549" i="17"/>
  <c r="X1549" i="17"/>
  <c r="W1549" i="17"/>
  <c r="V1549" i="17"/>
  <c r="U1549" i="17"/>
  <c r="T1549" i="17"/>
  <c r="Z1548" i="17"/>
  <c r="Y1548" i="17"/>
  <c r="X1548" i="17"/>
  <c r="W1548" i="17"/>
  <c r="V1548" i="17"/>
  <c r="U1548" i="17"/>
  <c r="T1548" i="17"/>
  <c r="Z1547" i="17"/>
  <c r="Y1547" i="17"/>
  <c r="X1547" i="17"/>
  <c r="W1547" i="17"/>
  <c r="V1547" i="17"/>
  <c r="U1547" i="17"/>
  <c r="T1547" i="17"/>
  <c r="Z1546" i="17"/>
  <c r="Y1546" i="17"/>
  <c r="X1546" i="17"/>
  <c r="W1546" i="17"/>
  <c r="V1546" i="17"/>
  <c r="U1546" i="17"/>
  <c r="T1546" i="17"/>
  <c r="Z1545" i="17"/>
  <c r="Y1545" i="17"/>
  <c r="X1545" i="17"/>
  <c r="W1545" i="17"/>
  <c r="V1545" i="17"/>
  <c r="U1545" i="17"/>
  <c r="T1545" i="17"/>
  <c r="Z1544" i="17"/>
  <c r="Y1544" i="17"/>
  <c r="X1544" i="17"/>
  <c r="W1544" i="17"/>
  <c r="V1544" i="17"/>
  <c r="U1544" i="17"/>
  <c r="T1544" i="17"/>
  <c r="Z1543" i="17"/>
  <c r="Y1543" i="17"/>
  <c r="X1543" i="17"/>
  <c r="W1543" i="17"/>
  <c r="V1543" i="17"/>
  <c r="U1543" i="17"/>
  <c r="T1543" i="17"/>
  <c r="Z1542" i="17"/>
  <c r="Y1542" i="17"/>
  <c r="X1542" i="17"/>
  <c r="W1542" i="17"/>
  <c r="V1542" i="17"/>
  <c r="U1542" i="17"/>
  <c r="T1542" i="17"/>
  <c r="Z1541" i="17"/>
  <c r="Y1541" i="17"/>
  <c r="X1541" i="17"/>
  <c r="W1541" i="17"/>
  <c r="V1541" i="17"/>
  <c r="U1541" i="17"/>
  <c r="T1541" i="17"/>
  <c r="Z1540" i="17"/>
  <c r="Y1540" i="17"/>
  <c r="X1540" i="17"/>
  <c r="W1540" i="17"/>
  <c r="V1540" i="17"/>
  <c r="U1540" i="17"/>
  <c r="T1540" i="17"/>
  <c r="Z1539" i="17"/>
  <c r="Y1539" i="17"/>
  <c r="X1539" i="17"/>
  <c r="W1539" i="17"/>
  <c r="V1539" i="17"/>
  <c r="U1539" i="17"/>
  <c r="T1539" i="17"/>
  <c r="Z1538" i="17"/>
  <c r="Y1538" i="17"/>
  <c r="X1538" i="17"/>
  <c r="W1538" i="17"/>
  <c r="V1538" i="17"/>
  <c r="U1538" i="17"/>
  <c r="T1538" i="17"/>
  <c r="Z1537" i="17"/>
  <c r="Y1537" i="17"/>
  <c r="X1537" i="17"/>
  <c r="W1537" i="17"/>
  <c r="V1537" i="17"/>
  <c r="U1537" i="17"/>
  <c r="T1537" i="17"/>
  <c r="Z1536" i="17"/>
  <c r="Y1536" i="17"/>
  <c r="X1536" i="17"/>
  <c r="W1536" i="17"/>
  <c r="V1536" i="17"/>
  <c r="U1536" i="17"/>
  <c r="T1536" i="17"/>
  <c r="Z1535" i="17"/>
  <c r="Y1535" i="17"/>
  <c r="X1535" i="17"/>
  <c r="W1535" i="17"/>
  <c r="V1535" i="17"/>
  <c r="U1535" i="17"/>
  <c r="T1535" i="17"/>
  <c r="Z1534" i="17"/>
  <c r="Y1534" i="17"/>
  <c r="X1534" i="17"/>
  <c r="W1534" i="17"/>
  <c r="V1534" i="17"/>
  <c r="U1534" i="17"/>
  <c r="T1534" i="17"/>
  <c r="Z1533" i="17"/>
  <c r="Y1533" i="17"/>
  <c r="X1533" i="17"/>
  <c r="W1533" i="17"/>
  <c r="V1533" i="17"/>
  <c r="U1533" i="17"/>
  <c r="T1533" i="17"/>
  <c r="Z1532" i="17"/>
  <c r="Y1532" i="17"/>
  <c r="X1532" i="17"/>
  <c r="W1532" i="17"/>
  <c r="V1532" i="17"/>
  <c r="U1532" i="17"/>
  <c r="T1532" i="17"/>
  <c r="Z1531" i="17"/>
  <c r="Y1531" i="17"/>
  <c r="X1531" i="17"/>
  <c r="W1531" i="17"/>
  <c r="V1531" i="17"/>
  <c r="U1531" i="17"/>
  <c r="T1531" i="17"/>
  <c r="Z1530" i="17"/>
  <c r="Y1530" i="17"/>
  <c r="X1530" i="17"/>
  <c r="W1530" i="17"/>
  <c r="V1530" i="17"/>
  <c r="U1530" i="17"/>
  <c r="T1530" i="17"/>
  <c r="Z1529" i="17"/>
  <c r="Y1529" i="17"/>
  <c r="X1529" i="17"/>
  <c r="W1529" i="17"/>
  <c r="V1529" i="17"/>
  <c r="U1529" i="17"/>
  <c r="T1529" i="17"/>
  <c r="Z1528" i="17"/>
  <c r="Y1528" i="17"/>
  <c r="X1528" i="17"/>
  <c r="W1528" i="17"/>
  <c r="V1528" i="17"/>
  <c r="U1528" i="17"/>
  <c r="T1528" i="17"/>
  <c r="Z1527" i="17"/>
  <c r="Y1527" i="17"/>
  <c r="X1527" i="17"/>
  <c r="W1527" i="17"/>
  <c r="V1527" i="17"/>
  <c r="U1527" i="17"/>
  <c r="T1527" i="17"/>
  <c r="Z1526" i="17"/>
  <c r="Y1526" i="17"/>
  <c r="X1526" i="17"/>
  <c r="W1526" i="17"/>
  <c r="V1526" i="17"/>
  <c r="U1526" i="17"/>
  <c r="T1526" i="17"/>
  <c r="Z1525" i="17"/>
  <c r="Y1525" i="17"/>
  <c r="X1525" i="17"/>
  <c r="W1525" i="17"/>
  <c r="V1525" i="17"/>
  <c r="U1525" i="17"/>
  <c r="T1525" i="17"/>
  <c r="T1524" i="17"/>
  <c r="Z1523" i="17"/>
  <c r="Y1523" i="17"/>
  <c r="X1523" i="17"/>
  <c r="W1523" i="17"/>
  <c r="V1523" i="17"/>
  <c r="U1523" i="17"/>
  <c r="T1523" i="17"/>
  <c r="Z1522" i="17"/>
  <c r="Y1522" i="17"/>
  <c r="X1522" i="17"/>
  <c r="W1522" i="17"/>
  <c r="V1522" i="17"/>
  <c r="U1522" i="17"/>
  <c r="T1522" i="17"/>
  <c r="T1521" i="17"/>
  <c r="Z1520" i="17"/>
  <c r="Y1520" i="17"/>
  <c r="X1520" i="17"/>
  <c r="W1520" i="17"/>
  <c r="V1520" i="17"/>
  <c r="U1520" i="17"/>
  <c r="T1520" i="17"/>
  <c r="Z1519" i="17"/>
  <c r="Y1519" i="17"/>
  <c r="X1519" i="17"/>
  <c r="W1519" i="17"/>
  <c r="V1519" i="17"/>
  <c r="U1519" i="17"/>
  <c r="T1519" i="17"/>
  <c r="Z1518" i="17"/>
  <c r="Y1518" i="17"/>
  <c r="X1518" i="17"/>
  <c r="W1518" i="17"/>
  <c r="V1518" i="17"/>
  <c r="U1518" i="17"/>
  <c r="T1518" i="17"/>
  <c r="Z1517" i="17"/>
  <c r="Y1517" i="17"/>
  <c r="X1517" i="17"/>
  <c r="W1517" i="17"/>
  <c r="V1517" i="17"/>
  <c r="U1517" i="17"/>
  <c r="T1517" i="17"/>
  <c r="Z1516" i="17"/>
  <c r="Y1516" i="17"/>
  <c r="X1516" i="17"/>
  <c r="W1516" i="17"/>
  <c r="V1516" i="17"/>
  <c r="U1516" i="17"/>
  <c r="T1516" i="17"/>
  <c r="Z1515" i="17"/>
  <c r="Y1515" i="17"/>
  <c r="X1515" i="17"/>
  <c r="W1515" i="17"/>
  <c r="V1515" i="17"/>
  <c r="U1515" i="17"/>
  <c r="T1515" i="17"/>
  <c r="Z1514" i="17"/>
  <c r="Y1514" i="17"/>
  <c r="X1514" i="17"/>
  <c r="W1514" i="17"/>
  <c r="V1514" i="17"/>
  <c r="U1514" i="17"/>
  <c r="T1514" i="17"/>
  <c r="Z1513" i="17"/>
  <c r="Y1513" i="17"/>
  <c r="X1513" i="17"/>
  <c r="W1513" i="17"/>
  <c r="V1513" i="17"/>
  <c r="U1513" i="17"/>
  <c r="T1513" i="17"/>
  <c r="Z1512" i="17"/>
  <c r="Y1512" i="17"/>
  <c r="X1512" i="17"/>
  <c r="W1512" i="17"/>
  <c r="V1512" i="17"/>
  <c r="U1512" i="17"/>
  <c r="T1512" i="17"/>
  <c r="Z1511" i="17"/>
  <c r="Y1511" i="17"/>
  <c r="X1511" i="17"/>
  <c r="W1511" i="17"/>
  <c r="V1511" i="17"/>
  <c r="U1511" i="17"/>
  <c r="T1511" i="17"/>
  <c r="Z1510" i="17"/>
  <c r="Y1510" i="17"/>
  <c r="X1510" i="17"/>
  <c r="W1510" i="17"/>
  <c r="V1510" i="17"/>
  <c r="U1510" i="17"/>
  <c r="T1510" i="17"/>
  <c r="Z1509" i="17"/>
  <c r="Y1509" i="17"/>
  <c r="X1509" i="17"/>
  <c r="W1509" i="17"/>
  <c r="V1509" i="17"/>
  <c r="U1509" i="17"/>
  <c r="T1509" i="17"/>
  <c r="Z1508" i="17"/>
  <c r="Y1508" i="17"/>
  <c r="X1508" i="17"/>
  <c r="W1508" i="17"/>
  <c r="V1508" i="17"/>
  <c r="U1508" i="17"/>
  <c r="T1508" i="17"/>
  <c r="Z1507" i="17"/>
  <c r="Y1507" i="17"/>
  <c r="X1507" i="17"/>
  <c r="W1507" i="17"/>
  <c r="V1507" i="17"/>
  <c r="U1507" i="17"/>
  <c r="T1507" i="17"/>
  <c r="Z1506" i="17"/>
  <c r="Y1506" i="17"/>
  <c r="X1506" i="17"/>
  <c r="W1506" i="17"/>
  <c r="V1506" i="17"/>
  <c r="U1506" i="17"/>
  <c r="T1506" i="17"/>
  <c r="Z1505" i="17"/>
  <c r="Y1505" i="17"/>
  <c r="X1505" i="17"/>
  <c r="W1505" i="17"/>
  <c r="V1505" i="17"/>
  <c r="U1505" i="17"/>
  <c r="T1505" i="17"/>
  <c r="Z1504" i="17"/>
  <c r="Y1504" i="17"/>
  <c r="X1504" i="17"/>
  <c r="W1504" i="17"/>
  <c r="V1504" i="17"/>
  <c r="U1504" i="17"/>
  <c r="T1504" i="17"/>
  <c r="Z1503" i="17"/>
  <c r="Y1503" i="17"/>
  <c r="X1503" i="17"/>
  <c r="W1503" i="17"/>
  <c r="V1503" i="17"/>
  <c r="U1503" i="17"/>
  <c r="T1503" i="17"/>
  <c r="Z1502" i="17"/>
  <c r="Y1502" i="17"/>
  <c r="X1502" i="17"/>
  <c r="W1502" i="17"/>
  <c r="V1502" i="17"/>
  <c r="U1502" i="17"/>
  <c r="T1502" i="17"/>
  <c r="Z1501" i="17"/>
  <c r="Y1501" i="17"/>
  <c r="X1501" i="17"/>
  <c r="W1501" i="17"/>
  <c r="V1501" i="17"/>
  <c r="U1501" i="17"/>
  <c r="T1501" i="17"/>
  <c r="Z1500" i="17"/>
  <c r="Y1500" i="17"/>
  <c r="X1500" i="17"/>
  <c r="W1500" i="17"/>
  <c r="V1500" i="17"/>
  <c r="U1500" i="17"/>
  <c r="T1500" i="17"/>
  <c r="Z1499" i="17"/>
  <c r="Y1499" i="17"/>
  <c r="X1499" i="17"/>
  <c r="W1499" i="17"/>
  <c r="V1499" i="17"/>
  <c r="U1499" i="17"/>
  <c r="T1499" i="17"/>
  <c r="Z1498" i="17"/>
  <c r="Y1498" i="17"/>
  <c r="X1498" i="17"/>
  <c r="W1498" i="17"/>
  <c r="V1498" i="17"/>
  <c r="U1498" i="17"/>
  <c r="T1498" i="17"/>
  <c r="Z1497" i="17"/>
  <c r="Y1497" i="17"/>
  <c r="X1497" i="17"/>
  <c r="W1497" i="17"/>
  <c r="V1497" i="17"/>
  <c r="U1497" i="17"/>
  <c r="T1497" i="17"/>
  <c r="Z1496" i="17"/>
  <c r="Y1496" i="17"/>
  <c r="X1496" i="17"/>
  <c r="W1496" i="17"/>
  <c r="V1496" i="17"/>
  <c r="U1496" i="17"/>
  <c r="T1496" i="17"/>
  <c r="Z1495" i="17"/>
  <c r="Y1495" i="17"/>
  <c r="X1495" i="17"/>
  <c r="W1495" i="17"/>
  <c r="V1495" i="17"/>
  <c r="U1495" i="17"/>
  <c r="T1495" i="17"/>
  <c r="Z1494" i="17"/>
  <c r="Y1494" i="17"/>
  <c r="X1494" i="17"/>
  <c r="W1494" i="17"/>
  <c r="V1494" i="17"/>
  <c r="U1494" i="17"/>
  <c r="T1494" i="17"/>
  <c r="Z1493" i="17"/>
  <c r="Y1493" i="17"/>
  <c r="X1493" i="17"/>
  <c r="W1493" i="17"/>
  <c r="V1493" i="17"/>
  <c r="U1493" i="17"/>
  <c r="T1493" i="17"/>
  <c r="Z1492" i="17"/>
  <c r="Y1492" i="17"/>
  <c r="X1492" i="17"/>
  <c r="W1492" i="17"/>
  <c r="V1492" i="17"/>
  <c r="U1492" i="17"/>
  <c r="T1492" i="17"/>
  <c r="Z1491" i="17"/>
  <c r="Y1491" i="17"/>
  <c r="X1491" i="17"/>
  <c r="W1491" i="17"/>
  <c r="V1491" i="17"/>
  <c r="U1491" i="17"/>
  <c r="T1491" i="17"/>
  <c r="Z1490" i="17"/>
  <c r="Y1490" i="17"/>
  <c r="X1490" i="17"/>
  <c r="W1490" i="17"/>
  <c r="V1490" i="17"/>
  <c r="U1490" i="17"/>
  <c r="T1490" i="17"/>
  <c r="Z1489" i="17"/>
  <c r="Y1489" i="17"/>
  <c r="X1489" i="17"/>
  <c r="W1489" i="17"/>
  <c r="V1489" i="17"/>
  <c r="U1489" i="17"/>
  <c r="T1489" i="17"/>
  <c r="Z1488" i="17"/>
  <c r="Y1488" i="17"/>
  <c r="X1488" i="17"/>
  <c r="W1488" i="17"/>
  <c r="V1488" i="17"/>
  <c r="U1488" i="17"/>
  <c r="T1488" i="17"/>
  <c r="Z1487" i="17"/>
  <c r="Y1487" i="17"/>
  <c r="X1487" i="17"/>
  <c r="W1487" i="17"/>
  <c r="V1487" i="17"/>
  <c r="U1487" i="17"/>
  <c r="T1487" i="17"/>
  <c r="Z1486" i="17"/>
  <c r="Y1486" i="17"/>
  <c r="X1486" i="17"/>
  <c r="W1486" i="17"/>
  <c r="V1486" i="17"/>
  <c r="U1486" i="17"/>
  <c r="T1486" i="17"/>
  <c r="Z1485" i="17"/>
  <c r="Y1485" i="17"/>
  <c r="X1485" i="17"/>
  <c r="W1485" i="17"/>
  <c r="V1485" i="17"/>
  <c r="U1485" i="17"/>
  <c r="T1485" i="17"/>
  <c r="Z1484" i="17"/>
  <c r="Y1484" i="17"/>
  <c r="X1484" i="17"/>
  <c r="W1484" i="17"/>
  <c r="V1484" i="17"/>
  <c r="U1484" i="17"/>
  <c r="T1484" i="17"/>
  <c r="Z1483" i="17"/>
  <c r="Y1483" i="17"/>
  <c r="X1483" i="17"/>
  <c r="W1483" i="17"/>
  <c r="V1483" i="17"/>
  <c r="U1483" i="17"/>
  <c r="T1483" i="17"/>
  <c r="Z1482" i="17"/>
  <c r="Y1482" i="17"/>
  <c r="X1482" i="17"/>
  <c r="W1482" i="17"/>
  <c r="V1482" i="17"/>
  <c r="U1482" i="17"/>
  <c r="T1482" i="17"/>
  <c r="Z1481" i="17"/>
  <c r="Y1481" i="17"/>
  <c r="X1481" i="17"/>
  <c r="W1481" i="17"/>
  <c r="V1481" i="17"/>
  <c r="U1481" i="17"/>
  <c r="T1481" i="17"/>
  <c r="Z1480" i="17"/>
  <c r="Y1480" i="17"/>
  <c r="X1480" i="17"/>
  <c r="W1480" i="17"/>
  <c r="V1480" i="17"/>
  <c r="U1480" i="17"/>
  <c r="T1480" i="17"/>
  <c r="Z1479" i="17"/>
  <c r="Y1479" i="17"/>
  <c r="X1479" i="17"/>
  <c r="W1479" i="17"/>
  <c r="V1479" i="17"/>
  <c r="U1479" i="17"/>
  <c r="T1479" i="17"/>
  <c r="Z1478" i="17"/>
  <c r="Y1478" i="17"/>
  <c r="X1478" i="17"/>
  <c r="W1478" i="17"/>
  <c r="V1478" i="17"/>
  <c r="U1478" i="17"/>
  <c r="T1478" i="17"/>
  <c r="Z1477" i="17"/>
  <c r="Y1477" i="17"/>
  <c r="X1477" i="17"/>
  <c r="W1477" i="17"/>
  <c r="V1477" i="17"/>
  <c r="U1477" i="17"/>
  <c r="T1477" i="17"/>
  <c r="Z1476" i="17"/>
  <c r="Y1476" i="17"/>
  <c r="X1476" i="17"/>
  <c r="W1476" i="17"/>
  <c r="V1476" i="17"/>
  <c r="U1476" i="17"/>
  <c r="T1476" i="17"/>
  <c r="Z1475" i="17"/>
  <c r="Y1475" i="17"/>
  <c r="X1475" i="17"/>
  <c r="W1475" i="17"/>
  <c r="V1475" i="17"/>
  <c r="U1475" i="17"/>
  <c r="T1475" i="17"/>
  <c r="Z1474" i="17"/>
  <c r="Y1474" i="17"/>
  <c r="X1474" i="17"/>
  <c r="W1474" i="17"/>
  <c r="V1474" i="17"/>
  <c r="U1474" i="17"/>
  <c r="T1474" i="17"/>
  <c r="Z1473" i="17"/>
  <c r="Y1473" i="17"/>
  <c r="X1473" i="17"/>
  <c r="W1473" i="17"/>
  <c r="V1473" i="17"/>
  <c r="U1473" i="17"/>
  <c r="T1473" i="17"/>
  <c r="Z1472" i="17"/>
  <c r="Y1472" i="17"/>
  <c r="X1472" i="17"/>
  <c r="W1472" i="17"/>
  <c r="V1472" i="17"/>
  <c r="U1472" i="17"/>
  <c r="T1472" i="17"/>
  <c r="Z1471" i="17"/>
  <c r="Y1471" i="17"/>
  <c r="X1471" i="17"/>
  <c r="W1471" i="17"/>
  <c r="V1471" i="17"/>
  <c r="U1471" i="17"/>
  <c r="T1471" i="17"/>
  <c r="Z1470" i="17"/>
  <c r="Y1470" i="17"/>
  <c r="X1470" i="17"/>
  <c r="W1470" i="17"/>
  <c r="V1470" i="17"/>
  <c r="U1470" i="17"/>
  <c r="T1470" i="17"/>
  <c r="Z1469" i="17"/>
  <c r="Y1469" i="17"/>
  <c r="X1469" i="17"/>
  <c r="W1469" i="17"/>
  <c r="V1469" i="17"/>
  <c r="U1469" i="17"/>
  <c r="T1469" i="17"/>
  <c r="Z1468" i="17"/>
  <c r="Y1468" i="17"/>
  <c r="X1468" i="17"/>
  <c r="W1468" i="17"/>
  <c r="V1468" i="17"/>
  <c r="U1468" i="17"/>
  <c r="T1468" i="17"/>
  <c r="Z1467" i="17"/>
  <c r="Y1467" i="17"/>
  <c r="X1467" i="17"/>
  <c r="W1467" i="17"/>
  <c r="V1467" i="17"/>
  <c r="U1467" i="17"/>
  <c r="T1467" i="17"/>
  <c r="Z1466" i="17"/>
  <c r="Y1466" i="17"/>
  <c r="X1466" i="17"/>
  <c r="W1466" i="17"/>
  <c r="V1466" i="17"/>
  <c r="U1466" i="17"/>
  <c r="T1466" i="17"/>
  <c r="Z1465" i="17"/>
  <c r="Y1465" i="17"/>
  <c r="X1465" i="17"/>
  <c r="W1465" i="17"/>
  <c r="V1465" i="17"/>
  <c r="U1465" i="17"/>
  <c r="T1465" i="17"/>
  <c r="Z1464" i="17"/>
  <c r="Y1464" i="17"/>
  <c r="X1464" i="17"/>
  <c r="W1464" i="17"/>
  <c r="V1464" i="17"/>
  <c r="U1464" i="17"/>
  <c r="T1464" i="17"/>
  <c r="Z1463" i="17"/>
  <c r="Y1463" i="17"/>
  <c r="X1463" i="17"/>
  <c r="W1463" i="17"/>
  <c r="V1463" i="17"/>
  <c r="U1463" i="17"/>
  <c r="T1463" i="17"/>
  <c r="Z1462" i="17"/>
  <c r="Y1462" i="17"/>
  <c r="X1462" i="17"/>
  <c r="W1462" i="17"/>
  <c r="V1462" i="17"/>
  <c r="U1462" i="17"/>
  <c r="T1462" i="17"/>
  <c r="Z1461" i="17"/>
  <c r="Y1461" i="17"/>
  <c r="X1461" i="17"/>
  <c r="W1461" i="17"/>
  <c r="V1461" i="17"/>
  <c r="U1461" i="17"/>
  <c r="T1461" i="17"/>
  <c r="Z1460" i="17"/>
  <c r="Y1460" i="17"/>
  <c r="X1460" i="17"/>
  <c r="W1460" i="17"/>
  <c r="V1460" i="17"/>
  <c r="U1460" i="17"/>
  <c r="T1460" i="17"/>
  <c r="Z1459" i="17"/>
  <c r="Y1459" i="17"/>
  <c r="X1459" i="17"/>
  <c r="W1459" i="17"/>
  <c r="V1459" i="17"/>
  <c r="U1459" i="17"/>
  <c r="T1459" i="17"/>
  <c r="Z1458" i="17"/>
  <c r="Y1458" i="17"/>
  <c r="X1458" i="17"/>
  <c r="W1458" i="17"/>
  <c r="V1458" i="17"/>
  <c r="U1458" i="17"/>
  <c r="T1458" i="17"/>
  <c r="Z1457" i="17"/>
  <c r="Y1457" i="17"/>
  <c r="X1457" i="17"/>
  <c r="W1457" i="17"/>
  <c r="V1457" i="17"/>
  <c r="U1457" i="17"/>
  <c r="T1457" i="17"/>
  <c r="Z1456" i="17"/>
  <c r="Y1456" i="17"/>
  <c r="X1456" i="17"/>
  <c r="W1456" i="17"/>
  <c r="V1456" i="17"/>
  <c r="U1456" i="17"/>
  <c r="T1456" i="17"/>
  <c r="Z1455" i="17"/>
  <c r="Y1455" i="17"/>
  <c r="X1455" i="17"/>
  <c r="W1455" i="17"/>
  <c r="V1455" i="17"/>
  <c r="U1455" i="17"/>
  <c r="T1455" i="17"/>
  <c r="Z1454" i="17"/>
  <c r="Y1454" i="17"/>
  <c r="X1454" i="17"/>
  <c r="W1454" i="17"/>
  <c r="V1454" i="17"/>
  <c r="U1454" i="17"/>
  <c r="T1454" i="17"/>
  <c r="Z1453" i="17"/>
  <c r="Y1453" i="17"/>
  <c r="X1453" i="17"/>
  <c r="W1453" i="17"/>
  <c r="V1453" i="17"/>
  <c r="U1453" i="17"/>
  <c r="T1453" i="17"/>
  <c r="Z1452" i="17"/>
  <c r="Y1452" i="17"/>
  <c r="X1452" i="17"/>
  <c r="W1452" i="17"/>
  <c r="V1452" i="17"/>
  <c r="U1452" i="17"/>
  <c r="T1452" i="17"/>
  <c r="Z1451" i="17"/>
  <c r="Y1451" i="17"/>
  <c r="X1451" i="17"/>
  <c r="W1451" i="17"/>
  <c r="V1451" i="17"/>
  <c r="U1451" i="17"/>
  <c r="T1451" i="17"/>
  <c r="Z1450" i="17"/>
  <c r="Y1450" i="17"/>
  <c r="X1450" i="17"/>
  <c r="W1450" i="17"/>
  <c r="V1450" i="17"/>
  <c r="U1450" i="17"/>
  <c r="T1450" i="17"/>
  <c r="Z1449" i="17"/>
  <c r="Y1449" i="17"/>
  <c r="X1449" i="17"/>
  <c r="W1449" i="17"/>
  <c r="V1449" i="17"/>
  <c r="U1449" i="17"/>
  <c r="T1449" i="17"/>
  <c r="Z1448" i="17"/>
  <c r="Y1448" i="17"/>
  <c r="X1448" i="17"/>
  <c r="W1448" i="17"/>
  <c r="V1448" i="17"/>
  <c r="U1448" i="17"/>
  <c r="T1448" i="17"/>
  <c r="Z1447" i="17"/>
  <c r="Y1447" i="17"/>
  <c r="X1447" i="17"/>
  <c r="W1447" i="17"/>
  <c r="V1447" i="17"/>
  <c r="U1447" i="17"/>
  <c r="T1447" i="17"/>
  <c r="Z1446" i="17"/>
  <c r="Y1446" i="17"/>
  <c r="X1446" i="17"/>
  <c r="W1446" i="17"/>
  <c r="V1446" i="17"/>
  <c r="U1446" i="17"/>
  <c r="T1446" i="17"/>
  <c r="Z1445" i="17"/>
  <c r="Y1445" i="17"/>
  <c r="X1445" i="17"/>
  <c r="W1445" i="17"/>
  <c r="V1445" i="17"/>
  <c r="U1445" i="17"/>
  <c r="T1445" i="17"/>
  <c r="Z1444" i="17"/>
  <c r="Y1444" i="17"/>
  <c r="X1444" i="17"/>
  <c r="W1444" i="17"/>
  <c r="V1444" i="17"/>
  <c r="U1444" i="17"/>
  <c r="T1444" i="17"/>
  <c r="Z1443" i="17"/>
  <c r="Y1443" i="17"/>
  <c r="X1443" i="17"/>
  <c r="W1443" i="17"/>
  <c r="V1443" i="17"/>
  <c r="U1443" i="17"/>
  <c r="T1443" i="17"/>
  <c r="Z1442" i="17"/>
  <c r="Y1442" i="17"/>
  <c r="X1442" i="17"/>
  <c r="W1442" i="17"/>
  <c r="V1442" i="17"/>
  <c r="U1442" i="17"/>
  <c r="T1442" i="17"/>
  <c r="Z1441" i="17"/>
  <c r="Y1441" i="17"/>
  <c r="X1441" i="17"/>
  <c r="W1441" i="17"/>
  <c r="V1441" i="17"/>
  <c r="U1441" i="17"/>
  <c r="T1441" i="17"/>
  <c r="Z1440" i="17"/>
  <c r="Y1440" i="17"/>
  <c r="X1440" i="17"/>
  <c r="W1440" i="17"/>
  <c r="V1440" i="17"/>
  <c r="U1440" i="17"/>
  <c r="T1440" i="17"/>
  <c r="Z1439" i="17"/>
  <c r="Y1439" i="17"/>
  <c r="X1439" i="17"/>
  <c r="W1439" i="17"/>
  <c r="V1439" i="17"/>
  <c r="U1439" i="17"/>
  <c r="T1439" i="17"/>
  <c r="Z1438" i="17"/>
  <c r="Y1438" i="17"/>
  <c r="X1438" i="17"/>
  <c r="W1438" i="17"/>
  <c r="V1438" i="17"/>
  <c r="U1438" i="17"/>
  <c r="T1438" i="17"/>
  <c r="Z1437" i="17"/>
  <c r="Y1437" i="17"/>
  <c r="X1437" i="17"/>
  <c r="W1437" i="17"/>
  <c r="V1437" i="17"/>
  <c r="U1437" i="17"/>
  <c r="T1437" i="17"/>
  <c r="Z1436" i="17"/>
  <c r="Y1436" i="17"/>
  <c r="X1436" i="17"/>
  <c r="W1436" i="17"/>
  <c r="V1436" i="17"/>
  <c r="U1436" i="17"/>
  <c r="T1436" i="17"/>
  <c r="Z1435" i="17"/>
  <c r="Y1435" i="17"/>
  <c r="X1435" i="17"/>
  <c r="W1435" i="17"/>
  <c r="V1435" i="17"/>
  <c r="U1435" i="17"/>
  <c r="T1435" i="17"/>
  <c r="Z1434" i="17"/>
  <c r="Y1434" i="17"/>
  <c r="X1434" i="17"/>
  <c r="W1434" i="17"/>
  <c r="V1434" i="17"/>
  <c r="U1434" i="17"/>
  <c r="T1434" i="17"/>
  <c r="Z1433" i="17"/>
  <c r="Y1433" i="17"/>
  <c r="X1433" i="17"/>
  <c r="W1433" i="17"/>
  <c r="V1433" i="17"/>
  <c r="U1433" i="17"/>
  <c r="T1433" i="17"/>
  <c r="Z1432" i="17"/>
  <c r="Y1432" i="17"/>
  <c r="X1432" i="17"/>
  <c r="W1432" i="17"/>
  <c r="V1432" i="17"/>
  <c r="U1432" i="17"/>
  <c r="T1432" i="17"/>
  <c r="Z1431" i="17"/>
  <c r="Y1431" i="17"/>
  <c r="X1431" i="17"/>
  <c r="W1431" i="17"/>
  <c r="V1431" i="17"/>
  <c r="U1431" i="17"/>
  <c r="T1431" i="17"/>
  <c r="Z1430" i="17"/>
  <c r="Y1430" i="17"/>
  <c r="X1430" i="17"/>
  <c r="W1430" i="17"/>
  <c r="V1430" i="17"/>
  <c r="U1430" i="17"/>
  <c r="T1430" i="17"/>
  <c r="Z1429" i="17"/>
  <c r="Y1429" i="17"/>
  <c r="X1429" i="17"/>
  <c r="W1429" i="17"/>
  <c r="V1429" i="17"/>
  <c r="U1429" i="17"/>
  <c r="T1429" i="17"/>
  <c r="Z1428" i="17"/>
  <c r="Y1428" i="17"/>
  <c r="X1428" i="17"/>
  <c r="W1428" i="17"/>
  <c r="V1428" i="17"/>
  <c r="U1428" i="17"/>
  <c r="T1428" i="17"/>
  <c r="Z1427" i="17"/>
  <c r="Y1427" i="17"/>
  <c r="X1427" i="17"/>
  <c r="W1427" i="17"/>
  <c r="V1427" i="17"/>
  <c r="U1427" i="17"/>
  <c r="T1427" i="17"/>
  <c r="Z1426" i="17"/>
  <c r="Y1426" i="17"/>
  <c r="X1426" i="17"/>
  <c r="W1426" i="17"/>
  <c r="V1426" i="17"/>
  <c r="U1426" i="17"/>
  <c r="T1426" i="17"/>
  <c r="Z1425" i="17"/>
  <c r="Y1425" i="17"/>
  <c r="X1425" i="17"/>
  <c r="W1425" i="17"/>
  <c r="V1425" i="17"/>
  <c r="U1425" i="17"/>
  <c r="T1425" i="17"/>
  <c r="Z1424" i="17"/>
  <c r="Y1424" i="17"/>
  <c r="X1424" i="17"/>
  <c r="W1424" i="17"/>
  <c r="V1424" i="17"/>
  <c r="U1424" i="17"/>
  <c r="T1424" i="17"/>
  <c r="Z1423" i="17"/>
  <c r="Y1423" i="17"/>
  <c r="X1423" i="17"/>
  <c r="W1423" i="17"/>
  <c r="V1423" i="17"/>
  <c r="U1423" i="17"/>
  <c r="T1423" i="17"/>
  <c r="Z1422" i="17"/>
  <c r="Y1422" i="17"/>
  <c r="X1422" i="17"/>
  <c r="W1422" i="17"/>
  <c r="V1422" i="17"/>
  <c r="U1422" i="17"/>
  <c r="T1422" i="17"/>
  <c r="Z1421" i="17"/>
  <c r="Y1421" i="17"/>
  <c r="X1421" i="17"/>
  <c r="W1421" i="17"/>
  <c r="V1421" i="17"/>
  <c r="U1421" i="17"/>
  <c r="T1421" i="17"/>
  <c r="Z1420" i="17"/>
  <c r="Y1420" i="17"/>
  <c r="X1420" i="17"/>
  <c r="W1420" i="17"/>
  <c r="V1420" i="17"/>
  <c r="U1420" i="17"/>
  <c r="T1420" i="17"/>
  <c r="Z1419" i="17"/>
  <c r="Y1419" i="17"/>
  <c r="X1419" i="17"/>
  <c r="W1419" i="17"/>
  <c r="V1419" i="17"/>
  <c r="U1419" i="17"/>
  <c r="T1419" i="17"/>
  <c r="Z1418" i="17"/>
  <c r="Y1418" i="17"/>
  <c r="X1418" i="17"/>
  <c r="W1418" i="17"/>
  <c r="V1418" i="17"/>
  <c r="U1418" i="17"/>
  <c r="T1418" i="17"/>
  <c r="Z1417" i="17"/>
  <c r="Y1417" i="17"/>
  <c r="X1417" i="17"/>
  <c r="W1417" i="17"/>
  <c r="V1417" i="17"/>
  <c r="U1417" i="17"/>
  <c r="T1417" i="17"/>
  <c r="Z1416" i="17"/>
  <c r="Y1416" i="17"/>
  <c r="X1416" i="17"/>
  <c r="W1416" i="17"/>
  <c r="V1416" i="17"/>
  <c r="U1416" i="17"/>
  <c r="T1416" i="17"/>
  <c r="Z1415" i="17"/>
  <c r="Y1415" i="17"/>
  <c r="X1415" i="17"/>
  <c r="W1415" i="17"/>
  <c r="V1415" i="17"/>
  <c r="U1415" i="17"/>
  <c r="T1415" i="17"/>
  <c r="Z1414" i="17"/>
  <c r="Y1414" i="17"/>
  <c r="X1414" i="17"/>
  <c r="W1414" i="17"/>
  <c r="V1414" i="17"/>
  <c r="U1414" i="17"/>
  <c r="T1414" i="17"/>
  <c r="Z1413" i="17"/>
  <c r="Y1413" i="17"/>
  <c r="X1413" i="17"/>
  <c r="W1413" i="17"/>
  <c r="V1413" i="17"/>
  <c r="U1413" i="17"/>
  <c r="T1413" i="17"/>
  <c r="Z1412" i="17"/>
  <c r="Y1412" i="17"/>
  <c r="X1412" i="17"/>
  <c r="W1412" i="17"/>
  <c r="V1412" i="17"/>
  <c r="U1412" i="17"/>
  <c r="T1412" i="17"/>
  <c r="Z1411" i="17"/>
  <c r="Y1411" i="17"/>
  <c r="X1411" i="17"/>
  <c r="W1411" i="17"/>
  <c r="V1411" i="17"/>
  <c r="U1411" i="17"/>
  <c r="T1411" i="17"/>
  <c r="Z1410" i="17"/>
  <c r="Y1410" i="17"/>
  <c r="X1410" i="17"/>
  <c r="W1410" i="17"/>
  <c r="V1410" i="17"/>
  <c r="U1410" i="17"/>
  <c r="T1410" i="17"/>
  <c r="Z1409" i="17"/>
  <c r="Y1409" i="17"/>
  <c r="X1409" i="17"/>
  <c r="W1409" i="17"/>
  <c r="V1409" i="17"/>
  <c r="U1409" i="17"/>
  <c r="T1409" i="17"/>
  <c r="Z1408" i="17"/>
  <c r="Y1408" i="17"/>
  <c r="X1408" i="17"/>
  <c r="W1408" i="17"/>
  <c r="V1408" i="17"/>
  <c r="U1408" i="17"/>
  <c r="T1408" i="17"/>
  <c r="Z1407" i="17"/>
  <c r="Y1407" i="17"/>
  <c r="X1407" i="17"/>
  <c r="W1407" i="17"/>
  <c r="V1407" i="17"/>
  <c r="U1407" i="17"/>
  <c r="T1407" i="17"/>
  <c r="Z1406" i="17"/>
  <c r="Y1406" i="17"/>
  <c r="X1406" i="17"/>
  <c r="W1406" i="17"/>
  <c r="V1406" i="17"/>
  <c r="U1406" i="17"/>
  <c r="T1406" i="17"/>
  <c r="Z1405" i="17"/>
  <c r="Y1405" i="17"/>
  <c r="X1405" i="17"/>
  <c r="W1405" i="17"/>
  <c r="V1405" i="17"/>
  <c r="U1405" i="17"/>
  <c r="T1405" i="17"/>
  <c r="Z1404" i="17"/>
  <c r="Y1404" i="17"/>
  <c r="X1404" i="17"/>
  <c r="W1404" i="17"/>
  <c r="V1404" i="17"/>
  <c r="U1404" i="17"/>
  <c r="T1404" i="17"/>
  <c r="Z1403" i="17"/>
  <c r="Y1403" i="17"/>
  <c r="X1403" i="17"/>
  <c r="W1403" i="17"/>
  <c r="V1403" i="17"/>
  <c r="U1403" i="17"/>
  <c r="T1403" i="17"/>
  <c r="Z1402" i="17"/>
  <c r="Y1402" i="17"/>
  <c r="X1402" i="17"/>
  <c r="W1402" i="17"/>
  <c r="V1402" i="17"/>
  <c r="U1402" i="17"/>
  <c r="T1402" i="17"/>
  <c r="Z1401" i="17"/>
  <c r="Y1401" i="17"/>
  <c r="X1401" i="17"/>
  <c r="W1401" i="17"/>
  <c r="V1401" i="17"/>
  <c r="U1401" i="17"/>
  <c r="T1401" i="17"/>
  <c r="Z1400" i="17"/>
  <c r="Y1400" i="17"/>
  <c r="X1400" i="17"/>
  <c r="W1400" i="17"/>
  <c r="V1400" i="17"/>
  <c r="U1400" i="17"/>
  <c r="T1400" i="17"/>
  <c r="Z1399" i="17"/>
  <c r="Y1399" i="17"/>
  <c r="X1399" i="17"/>
  <c r="W1399" i="17"/>
  <c r="V1399" i="17"/>
  <c r="U1399" i="17"/>
  <c r="T1399" i="17"/>
  <c r="Z1398" i="17"/>
  <c r="Y1398" i="17"/>
  <c r="X1398" i="17"/>
  <c r="W1398" i="17"/>
  <c r="V1398" i="17"/>
  <c r="U1398" i="17"/>
  <c r="T1398" i="17"/>
  <c r="Z1397" i="17"/>
  <c r="Y1397" i="17"/>
  <c r="X1397" i="17"/>
  <c r="W1397" i="17"/>
  <c r="V1397" i="17"/>
  <c r="U1397" i="17"/>
  <c r="T1397" i="17"/>
  <c r="Z1396" i="17"/>
  <c r="Y1396" i="17"/>
  <c r="X1396" i="17"/>
  <c r="W1396" i="17"/>
  <c r="V1396" i="17"/>
  <c r="U1396" i="17"/>
  <c r="T1396" i="17"/>
  <c r="Z1395" i="17"/>
  <c r="Y1395" i="17"/>
  <c r="X1395" i="17"/>
  <c r="W1395" i="17"/>
  <c r="V1395" i="17"/>
  <c r="U1395" i="17"/>
  <c r="T1395" i="17"/>
  <c r="Z1394" i="17"/>
  <c r="Y1394" i="17"/>
  <c r="X1394" i="17"/>
  <c r="W1394" i="17"/>
  <c r="V1394" i="17"/>
  <c r="U1394" i="17"/>
  <c r="T1394" i="17"/>
  <c r="Z1393" i="17"/>
  <c r="Y1393" i="17"/>
  <c r="X1393" i="17"/>
  <c r="W1393" i="17"/>
  <c r="V1393" i="17"/>
  <c r="U1393" i="17"/>
  <c r="T1393" i="17"/>
  <c r="Z1392" i="17"/>
  <c r="Y1392" i="17"/>
  <c r="X1392" i="17"/>
  <c r="W1392" i="17"/>
  <c r="V1392" i="17"/>
  <c r="U1392" i="17"/>
  <c r="T1392" i="17"/>
  <c r="Z1391" i="17"/>
  <c r="Y1391" i="17"/>
  <c r="X1391" i="17"/>
  <c r="W1391" i="17"/>
  <c r="V1391" i="17"/>
  <c r="U1391" i="17"/>
  <c r="T1391" i="17"/>
  <c r="Z1390" i="17"/>
  <c r="Y1390" i="17"/>
  <c r="X1390" i="17"/>
  <c r="W1390" i="17"/>
  <c r="V1390" i="17"/>
  <c r="U1390" i="17"/>
  <c r="T1390" i="17"/>
  <c r="Z1389" i="17"/>
  <c r="Y1389" i="17"/>
  <c r="X1389" i="17"/>
  <c r="W1389" i="17"/>
  <c r="V1389" i="17"/>
  <c r="U1389" i="17"/>
  <c r="T1389" i="17"/>
  <c r="Z1388" i="17"/>
  <c r="Y1388" i="17"/>
  <c r="X1388" i="17"/>
  <c r="W1388" i="17"/>
  <c r="V1388" i="17"/>
  <c r="U1388" i="17"/>
  <c r="T1388" i="17"/>
  <c r="Z1387" i="17"/>
  <c r="Y1387" i="17"/>
  <c r="X1387" i="17"/>
  <c r="W1387" i="17"/>
  <c r="V1387" i="17"/>
  <c r="U1387" i="17"/>
  <c r="T1387" i="17"/>
  <c r="Z1386" i="17"/>
  <c r="Y1386" i="17"/>
  <c r="X1386" i="17"/>
  <c r="W1386" i="17"/>
  <c r="V1386" i="17"/>
  <c r="U1386" i="17"/>
  <c r="T1386" i="17"/>
  <c r="Z1385" i="17"/>
  <c r="Y1385" i="17"/>
  <c r="X1385" i="17"/>
  <c r="W1385" i="17"/>
  <c r="V1385" i="17"/>
  <c r="U1385" i="17"/>
  <c r="T1385" i="17"/>
  <c r="Z1384" i="17"/>
  <c r="Y1384" i="17"/>
  <c r="X1384" i="17"/>
  <c r="W1384" i="17"/>
  <c r="V1384" i="17"/>
  <c r="U1384" i="17"/>
  <c r="T1384" i="17"/>
  <c r="Z1383" i="17"/>
  <c r="Y1383" i="17"/>
  <c r="X1383" i="17"/>
  <c r="W1383" i="17"/>
  <c r="V1383" i="17"/>
  <c r="U1383" i="17"/>
  <c r="T1383" i="17"/>
  <c r="Z1382" i="17"/>
  <c r="Y1382" i="17"/>
  <c r="X1382" i="17"/>
  <c r="W1382" i="17"/>
  <c r="V1382" i="17"/>
  <c r="U1382" i="17"/>
  <c r="T1382" i="17"/>
  <c r="Z1381" i="17"/>
  <c r="Y1381" i="17"/>
  <c r="X1381" i="17"/>
  <c r="W1381" i="17"/>
  <c r="V1381" i="17"/>
  <c r="U1381" i="17"/>
  <c r="T1381" i="17"/>
  <c r="Z1380" i="17"/>
  <c r="Y1380" i="17"/>
  <c r="X1380" i="17"/>
  <c r="W1380" i="17"/>
  <c r="V1380" i="17"/>
  <c r="U1380" i="17"/>
  <c r="T1380" i="17"/>
  <c r="Z1379" i="17"/>
  <c r="Y1379" i="17"/>
  <c r="X1379" i="17"/>
  <c r="W1379" i="17"/>
  <c r="V1379" i="17"/>
  <c r="U1379" i="17"/>
  <c r="T1379" i="17"/>
  <c r="Z1378" i="17"/>
  <c r="Y1378" i="17"/>
  <c r="X1378" i="17"/>
  <c r="W1378" i="17"/>
  <c r="V1378" i="17"/>
  <c r="U1378" i="17"/>
  <c r="T1378" i="17"/>
  <c r="Z1377" i="17"/>
  <c r="Y1377" i="17"/>
  <c r="X1377" i="17"/>
  <c r="W1377" i="17"/>
  <c r="V1377" i="17"/>
  <c r="U1377" i="17"/>
  <c r="T1377" i="17"/>
  <c r="Z1376" i="17"/>
  <c r="Y1376" i="17"/>
  <c r="X1376" i="17"/>
  <c r="W1376" i="17"/>
  <c r="V1376" i="17"/>
  <c r="U1376" i="17"/>
  <c r="T1376" i="17"/>
  <c r="Z1375" i="17"/>
  <c r="Y1375" i="17"/>
  <c r="X1375" i="17"/>
  <c r="W1375" i="17"/>
  <c r="V1375" i="17"/>
  <c r="U1375" i="17"/>
  <c r="T1375" i="17"/>
  <c r="Z1374" i="17"/>
  <c r="Y1374" i="17"/>
  <c r="X1374" i="17"/>
  <c r="W1374" i="17"/>
  <c r="V1374" i="17"/>
  <c r="U1374" i="17"/>
  <c r="T1374" i="17"/>
  <c r="Z1373" i="17"/>
  <c r="Y1373" i="17"/>
  <c r="X1373" i="17"/>
  <c r="W1373" i="17"/>
  <c r="V1373" i="17"/>
  <c r="U1373" i="17"/>
  <c r="T1373" i="17"/>
  <c r="Z1372" i="17"/>
  <c r="Y1372" i="17"/>
  <c r="X1372" i="17"/>
  <c r="W1372" i="17"/>
  <c r="V1372" i="17"/>
  <c r="U1372" i="17"/>
  <c r="T1372" i="17"/>
  <c r="Z1371" i="17"/>
  <c r="Y1371" i="17"/>
  <c r="X1371" i="17"/>
  <c r="W1371" i="17"/>
  <c r="V1371" i="17"/>
  <c r="U1371" i="17"/>
  <c r="T1371" i="17"/>
  <c r="Z1370" i="17"/>
  <c r="Y1370" i="17"/>
  <c r="X1370" i="17"/>
  <c r="W1370" i="17"/>
  <c r="V1370" i="17"/>
  <c r="U1370" i="17"/>
  <c r="T1370" i="17"/>
  <c r="Z1369" i="17"/>
  <c r="Y1369" i="17"/>
  <c r="X1369" i="17"/>
  <c r="W1369" i="17"/>
  <c r="V1369" i="17"/>
  <c r="U1369" i="17"/>
  <c r="T1369" i="17"/>
  <c r="Z1368" i="17"/>
  <c r="Y1368" i="17"/>
  <c r="X1368" i="17"/>
  <c r="W1368" i="17"/>
  <c r="V1368" i="17"/>
  <c r="U1368" i="17"/>
  <c r="T1368" i="17"/>
  <c r="Z1367" i="17"/>
  <c r="Y1367" i="17"/>
  <c r="X1367" i="17"/>
  <c r="W1367" i="17"/>
  <c r="V1367" i="17"/>
  <c r="U1367" i="17"/>
  <c r="T1367" i="17"/>
  <c r="Z1366" i="17"/>
  <c r="Y1366" i="17"/>
  <c r="X1366" i="17"/>
  <c r="W1366" i="17"/>
  <c r="V1366" i="17"/>
  <c r="U1366" i="17"/>
  <c r="T1366" i="17"/>
  <c r="Z1365" i="17"/>
  <c r="Y1365" i="17"/>
  <c r="X1365" i="17"/>
  <c r="W1365" i="17"/>
  <c r="V1365" i="17"/>
  <c r="U1365" i="17"/>
  <c r="T1365" i="17"/>
  <c r="Z1364" i="17"/>
  <c r="Y1364" i="17"/>
  <c r="X1364" i="17"/>
  <c r="W1364" i="17"/>
  <c r="V1364" i="17"/>
  <c r="U1364" i="17"/>
  <c r="T1364" i="17"/>
  <c r="Z1363" i="17"/>
  <c r="Y1363" i="17"/>
  <c r="X1363" i="17"/>
  <c r="W1363" i="17"/>
  <c r="V1363" i="17"/>
  <c r="U1363" i="17"/>
  <c r="T1363" i="17"/>
  <c r="Z1362" i="17"/>
  <c r="Y1362" i="17"/>
  <c r="X1362" i="17"/>
  <c r="W1362" i="17"/>
  <c r="V1362" i="17"/>
  <c r="U1362" i="17"/>
  <c r="T1362" i="17"/>
  <c r="Z1361" i="17"/>
  <c r="Y1361" i="17"/>
  <c r="X1361" i="17"/>
  <c r="W1361" i="17"/>
  <c r="V1361" i="17"/>
  <c r="U1361" i="17"/>
  <c r="T1361" i="17"/>
  <c r="Z1360" i="17"/>
  <c r="Y1360" i="17"/>
  <c r="X1360" i="17"/>
  <c r="W1360" i="17"/>
  <c r="V1360" i="17"/>
  <c r="U1360" i="17"/>
  <c r="T1360" i="17"/>
  <c r="Z1359" i="17"/>
  <c r="Y1359" i="17"/>
  <c r="X1359" i="17"/>
  <c r="W1359" i="17"/>
  <c r="V1359" i="17"/>
  <c r="U1359" i="17"/>
  <c r="T1359" i="17"/>
  <c r="Z1358" i="17"/>
  <c r="Y1358" i="17"/>
  <c r="X1358" i="17"/>
  <c r="W1358" i="17"/>
  <c r="V1358" i="17"/>
  <c r="U1358" i="17"/>
  <c r="T1358" i="17"/>
  <c r="Z1357" i="17"/>
  <c r="Y1357" i="17"/>
  <c r="X1357" i="17"/>
  <c r="W1357" i="17"/>
  <c r="V1357" i="17"/>
  <c r="U1357" i="17"/>
  <c r="T1357" i="17"/>
  <c r="Z1356" i="17"/>
  <c r="Y1356" i="17"/>
  <c r="X1356" i="17"/>
  <c r="W1356" i="17"/>
  <c r="V1356" i="17"/>
  <c r="U1356" i="17"/>
  <c r="T1356" i="17"/>
  <c r="Z1355" i="17"/>
  <c r="Y1355" i="17"/>
  <c r="X1355" i="17"/>
  <c r="W1355" i="17"/>
  <c r="V1355" i="17"/>
  <c r="U1355" i="17"/>
  <c r="T1355" i="17"/>
  <c r="Z1354" i="17"/>
  <c r="Y1354" i="17"/>
  <c r="X1354" i="17"/>
  <c r="W1354" i="17"/>
  <c r="V1354" i="17"/>
  <c r="U1354" i="17"/>
  <c r="T1354" i="17"/>
  <c r="Z1353" i="17"/>
  <c r="Y1353" i="17"/>
  <c r="X1353" i="17"/>
  <c r="W1353" i="17"/>
  <c r="V1353" i="17"/>
  <c r="U1353" i="17"/>
  <c r="T1353" i="17"/>
  <c r="Z1352" i="17"/>
  <c r="Y1352" i="17"/>
  <c r="X1352" i="17"/>
  <c r="W1352" i="17"/>
  <c r="V1352" i="17"/>
  <c r="U1352" i="17"/>
  <c r="T1352" i="17"/>
  <c r="Z1351" i="17"/>
  <c r="Y1351" i="17"/>
  <c r="X1351" i="17"/>
  <c r="W1351" i="17"/>
  <c r="V1351" i="17"/>
  <c r="U1351" i="17"/>
  <c r="T1351" i="17"/>
  <c r="Z1350" i="17"/>
  <c r="Y1350" i="17"/>
  <c r="X1350" i="17"/>
  <c r="W1350" i="17"/>
  <c r="V1350" i="17"/>
  <c r="U1350" i="17"/>
  <c r="T1350" i="17"/>
  <c r="Z1349" i="17"/>
  <c r="Y1349" i="17"/>
  <c r="X1349" i="17"/>
  <c r="W1349" i="17"/>
  <c r="V1349" i="17"/>
  <c r="U1349" i="17"/>
  <c r="T1349" i="17"/>
  <c r="Z1348" i="17"/>
  <c r="Y1348" i="17"/>
  <c r="X1348" i="17"/>
  <c r="W1348" i="17"/>
  <c r="V1348" i="17"/>
  <c r="U1348" i="17"/>
  <c r="T1348" i="17"/>
  <c r="Z1347" i="17"/>
  <c r="Y1347" i="17"/>
  <c r="X1347" i="17"/>
  <c r="W1347" i="17"/>
  <c r="V1347" i="17"/>
  <c r="U1347" i="17"/>
  <c r="T1347" i="17"/>
  <c r="Z1346" i="17"/>
  <c r="Y1346" i="17"/>
  <c r="X1346" i="17"/>
  <c r="W1346" i="17"/>
  <c r="V1346" i="17"/>
  <c r="U1346" i="17"/>
  <c r="T1346" i="17"/>
  <c r="Z1345" i="17"/>
  <c r="Y1345" i="17"/>
  <c r="X1345" i="17"/>
  <c r="W1345" i="17"/>
  <c r="V1345" i="17"/>
  <c r="U1345" i="17"/>
  <c r="T1345" i="17"/>
  <c r="Z1344" i="17"/>
  <c r="Y1344" i="17"/>
  <c r="X1344" i="17"/>
  <c r="W1344" i="17"/>
  <c r="V1344" i="17"/>
  <c r="U1344" i="17"/>
  <c r="T1344" i="17"/>
  <c r="Z1343" i="17"/>
  <c r="Y1343" i="17"/>
  <c r="X1343" i="17"/>
  <c r="W1343" i="17"/>
  <c r="V1343" i="17"/>
  <c r="U1343" i="17"/>
  <c r="T1343" i="17"/>
  <c r="Z1342" i="17"/>
  <c r="Y1342" i="17"/>
  <c r="X1342" i="17"/>
  <c r="W1342" i="17"/>
  <c r="V1342" i="17"/>
  <c r="U1342" i="17"/>
  <c r="T1342" i="17"/>
  <c r="Z1341" i="17"/>
  <c r="Y1341" i="17"/>
  <c r="X1341" i="17"/>
  <c r="W1341" i="17"/>
  <c r="V1341" i="17"/>
  <c r="U1341" i="17"/>
  <c r="T1341" i="17"/>
  <c r="Z1340" i="17"/>
  <c r="Y1340" i="17"/>
  <c r="X1340" i="17"/>
  <c r="W1340" i="17"/>
  <c r="V1340" i="17"/>
  <c r="U1340" i="17"/>
  <c r="T1340" i="17"/>
  <c r="Z1339" i="17"/>
  <c r="Y1339" i="17"/>
  <c r="X1339" i="17"/>
  <c r="W1339" i="17"/>
  <c r="V1339" i="17"/>
  <c r="U1339" i="17"/>
  <c r="T1339" i="17"/>
  <c r="Z1338" i="17"/>
  <c r="Y1338" i="17"/>
  <c r="X1338" i="17"/>
  <c r="W1338" i="17"/>
  <c r="V1338" i="17"/>
  <c r="U1338" i="17"/>
  <c r="T1338" i="17"/>
  <c r="Z1337" i="17"/>
  <c r="Y1337" i="17"/>
  <c r="X1337" i="17"/>
  <c r="W1337" i="17"/>
  <c r="V1337" i="17"/>
  <c r="U1337" i="17"/>
  <c r="T1337" i="17"/>
  <c r="Z1336" i="17"/>
  <c r="Y1336" i="17"/>
  <c r="X1336" i="17"/>
  <c r="W1336" i="17"/>
  <c r="V1336" i="17"/>
  <c r="U1336" i="17"/>
  <c r="T1336" i="17"/>
  <c r="Z1335" i="17"/>
  <c r="Y1335" i="17"/>
  <c r="X1335" i="17"/>
  <c r="W1335" i="17"/>
  <c r="V1335" i="17"/>
  <c r="U1335" i="17"/>
  <c r="T1335" i="17"/>
  <c r="Z1334" i="17"/>
  <c r="Y1334" i="17"/>
  <c r="X1334" i="17"/>
  <c r="W1334" i="17"/>
  <c r="V1334" i="17"/>
  <c r="U1334" i="17"/>
  <c r="T1334" i="17"/>
  <c r="Z1333" i="17"/>
  <c r="Y1333" i="17"/>
  <c r="X1333" i="17"/>
  <c r="W1333" i="17"/>
  <c r="V1333" i="17"/>
  <c r="U1333" i="17"/>
  <c r="T1333" i="17"/>
  <c r="Z1332" i="17"/>
  <c r="Y1332" i="17"/>
  <c r="X1332" i="17"/>
  <c r="W1332" i="17"/>
  <c r="V1332" i="17"/>
  <c r="U1332" i="17"/>
  <c r="T1332" i="17"/>
  <c r="Z1331" i="17"/>
  <c r="Y1331" i="17"/>
  <c r="X1331" i="17"/>
  <c r="W1331" i="17"/>
  <c r="V1331" i="17"/>
  <c r="U1331" i="17"/>
  <c r="T1331" i="17"/>
  <c r="Z1330" i="17"/>
  <c r="Y1330" i="17"/>
  <c r="X1330" i="17"/>
  <c r="W1330" i="17"/>
  <c r="V1330" i="17"/>
  <c r="U1330" i="17"/>
  <c r="T1330" i="17"/>
  <c r="Z1329" i="17"/>
  <c r="Y1329" i="17"/>
  <c r="X1329" i="17"/>
  <c r="W1329" i="17"/>
  <c r="V1329" i="17"/>
  <c r="U1329" i="17"/>
  <c r="T1329" i="17"/>
  <c r="Z1328" i="17"/>
  <c r="Y1328" i="17"/>
  <c r="X1328" i="17"/>
  <c r="W1328" i="17"/>
  <c r="V1328" i="17"/>
  <c r="U1328" i="17"/>
  <c r="T1328" i="17"/>
  <c r="Z1327" i="17"/>
  <c r="Y1327" i="17"/>
  <c r="X1327" i="17"/>
  <c r="W1327" i="17"/>
  <c r="V1327" i="17"/>
  <c r="U1327" i="17"/>
  <c r="T1327" i="17"/>
  <c r="Z1326" i="17"/>
  <c r="Y1326" i="17"/>
  <c r="X1326" i="17"/>
  <c r="W1326" i="17"/>
  <c r="V1326" i="17"/>
  <c r="U1326" i="17"/>
  <c r="T1326" i="17"/>
  <c r="Z1325" i="17"/>
  <c r="Y1325" i="17"/>
  <c r="X1325" i="17"/>
  <c r="W1325" i="17"/>
  <c r="V1325" i="17"/>
  <c r="U1325" i="17"/>
  <c r="T1325" i="17"/>
  <c r="Z1324" i="17"/>
  <c r="Y1324" i="17"/>
  <c r="X1324" i="17"/>
  <c r="W1324" i="17"/>
  <c r="V1324" i="17"/>
  <c r="U1324" i="17"/>
  <c r="T1324" i="17"/>
  <c r="Z1323" i="17"/>
  <c r="Y1323" i="17"/>
  <c r="X1323" i="17"/>
  <c r="W1323" i="17"/>
  <c r="V1323" i="17"/>
  <c r="U1323" i="17"/>
  <c r="T1323" i="17"/>
  <c r="Z1322" i="17"/>
  <c r="Y1322" i="17"/>
  <c r="X1322" i="17"/>
  <c r="W1322" i="17"/>
  <c r="V1322" i="17"/>
  <c r="U1322" i="17"/>
  <c r="T1322" i="17"/>
  <c r="Z1321" i="17"/>
  <c r="Y1321" i="17"/>
  <c r="X1321" i="17"/>
  <c r="W1321" i="17"/>
  <c r="V1321" i="17"/>
  <c r="U1321" i="17"/>
  <c r="T1321" i="17"/>
  <c r="Z1320" i="17"/>
  <c r="Y1320" i="17"/>
  <c r="X1320" i="17"/>
  <c r="W1320" i="17"/>
  <c r="V1320" i="17"/>
  <c r="U1320" i="17"/>
  <c r="T1320" i="17"/>
  <c r="Z1319" i="17"/>
  <c r="Y1319" i="17"/>
  <c r="X1319" i="17"/>
  <c r="W1319" i="17"/>
  <c r="V1319" i="17"/>
  <c r="U1319" i="17"/>
  <c r="T1319" i="17"/>
  <c r="Z1318" i="17"/>
  <c r="Y1318" i="17"/>
  <c r="X1318" i="17"/>
  <c r="W1318" i="17"/>
  <c r="V1318" i="17"/>
  <c r="U1318" i="17"/>
  <c r="T1318" i="17"/>
  <c r="Z1317" i="17"/>
  <c r="Y1317" i="17"/>
  <c r="X1317" i="17"/>
  <c r="W1317" i="17"/>
  <c r="V1317" i="17"/>
  <c r="U1317" i="17"/>
  <c r="T1317" i="17"/>
  <c r="Z1316" i="17"/>
  <c r="Y1316" i="17"/>
  <c r="X1316" i="17"/>
  <c r="W1316" i="17"/>
  <c r="V1316" i="17"/>
  <c r="U1316" i="17"/>
  <c r="T1316" i="17"/>
  <c r="Z1315" i="17"/>
  <c r="Y1315" i="17"/>
  <c r="X1315" i="17"/>
  <c r="W1315" i="17"/>
  <c r="V1315" i="17"/>
  <c r="U1315" i="17"/>
  <c r="T1315" i="17"/>
  <c r="Z1314" i="17"/>
  <c r="Y1314" i="17"/>
  <c r="X1314" i="17"/>
  <c r="W1314" i="17"/>
  <c r="V1314" i="17"/>
  <c r="U1314" i="17"/>
  <c r="T1314" i="17"/>
  <c r="Z1313" i="17"/>
  <c r="Y1313" i="17"/>
  <c r="X1313" i="17"/>
  <c r="W1313" i="17"/>
  <c r="V1313" i="17"/>
  <c r="U1313" i="17"/>
  <c r="T1313" i="17"/>
  <c r="Z1312" i="17"/>
  <c r="Y1312" i="17"/>
  <c r="X1312" i="17"/>
  <c r="W1312" i="17"/>
  <c r="V1312" i="17"/>
  <c r="U1312" i="17"/>
  <c r="T1312" i="17"/>
  <c r="Z1311" i="17"/>
  <c r="Y1311" i="17"/>
  <c r="X1311" i="17"/>
  <c r="W1311" i="17"/>
  <c r="V1311" i="17"/>
  <c r="U1311" i="17"/>
  <c r="T1311" i="17"/>
  <c r="Z1310" i="17"/>
  <c r="Y1310" i="17"/>
  <c r="X1310" i="17"/>
  <c r="W1310" i="17"/>
  <c r="V1310" i="17"/>
  <c r="U1310" i="17"/>
  <c r="T1310" i="17"/>
  <c r="Z1309" i="17"/>
  <c r="Y1309" i="17"/>
  <c r="X1309" i="17"/>
  <c r="W1309" i="17"/>
  <c r="V1309" i="17"/>
  <c r="U1309" i="17"/>
  <c r="T1309" i="17"/>
  <c r="Z1308" i="17"/>
  <c r="Y1308" i="17"/>
  <c r="X1308" i="17"/>
  <c r="W1308" i="17"/>
  <c r="V1308" i="17"/>
  <c r="U1308" i="17"/>
  <c r="T1308" i="17"/>
  <c r="Z1307" i="17"/>
  <c r="Y1307" i="17"/>
  <c r="X1307" i="17"/>
  <c r="W1307" i="17"/>
  <c r="V1307" i="17"/>
  <c r="U1307" i="17"/>
  <c r="T1307" i="17"/>
  <c r="Z1306" i="17"/>
  <c r="Y1306" i="17"/>
  <c r="X1306" i="17"/>
  <c r="W1306" i="17"/>
  <c r="V1306" i="17"/>
  <c r="U1306" i="17"/>
  <c r="T1306" i="17"/>
  <c r="Z1305" i="17"/>
  <c r="Y1305" i="17"/>
  <c r="X1305" i="17"/>
  <c r="W1305" i="17"/>
  <c r="V1305" i="17"/>
  <c r="U1305" i="17"/>
  <c r="T1305" i="17"/>
  <c r="Z1304" i="17"/>
  <c r="Y1304" i="17"/>
  <c r="X1304" i="17"/>
  <c r="W1304" i="17"/>
  <c r="V1304" i="17"/>
  <c r="U1304" i="17"/>
  <c r="T1304" i="17"/>
  <c r="Z1303" i="17"/>
  <c r="Y1303" i="17"/>
  <c r="X1303" i="17"/>
  <c r="W1303" i="17"/>
  <c r="V1303" i="17"/>
  <c r="U1303" i="17"/>
  <c r="T1303" i="17"/>
  <c r="Z1302" i="17"/>
  <c r="Y1302" i="17"/>
  <c r="X1302" i="17"/>
  <c r="W1302" i="17"/>
  <c r="V1302" i="17"/>
  <c r="U1302" i="17"/>
  <c r="T1302" i="17"/>
  <c r="Z1301" i="17"/>
  <c r="Y1301" i="17"/>
  <c r="X1301" i="17"/>
  <c r="W1301" i="17"/>
  <c r="V1301" i="17"/>
  <c r="U1301" i="17"/>
  <c r="T1301" i="17"/>
  <c r="Z1300" i="17"/>
  <c r="Y1300" i="17"/>
  <c r="X1300" i="17"/>
  <c r="W1300" i="17"/>
  <c r="V1300" i="17"/>
  <c r="U1300" i="17"/>
  <c r="T1300" i="17"/>
  <c r="Z1299" i="17"/>
  <c r="Y1299" i="17"/>
  <c r="X1299" i="17"/>
  <c r="W1299" i="17"/>
  <c r="V1299" i="17"/>
  <c r="U1299" i="17"/>
  <c r="T1299" i="17"/>
  <c r="Z1298" i="17"/>
  <c r="Y1298" i="17"/>
  <c r="X1298" i="17"/>
  <c r="W1298" i="17"/>
  <c r="V1298" i="17"/>
  <c r="U1298" i="17"/>
  <c r="T1298" i="17"/>
  <c r="Z1297" i="17"/>
  <c r="Y1297" i="17"/>
  <c r="X1297" i="17"/>
  <c r="W1297" i="17"/>
  <c r="V1297" i="17"/>
  <c r="U1297" i="17"/>
  <c r="T1297" i="17"/>
  <c r="Z1296" i="17"/>
  <c r="Y1296" i="17"/>
  <c r="X1296" i="17"/>
  <c r="W1296" i="17"/>
  <c r="V1296" i="17"/>
  <c r="U1296" i="17"/>
  <c r="T1296" i="17"/>
  <c r="Z1295" i="17"/>
  <c r="Y1295" i="17"/>
  <c r="X1295" i="17"/>
  <c r="W1295" i="17"/>
  <c r="V1295" i="17"/>
  <c r="U1295" i="17"/>
  <c r="T1295" i="17"/>
  <c r="Z1294" i="17"/>
  <c r="Y1294" i="17"/>
  <c r="X1294" i="17"/>
  <c r="W1294" i="17"/>
  <c r="V1294" i="17"/>
  <c r="U1294" i="17"/>
  <c r="T1294" i="17"/>
  <c r="Z1293" i="17"/>
  <c r="Y1293" i="17"/>
  <c r="X1293" i="17"/>
  <c r="W1293" i="17"/>
  <c r="V1293" i="17"/>
  <c r="U1293" i="17"/>
  <c r="T1293" i="17"/>
  <c r="Z1292" i="17"/>
  <c r="Y1292" i="17"/>
  <c r="X1292" i="17"/>
  <c r="W1292" i="17"/>
  <c r="V1292" i="17"/>
  <c r="U1292" i="17"/>
  <c r="T1292" i="17"/>
  <c r="Z1291" i="17"/>
  <c r="Y1291" i="17"/>
  <c r="X1291" i="17"/>
  <c r="W1291" i="17"/>
  <c r="V1291" i="17"/>
  <c r="U1291" i="17"/>
  <c r="T1291" i="17"/>
  <c r="Z1290" i="17"/>
  <c r="Y1290" i="17"/>
  <c r="X1290" i="17"/>
  <c r="W1290" i="17"/>
  <c r="V1290" i="17"/>
  <c r="U1290" i="17"/>
  <c r="T1290" i="17"/>
  <c r="Z1289" i="17"/>
  <c r="Y1289" i="17"/>
  <c r="X1289" i="17"/>
  <c r="W1289" i="17"/>
  <c r="V1289" i="17"/>
  <c r="U1289" i="17"/>
  <c r="T1289" i="17"/>
  <c r="Z1288" i="17"/>
  <c r="Y1288" i="17"/>
  <c r="X1288" i="17"/>
  <c r="W1288" i="17"/>
  <c r="V1288" i="17"/>
  <c r="U1288" i="17"/>
  <c r="T1288" i="17"/>
  <c r="Z1287" i="17"/>
  <c r="Y1287" i="17"/>
  <c r="X1287" i="17"/>
  <c r="W1287" i="17"/>
  <c r="V1287" i="17"/>
  <c r="U1287" i="17"/>
  <c r="T1287" i="17"/>
  <c r="Z1286" i="17"/>
  <c r="Y1286" i="17"/>
  <c r="X1286" i="17"/>
  <c r="W1286" i="17"/>
  <c r="V1286" i="17"/>
  <c r="U1286" i="17"/>
  <c r="T1286" i="17"/>
  <c r="Z1285" i="17"/>
  <c r="Y1285" i="17"/>
  <c r="X1285" i="17"/>
  <c r="W1285" i="17"/>
  <c r="V1285" i="17"/>
  <c r="U1285" i="17"/>
  <c r="T1285" i="17"/>
  <c r="Z1284" i="17"/>
  <c r="Y1284" i="17"/>
  <c r="X1284" i="17"/>
  <c r="W1284" i="17"/>
  <c r="V1284" i="17"/>
  <c r="U1284" i="17"/>
  <c r="T1284" i="17"/>
  <c r="Z1283" i="17"/>
  <c r="Y1283" i="17"/>
  <c r="X1283" i="17"/>
  <c r="W1283" i="17"/>
  <c r="V1283" i="17"/>
  <c r="U1283" i="17"/>
  <c r="T1283" i="17"/>
  <c r="Z1282" i="17"/>
  <c r="Y1282" i="17"/>
  <c r="X1282" i="17"/>
  <c r="W1282" i="17"/>
  <c r="V1282" i="17"/>
  <c r="U1282" i="17"/>
  <c r="T1282" i="17"/>
  <c r="Z1281" i="17"/>
  <c r="Y1281" i="17"/>
  <c r="X1281" i="17"/>
  <c r="W1281" i="17"/>
  <c r="V1281" i="17"/>
  <c r="U1281" i="17"/>
  <c r="T1281" i="17"/>
  <c r="Z1280" i="17"/>
  <c r="Y1280" i="17"/>
  <c r="X1280" i="17"/>
  <c r="W1280" i="17"/>
  <c r="V1280" i="17"/>
  <c r="U1280" i="17"/>
  <c r="T1280" i="17"/>
  <c r="Z1279" i="17"/>
  <c r="Y1279" i="17"/>
  <c r="X1279" i="17"/>
  <c r="W1279" i="17"/>
  <c r="V1279" i="17"/>
  <c r="U1279" i="17"/>
  <c r="T1279" i="17"/>
  <c r="Z1278" i="17"/>
  <c r="Y1278" i="17"/>
  <c r="X1278" i="17"/>
  <c r="W1278" i="17"/>
  <c r="V1278" i="17"/>
  <c r="U1278" i="17"/>
  <c r="T1278" i="17"/>
  <c r="Z1277" i="17"/>
  <c r="Y1277" i="17"/>
  <c r="X1277" i="17"/>
  <c r="W1277" i="17"/>
  <c r="V1277" i="17"/>
  <c r="U1277" i="17"/>
  <c r="T1277" i="17"/>
  <c r="Z1276" i="17"/>
  <c r="Y1276" i="17"/>
  <c r="X1276" i="17"/>
  <c r="W1276" i="17"/>
  <c r="V1276" i="17"/>
  <c r="U1276" i="17"/>
  <c r="T1276" i="17"/>
  <c r="Z1275" i="17"/>
  <c r="Y1275" i="17"/>
  <c r="X1275" i="17"/>
  <c r="W1275" i="17"/>
  <c r="V1275" i="17"/>
  <c r="U1275" i="17"/>
  <c r="T1275" i="17"/>
  <c r="Z1274" i="17"/>
  <c r="Y1274" i="17"/>
  <c r="X1274" i="17"/>
  <c r="W1274" i="17"/>
  <c r="V1274" i="17"/>
  <c r="U1274" i="17"/>
  <c r="T1274" i="17"/>
  <c r="Z1273" i="17"/>
  <c r="Y1273" i="17"/>
  <c r="X1273" i="17"/>
  <c r="W1273" i="17"/>
  <c r="V1273" i="17"/>
  <c r="U1273" i="17"/>
  <c r="T1273" i="17"/>
  <c r="Z1272" i="17"/>
  <c r="Y1272" i="17"/>
  <c r="X1272" i="17"/>
  <c r="W1272" i="17"/>
  <c r="V1272" i="17"/>
  <c r="U1272" i="17"/>
  <c r="T1272" i="17"/>
  <c r="Z1271" i="17"/>
  <c r="Y1271" i="17"/>
  <c r="X1271" i="17"/>
  <c r="W1271" i="17"/>
  <c r="V1271" i="17"/>
  <c r="U1271" i="17"/>
  <c r="T1271" i="17"/>
  <c r="Z1270" i="17"/>
  <c r="Y1270" i="17"/>
  <c r="X1270" i="17"/>
  <c r="W1270" i="17"/>
  <c r="V1270" i="17"/>
  <c r="U1270" i="17"/>
  <c r="T1270" i="17"/>
  <c r="Z1269" i="17"/>
  <c r="Y1269" i="17"/>
  <c r="X1269" i="17"/>
  <c r="W1269" i="17"/>
  <c r="V1269" i="17"/>
  <c r="U1269" i="17"/>
  <c r="T1269" i="17"/>
  <c r="Z1268" i="17"/>
  <c r="Y1268" i="17"/>
  <c r="X1268" i="17"/>
  <c r="W1268" i="17"/>
  <c r="V1268" i="17"/>
  <c r="U1268" i="17"/>
  <c r="T1268" i="17"/>
  <c r="Z1267" i="17"/>
  <c r="Y1267" i="17"/>
  <c r="X1267" i="17"/>
  <c r="W1267" i="17"/>
  <c r="V1267" i="17"/>
  <c r="U1267" i="17"/>
  <c r="T1267" i="17"/>
  <c r="Z1266" i="17"/>
  <c r="Y1266" i="17"/>
  <c r="X1266" i="17"/>
  <c r="W1266" i="17"/>
  <c r="V1266" i="17"/>
  <c r="U1266" i="17"/>
  <c r="T1266" i="17"/>
  <c r="Z1265" i="17"/>
  <c r="Y1265" i="17"/>
  <c r="X1265" i="17"/>
  <c r="W1265" i="17"/>
  <c r="V1265" i="17"/>
  <c r="U1265" i="17"/>
  <c r="T1265" i="17"/>
  <c r="Z1264" i="17"/>
  <c r="Y1264" i="17"/>
  <c r="X1264" i="17"/>
  <c r="W1264" i="17"/>
  <c r="V1264" i="17"/>
  <c r="U1264" i="17"/>
  <c r="T1264" i="17"/>
  <c r="Z1263" i="17"/>
  <c r="Y1263" i="17"/>
  <c r="X1263" i="17"/>
  <c r="W1263" i="17"/>
  <c r="V1263" i="17"/>
  <c r="U1263" i="17"/>
  <c r="T1263" i="17"/>
  <c r="Z1262" i="17"/>
  <c r="Y1262" i="17"/>
  <c r="X1262" i="17"/>
  <c r="W1262" i="17"/>
  <c r="V1262" i="17"/>
  <c r="U1262" i="17"/>
  <c r="T1262" i="17"/>
  <c r="Z1261" i="17"/>
  <c r="Y1261" i="17"/>
  <c r="X1261" i="17"/>
  <c r="W1261" i="17"/>
  <c r="V1261" i="17"/>
  <c r="U1261" i="17"/>
  <c r="T1261" i="17"/>
  <c r="Z1260" i="17"/>
  <c r="Y1260" i="17"/>
  <c r="X1260" i="17"/>
  <c r="W1260" i="17"/>
  <c r="V1260" i="17"/>
  <c r="U1260" i="17"/>
  <c r="T1260" i="17"/>
  <c r="Z1259" i="17"/>
  <c r="Y1259" i="17"/>
  <c r="X1259" i="17"/>
  <c r="W1259" i="17"/>
  <c r="V1259" i="17"/>
  <c r="U1259" i="17"/>
  <c r="T1259" i="17"/>
  <c r="Z1258" i="17"/>
  <c r="Y1258" i="17"/>
  <c r="X1258" i="17"/>
  <c r="W1258" i="17"/>
  <c r="V1258" i="17"/>
  <c r="U1258" i="17"/>
  <c r="T1258" i="17"/>
  <c r="Z1257" i="17"/>
  <c r="Y1257" i="17"/>
  <c r="X1257" i="17"/>
  <c r="W1257" i="17"/>
  <c r="V1257" i="17"/>
  <c r="U1257" i="17"/>
  <c r="T1257" i="17"/>
  <c r="Z1256" i="17"/>
  <c r="Y1256" i="17"/>
  <c r="X1256" i="17"/>
  <c r="W1256" i="17"/>
  <c r="V1256" i="17"/>
  <c r="U1256" i="17"/>
  <c r="T1256" i="17"/>
  <c r="Z1255" i="17"/>
  <c r="Y1255" i="17"/>
  <c r="X1255" i="17"/>
  <c r="W1255" i="17"/>
  <c r="V1255" i="17"/>
  <c r="U1255" i="17"/>
  <c r="T1255" i="17"/>
  <c r="Z1254" i="17"/>
  <c r="Y1254" i="17"/>
  <c r="X1254" i="17"/>
  <c r="W1254" i="17"/>
  <c r="V1254" i="17"/>
  <c r="U1254" i="17"/>
  <c r="T1254" i="17"/>
  <c r="Z1253" i="17"/>
  <c r="Y1253" i="17"/>
  <c r="X1253" i="17"/>
  <c r="W1253" i="17"/>
  <c r="V1253" i="17"/>
  <c r="U1253" i="17"/>
  <c r="T1253" i="17"/>
  <c r="Z1252" i="17"/>
  <c r="Y1252" i="17"/>
  <c r="X1252" i="17"/>
  <c r="W1252" i="17"/>
  <c r="V1252" i="17"/>
  <c r="U1252" i="17"/>
  <c r="T1252" i="17"/>
  <c r="Z1251" i="17"/>
  <c r="Y1251" i="17"/>
  <c r="X1251" i="17"/>
  <c r="W1251" i="17"/>
  <c r="V1251" i="17"/>
  <c r="U1251" i="17"/>
  <c r="T1251" i="17"/>
  <c r="Z1250" i="17"/>
  <c r="Y1250" i="17"/>
  <c r="X1250" i="17"/>
  <c r="W1250" i="17"/>
  <c r="V1250" i="17"/>
  <c r="U1250" i="17"/>
  <c r="T1250" i="17"/>
  <c r="Z1249" i="17"/>
  <c r="Y1249" i="17"/>
  <c r="X1249" i="17"/>
  <c r="W1249" i="17"/>
  <c r="V1249" i="17"/>
  <c r="U1249" i="17"/>
  <c r="T1249" i="17"/>
  <c r="Z1248" i="17"/>
  <c r="Y1248" i="17"/>
  <c r="X1248" i="17"/>
  <c r="W1248" i="17"/>
  <c r="V1248" i="17"/>
  <c r="U1248" i="17"/>
  <c r="T1248" i="17"/>
  <c r="Z1247" i="17"/>
  <c r="Y1247" i="17"/>
  <c r="X1247" i="17"/>
  <c r="W1247" i="17"/>
  <c r="V1247" i="17"/>
  <c r="U1247" i="17"/>
  <c r="T1247" i="17"/>
  <c r="Z1246" i="17"/>
  <c r="Y1246" i="17"/>
  <c r="X1246" i="17"/>
  <c r="W1246" i="17"/>
  <c r="V1246" i="17"/>
  <c r="U1246" i="17"/>
  <c r="T1246" i="17"/>
  <c r="Z1245" i="17"/>
  <c r="Y1245" i="17"/>
  <c r="X1245" i="17"/>
  <c r="W1245" i="17"/>
  <c r="V1245" i="17"/>
  <c r="U1245" i="17"/>
  <c r="T1245" i="17"/>
  <c r="Z1244" i="17"/>
  <c r="Y1244" i="17"/>
  <c r="X1244" i="17"/>
  <c r="W1244" i="17"/>
  <c r="V1244" i="17"/>
  <c r="U1244" i="17"/>
  <c r="T1244" i="17"/>
  <c r="Z1243" i="17"/>
  <c r="Y1243" i="17"/>
  <c r="X1243" i="17"/>
  <c r="W1243" i="17"/>
  <c r="V1243" i="17"/>
  <c r="U1243" i="17"/>
  <c r="T1243" i="17"/>
  <c r="Z1242" i="17"/>
  <c r="Y1242" i="17"/>
  <c r="X1242" i="17"/>
  <c r="W1242" i="17"/>
  <c r="V1242" i="17"/>
  <c r="U1242" i="17"/>
  <c r="T1242" i="17"/>
  <c r="Z1241" i="17"/>
  <c r="Y1241" i="17"/>
  <c r="X1241" i="17"/>
  <c r="W1241" i="17"/>
  <c r="V1241" i="17"/>
  <c r="U1241" i="17"/>
  <c r="T1241" i="17"/>
  <c r="Z1240" i="17"/>
  <c r="Y1240" i="17"/>
  <c r="X1240" i="17"/>
  <c r="W1240" i="17"/>
  <c r="V1240" i="17"/>
  <c r="U1240" i="17"/>
  <c r="T1240" i="17"/>
  <c r="Z1239" i="17"/>
  <c r="Y1239" i="17"/>
  <c r="X1239" i="17"/>
  <c r="W1239" i="17"/>
  <c r="V1239" i="17"/>
  <c r="U1239" i="17"/>
  <c r="T1239" i="17"/>
  <c r="Z1238" i="17"/>
  <c r="Y1238" i="17"/>
  <c r="X1238" i="17"/>
  <c r="W1238" i="17"/>
  <c r="V1238" i="17"/>
  <c r="U1238" i="17"/>
  <c r="T1238" i="17"/>
  <c r="Z1237" i="17"/>
  <c r="Y1237" i="17"/>
  <c r="X1237" i="17"/>
  <c r="W1237" i="17"/>
  <c r="V1237" i="17"/>
  <c r="U1237" i="17"/>
  <c r="T1237" i="17"/>
  <c r="Z1236" i="17"/>
  <c r="Y1236" i="17"/>
  <c r="X1236" i="17"/>
  <c r="W1236" i="17"/>
  <c r="V1236" i="17"/>
  <c r="U1236" i="17"/>
  <c r="T1236" i="17"/>
  <c r="Z1235" i="17"/>
  <c r="Y1235" i="17"/>
  <c r="X1235" i="17"/>
  <c r="W1235" i="17"/>
  <c r="V1235" i="17"/>
  <c r="U1235" i="17"/>
  <c r="T1235" i="17"/>
  <c r="Z1234" i="17"/>
  <c r="Y1234" i="17"/>
  <c r="X1234" i="17"/>
  <c r="W1234" i="17"/>
  <c r="V1234" i="17"/>
  <c r="U1234" i="17"/>
  <c r="T1234" i="17"/>
  <c r="Z1233" i="17"/>
  <c r="Y1233" i="17"/>
  <c r="X1233" i="17"/>
  <c r="W1233" i="17"/>
  <c r="V1233" i="17"/>
  <c r="U1233" i="17"/>
  <c r="T1233" i="17"/>
  <c r="Z1232" i="17"/>
  <c r="Y1232" i="17"/>
  <c r="X1232" i="17"/>
  <c r="W1232" i="17"/>
  <c r="V1232" i="17"/>
  <c r="U1232" i="17"/>
  <c r="T1232" i="17"/>
  <c r="Z1231" i="17"/>
  <c r="Y1231" i="17"/>
  <c r="X1231" i="17"/>
  <c r="W1231" i="17"/>
  <c r="V1231" i="17"/>
  <c r="U1231" i="17"/>
  <c r="T1231" i="17"/>
  <c r="Z1230" i="17"/>
  <c r="Y1230" i="17"/>
  <c r="X1230" i="17"/>
  <c r="W1230" i="17"/>
  <c r="V1230" i="17"/>
  <c r="U1230" i="17"/>
  <c r="T1230" i="17"/>
  <c r="Z1229" i="17"/>
  <c r="Y1229" i="17"/>
  <c r="X1229" i="17"/>
  <c r="W1229" i="17"/>
  <c r="V1229" i="17"/>
  <c r="U1229" i="17"/>
  <c r="T1229" i="17"/>
  <c r="Z1228" i="17"/>
  <c r="Y1228" i="17"/>
  <c r="X1228" i="17"/>
  <c r="W1228" i="17"/>
  <c r="V1228" i="17"/>
  <c r="U1228" i="17"/>
  <c r="T1228" i="17"/>
  <c r="Z1227" i="17"/>
  <c r="Y1227" i="17"/>
  <c r="X1227" i="17"/>
  <c r="W1227" i="17"/>
  <c r="V1227" i="17"/>
  <c r="U1227" i="17"/>
  <c r="T1227" i="17"/>
  <c r="Z1226" i="17"/>
  <c r="Y1226" i="17"/>
  <c r="X1226" i="17"/>
  <c r="W1226" i="17"/>
  <c r="V1226" i="17"/>
  <c r="U1226" i="17"/>
  <c r="T1226" i="17"/>
  <c r="Z1225" i="17"/>
  <c r="Y1225" i="17"/>
  <c r="X1225" i="17"/>
  <c r="W1225" i="17"/>
  <c r="V1225" i="17"/>
  <c r="U1225" i="17"/>
  <c r="T1225" i="17"/>
  <c r="Z1224" i="17"/>
  <c r="Y1224" i="17"/>
  <c r="X1224" i="17"/>
  <c r="W1224" i="17"/>
  <c r="V1224" i="17"/>
  <c r="U1224" i="17"/>
  <c r="T1224" i="17"/>
  <c r="Z1223" i="17"/>
  <c r="Y1223" i="17"/>
  <c r="X1223" i="17"/>
  <c r="W1223" i="17"/>
  <c r="V1223" i="17"/>
  <c r="U1223" i="17"/>
  <c r="T1223" i="17"/>
  <c r="Z1222" i="17"/>
  <c r="Y1222" i="17"/>
  <c r="X1222" i="17"/>
  <c r="W1222" i="17"/>
  <c r="V1222" i="17"/>
  <c r="U1222" i="17"/>
  <c r="T1222" i="17"/>
  <c r="Z1221" i="17"/>
  <c r="Y1221" i="17"/>
  <c r="X1221" i="17"/>
  <c r="W1221" i="17"/>
  <c r="V1221" i="17"/>
  <c r="U1221" i="17"/>
  <c r="T1221" i="17"/>
  <c r="Z1220" i="17"/>
  <c r="Y1220" i="17"/>
  <c r="X1220" i="17"/>
  <c r="W1220" i="17"/>
  <c r="V1220" i="17"/>
  <c r="U1220" i="17"/>
  <c r="T1220" i="17"/>
  <c r="Z1219" i="17"/>
  <c r="Y1219" i="17"/>
  <c r="X1219" i="17"/>
  <c r="W1219" i="17"/>
  <c r="V1219" i="17"/>
  <c r="U1219" i="17"/>
  <c r="T1219" i="17"/>
  <c r="Z1218" i="17"/>
  <c r="Y1218" i="17"/>
  <c r="X1218" i="17"/>
  <c r="W1218" i="17"/>
  <c r="V1218" i="17"/>
  <c r="U1218" i="17"/>
  <c r="T1218" i="17"/>
  <c r="Z1217" i="17"/>
  <c r="Y1217" i="17"/>
  <c r="X1217" i="17"/>
  <c r="W1217" i="17"/>
  <c r="V1217" i="17"/>
  <c r="U1217" i="17"/>
  <c r="T1217" i="17"/>
  <c r="Z1216" i="17"/>
  <c r="Y1216" i="17"/>
  <c r="X1216" i="17"/>
  <c r="W1216" i="17"/>
  <c r="V1216" i="17"/>
  <c r="U1216" i="17"/>
  <c r="T1216" i="17"/>
  <c r="Z1215" i="17"/>
  <c r="Y1215" i="17"/>
  <c r="X1215" i="17"/>
  <c r="W1215" i="17"/>
  <c r="V1215" i="17"/>
  <c r="U1215" i="17"/>
  <c r="T1215" i="17"/>
  <c r="Z1214" i="17"/>
  <c r="Y1214" i="17"/>
  <c r="X1214" i="17"/>
  <c r="W1214" i="17"/>
  <c r="V1214" i="17"/>
  <c r="U1214" i="17"/>
  <c r="T1214" i="17"/>
  <c r="Z1213" i="17"/>
  <c r="Y1213" i="17"/>
  <c r="X1213" i="17"/>
  <c r="W1213" i="17"/>
  <c r="V1213" i="17"/>
  <c r="U1213" i="17"/>
  <c r="T1213" i="17"/>
  <c r="Z1209" i="17"/>
  <c r="Y1209" i="17"/>
  <c r="X1209" i="17"/>
  <c r="W1209" i="17"/>
  <c r="V1209" i="17"/>
  <c r="U1209" i="17"/>
  <c r="T1209" i="17"/>
  <c r="Z1208" i="17"/>
  <c r="Y1208" i="17"/>
  <c r="X1208" i="17"/>
  <c r="W1208" i="17"/>
  <c r="V1208" i="17"/>
  <c r="U1208" i="17"/>
  <c r="T1208" i="17"/>
  <c r="Z1207" i="17"/>
  <c r="Y1207" i="17"/>
  <c r="X1207" i="17"/>
  <c r="W1207" i="17"/>
  <c r="V1207" i="17"/>
  <c r="U1207" i="17"/>
  <c r="T1207" i="17"/>
  <c r="Z1206" i="17"/>
  <c r="Y1206" i="17"/>
  <c r="X1206" i="17"/>
  <c r="W1206" i="17"/>
  <c r="V1206" i="17"/>
  <c r="U1206" i="17"/>
  <c r="T1206" i="17"/>
  <c r="Z1205" i="17"/>
  <c r="Y1205" i="17"/>
  <c r="X1205" i="17"/>
  <c r="W1205" i="17"/>
  <c r="V1205" i="17"/>
  <c r="U1205" i="17"/>
  <c r="T1205" i="17"/>
  <c r="Z1204" i="17"/>
  <c r="Y1204" i="17"/>
  <c r="X1204" i="17"/>
  <c r="W1204" i="17"/>
  <c r="V1204" i="17"/>
  <c r="U1204" i="17"/>
  <c r="T1204" i="17"/>
  <c r="Z1203" i="17"/>
  <c r="Y1203" i="17"/>
  <c r="X1203" i="17"/>
  <c r="W1203" i="17"/>
  <c r="V1203" i="17"/>
  <c r="U1203" i="17"/>
  <c r="T1203" i="17"/>
  <c r="Z1202" i="17"/>
  <c r="Y1202" i="17"/>
  <c r="X1202" i="17"/>
  <c r="W1202" i="17"/>
  <c r="V1202" i="17"/>
  <c r="U1202" i="17"/>
  <c r="T1202" i="17"/>
  <c r="Z1201" i="17"/>
  <c r="Y1201" i="17"/>
  <c r="X1201" i="17"/>
  <c r="W1201" i="17"/>
  <c r="V1201" i="17"/>
  <c r="U1201" i="17"/>
  <c r="T1201" i="17"/>
  <c r="Z1200" i="17"/>
  <c r="Y1200" i="17"/>
  <c r="X1200" i="17"/>
  <c r="W1200" i="17"/>
  <c r="V1200" i="17"/>
  <c r="U1200" i="17"/>
  <c r="T1200" i="17"/>
  <c r="Z1199" i="17"/>
  <c r="Y1199" i="17"/>
  <c r="X1199" i="17"/>
  <c r="W1199" i="17"/>
  <c r="V1199" i="17"/>
  <c r="U1199" i="17"/>
  <c r="T1199" i="17"/>
  <c r="Z1198" i="17"/>
  <c r="Y1198" i="17"/>
  <c r="X1198" i="17"/>
  <c r="W1198" i="17"/>
  <c r="V1198" i="17"/>
  <c r="U1198" i="17"/>
  <c r="T1198" i="17"/>
  <c r="Z1197" i="17"/>
  <c r="Y1197" i="17"/>
  <c r="X1197" i="17"/>
  <c r="W1197" i="17"/>
  <c r="V1197" i="17"/>
  <c r="U1197" i="17"/>
  <c r="T1197" i="17"/>
  <c r="Z1196" i="17"/>
  <c r="Y1196" i="17"/>
  <c r="X1196" i="17"/>
  <c r="W1196" i="17"/>
  <c r="V1196" i="17"/>
  <c r="U1196" i="17"/>
  <c r="T1196" i="17"/>
  <c r="Z1195" i="17"/>
  <c r="Y1195" i="17"/>
  <c r="X1195" i="17"/>
  <c r="W1195" i="17"/>
  <c r="V1195" i="17"/>
  <c r="U1195" i="17"/>
  <c r="T1195" i="17"/>
  <c r="Z1194" i="17"/>
  <c r="Y1194" i="17"/>
  <c r="X1194" i="17"/>
  <c r="W1194" i="17"/>
  <c r="V1194" i="17"/>
  <c r="U1194" i="17"/>
  <c r="T1194" i="17"/>
  <c r="Z1193" i="17"/>
  <c r="Y1193" i="17"/>
  <c r="X1193" i="17"/>
  <c r="W1193" i="17"/>
  <c r="V1193" i="17"/>
  <c r="U1193" i="17"/>
  <c r="T1193" i="17"/>
  <c r="Z1192" i="17"/>
  <c r="Y1192" i="17"/>
  <c r="X1192" i="17"/>
  <c r="W1192" i="17"/>
  <c r="V1192" i="17"/>
  <c r="U1192" i="17"/>
  <c r="T1192" i="17"/>
  <c r="Z1191" i="17"/>
  <c r="Y1191" i="17"/>
  <c r="X1191" i="17"/>
  <c r="W1191" i="17"/>
  <c r="V1191" i="17"/>
  <c r="U1191" i="17"/>
  <c r="T1191" i="17"/>
  <c r="Z1190" i="17"/>
  <c r="Y1190" i="17"/>
  <c r="X1190" i="17"/>
  <c r="W1190" i="17"/>
  <c r="V1190" i="17"/>
  <c r="U1190" i="17"/>
  <c r="T1190" i="17"/>
  <c r="Z1189" i="17"/>
  <c r="Y1189" i="17"/>
  <c r="X1189" i="17"/>
  <c r="W1189" i="17"/>
  <c r="V1189" i="17"/>
  <c r="U1189" i="17"/>
  <c r="T1189" i="17"/>
  <c r="Z1188" i="17"/>
  <c r="Y1188" i="17"/>
  <c r="X1188" i="17"/>
  <c r="W1188" i="17"/>
  <c r="V1188" i="17"/>
  <c r="U1188" i="17"/>
  <c r="T1188" i="17"/>
  <c r="Z1187" i="17"/>
  <c r="Y1187" i="17"/>
  <c r="X1187" i="17"/>
  <c r="W1187" i="17"/>
  <c r="V1187" i="17"/>
  <c r="U1187" i="17"/>
  <c r="T1187" i="17"/>
  <c r="Z1186" i="17"/>
  <c r="Y1186" i="17"/>
  <c r="X1186" i="17"/>
  <c r="W1186" i="17"/>
  <c r="V1186" i="17"/>
  <c r="U1186" i="17"/>
  <c r="T1186" i="17"/>
  <c r="Z1185" i="17"/>
  <c r="Y1185" i="17"/>
  <c r="X1185" i="17"/>
  <c r="W1185" i="17"/>
  <c r="V1185" i="17"/>
  <c r="U1185" i="17"/>
  <c r="T1185" i="17"/>
  <c r="Z1184" i="17"/>
  <c r="Y1184" i="17"/>
  <c r="X1184" i="17"/>
  <c r="W1184" i="17"/>
  <c r="V1184" i="17"/>
  <c r="U1184" i="17"/>
  <c r="T1184" i="17"/>
  <c r="Z1183" i="17"/>
  <c r="Y1183" i="17"/>
  <c r="X1183" i="17"/>
  <c r="W1183" i="17"/>
  <c r="V1183" i="17"/>
  <c r="U1183" i="17"/>
  <c r="T1183" i="17"/>
  <c r="Z1182" i="17"/>
  <c r="Y1182" i="17"/>
  <c r="X1182" i="17"/>
  <c r="W1182" i="17"/>
  <c r="V1182" i="17"/>
  <c r="U1182" i="17"/>
  <c r="T1182" i="17"/>
  <c r="Z1181" i="17"/>
  <c r="Y1181" i="17"/>
  <c r="X1181" i="17"/>
  <c r="W1181" i="17"/>
  <c r="V1181" i="17"/>
  <c r="U1181" i="17"/>
  <c r="T1181" i="17"/>
  <c r="Z1180" i="17"/>
  <c r="Y1180" i="17"/>
  <c r="X1180" i="17"/>
  <c r="W1180" i="17"/>
  <c r="V1180" i="17"/>
  <c r="U1180" i="17"/>
  <c r="T1180" i="17"/>
  <c r="Z1179" i="17"/>
  <c r="Y1179" i="17"/>
  <c r="X1179" i="17"/>
  <c r="W1179" i="17"/>
  <c r="V1179" i="17"/>
  <c r="U1179" i="17"/>
  <c r="T1179" i="17"/>
  <c r="Z1178" i="17"/>
  <c r="Y1178" i="17"/>
  <c r="X1178" i="17"/>
  <c r="W1178" i="17"/>
  <c r="V1178" i="17"/>
  <c r="U1178" i="17"/>
  <c r="T1178" i="17"/>
  <c r="Z1177" i="17"/>
  <c r="Y1177" i="17"/>
  <c r="X1177" i="17"/>
  <c r="W1177" i="17"/>
  <c r="V1177" i="17"/>
  <c r="U1177" i="17"/>
  <c r="T1177" i="17"/>
  <c r="Z1176" i="17"/>
  <c r="Y1176" i="17"/>
  <c r="X1176" i="17"/>
  <c r="W1176" i="17"/>
  <c r="V1176" i="17"/>
  <c r="U1176" i="17"/>
  <c r="T1176" i="17"/>
  <c r="Z1175" i="17"/>
  <c r="Y1175" i="17"/>
  <c r="X1175" i="17"/>
  <c r="W1175" i="17"/>
  <c r="V1175" i="17"/>
  <c r="U1175" i="17"/>
  <c r="T1175" i="17"/>
  <c r="Z1174" i="17"/>
  <c r="Y1174" i="17"/>
  <c r="X1174" i="17"/>
  <c r="W1174" i="17"/>
  <c r="V1174" i="17"/>
  <c r="U1174" i="17"/>
  <c r="T1174" i="17"/>
  <c r="Z1173" i="17"/>
  <c r="Y1173" i="17"/>
  <c r="X1173" i="17"/>
  <c r="W1173" i="17"/>
  <c r="V1173" i="17"/>
  <c r="U1173" i="17"/>
  <c r="T1173" i="17"/>
  <c r="Z1172" i="17"/>
  <c r="Y1172" i="17"/>
  <c r="X1172" i="17"/>
  <c r="W1172" i="17"/>
  <c r="V1172" i="17"/>
  <c r="U1172" i="17"/>
  <c r="T1172" i="17"/>
  <c r="Z1171" i="17"/>
  <c r="Y1171" i="17"/>
  <c r="X1171" i="17"/>
  <c r="W1171" i="17"/>
  <c r="V1171" i="17"/>
  <c r="U1171" i="17"/>
  <c r="T1171" i="17"/>
  <c r="Z1170" i="17"/>
  <c r="Y1170" i="17"/>
  <c r="X1170" i="17"/>
  <c r="W1170" i="17"/>
  <c r="V1170" i="17"/>
  <c r="U1170" i="17"/>
  <c r="T1170" i="17"/>
  <c r="Z1169" i="17"/>
  <c r="Y1169" i="17"/>
  <c r="X1169" i="17"/>
  <c r="W1169" i="17"/>
  <c r="V1169" i="17"/>
  <c r="U1169" i="17"/>
  <c r="T1169" i="17"/>
  <c r="Z1168" i="17"/>
  <c r="Y1168" i="17"/>
  <c r="X1168" i="17"/>
  <c r="W1168" i="17"/>
  <c r="V1168" i="17"/>
  <c r="U1168" i="17"/>
  <c r="T1168" i="17"/>
  <c r="Z1167" i="17"/>
  <c r="Y1167" i="17"/>
  <c r="X1167" i="17"/>
  <c r="W1167" i="17"/>
  <c r="V1167" i="17"/>
  <c r="U1167" i="17"/>
  <c r="T1167" i="17"/>
  <c r="Z1163" i="17"/>
  <c r="Y1163" i="17"/>
  <c r="X1163" i="17"/>
  <c r="W1163" i="17"/>
  <c r="V1163" i="17"/>
  <c r="U1163" i="17"/>
  <c r="T1163" i="17"/>
  <c r="Z1162" i="17"/>
  <c r="Y1162" i="17"/>
  <c r="X1162" i="17"/>
  <c r="W1162" i="17"/>
  <c r="V1162" i="17"/>
  <c r="U1162" i="17"/>
  <c r="T1162" i="17"/>
  <c r="Z1158" i="17"/>
  <c r="Y1158" i="17"/>
  <c r="X1158" i="17"/>
  <c r="W1158" i="17"/>
  <c r="V1158" i="17"/>
  <c r="U1158" i="17"/>
  <c r="T1158" i="17"/>
  <c r="Z1157" i="17"/>
  <c r="Y1157" i="17"/>
  <c r="X1157" i="17"/>
  <c r="W1157" i="17"/>
  <c r="V1157" i="17"/>
  <c r="U1157" i="17"/>
  <c r="T1157" i="17"/>
  <c r="Z1156" i="17"/>
  <c r="Y1156" i="17"/>
  <c r="X1156" i="17"/>
  <c r="W1156" i="17"/>
  <c r="V1156" i="17"/>
  <c r="U1156" i="17"/>
  <c r="T1156" i="17"/>
  <c r="Z1155" i="17"/>
  <c r="Y1155" i="17"/>
  <c r="X1155" i="17"/>
  <c r="W1155" i="17"/>
  <c r="V1155" i="17"/>
  <c r="U1155" i="17"/>
  <c r="T1155" i="17"/>
  <c r="Z1154" i="17"/>
  <c r="Y1154" i="17"/>
  <c r="X1154" i="17"/>
  <c r="W1154" i="17"/>
  <c r="V1154" i="17"/>
  <c r="U1154" i="17"/>
  <c r="T1154" i="17"/>
  <c r="Z1153" i="17"/>
  <c r="Y1153" i="17"/>
  <c r="X1153" i="17"/>
  <c r="W1153" i="17"/>
  <c r="V1153" i="17"/>
  <c r="U1153" i="17"/>
  <c r="T1153" i="17"/>
  <c r="Z1152" i="17"/>
  <c r="Y1152" i="17"/>
  <c r="X1152" i="17"/>
  <c r="W1152" i="17"/>
  <c r="V1152" i="17"/>
  <c r="U1152" i="17"/>
  <c r="T1152" i="17"/>
  <c r="Z1151" i="17"/>
  <c r="Y1151" i="17"/>
  <c r="X1151" i="17"/>
  <c r="W1151" i="17"/>
  <c r="V1151" i="17"/>
  <c r="U1151" i="17"/>
  <c r="T1151" i="17"/>
  <c r="Z1150" i="17"/>
  <c r="Y1150" i="17"/>
  <c r="X1150" i="17"/>
  <c r="W1150" i="17"/>
  <c r="V1150" i="17"/>
  <c r="U1150" i="17"/>
  <c r="T1150" i="17"/>
  <c r="Z1149" i="17"/>
  <c r="Y1149" i="17"/>
  <c r="X1149" i="17"/>
  <c r="W1149" i="17"/>
  <c r="V1149" i="17"/>
  <c r="U1149" i="17"/>
  <c r="T1149" i="17"/>
  <c r="Z1148" i="17"/>
  <c r="Y1148" i="17"/>
  <c r="X1148" i="17"/>
  <c r="W1148" i="17"/>
  <c r="V1148" i="17"/>
  <c r="U1148" i="17"/>
  <c r="T1148" i="17"/>
  <c r="Z1147" i="17"/>
  <c r="Y1147" i="17"/>
  <c r="X1147" i="17"/>
  <c r="W1147" i="17"/>
  <c r="V1147" i="17"/>
  <c r="U1147" i="17"/>
  <c r="T1147" i="17"/>
  <c r="Z1146" i="17"/>
  <c r="Y1146" i="17"/>
  <c r="X1146" i="17"/>
  <c r="W1146" i="17"/>
  <c r="V1146" i="17"/>
  <c r="U1146" i="17"/>
  <c r="T1146" i="17"/>
  <c r="Z1145" i="17"/>
  <c r="Y1145" i="17"/>
  <c r="X1145" i="17"/>
  <c r="W1145" i="17"/>
  <c r="V1145" i="17"/>
  <c r="U1145" i="17"/>
  <c r="T1145" i="17"/>
  <c r="Z1144" i="17"/>
  <c r="Y1144" i="17"/>
  <c r="X1144" i="17"/>
  <c r="W1144" i="17"/>
  <c r="V1144" i="17"/>
  <c r="U1144" i="17"/>
  <c r="T1144" i="17"/>
  <c r="Z1143" i="17"/>
  <c r="Y1143" i="17"/>
  <c r="X1143" i="17"/>
  <c r="W1143" i="17"/>
  <c r="V1143" i="17"/>
  <c r="U1143" i="17"/>
  <c r="T1143" i="17"/>
  <c r="Z1142" i="17"/>
  <c r="Y1142" i="17"/>
  <c r="X1142" i="17"/>
  <c r="W1142" i="17"/>
  <c r="V1142" i="17"/>
  <c r="U1142" i="17"/>
  <c r="T1142" i="17"/>
  <c r="Z1141" i="17"/>
  <c r="Y1141" i="17"/>
  <c r="X1141" i="17"/>
  <c r="W1141" i="17"/>
  <c r="V1141" i="17"/>
  <c r="U1141" i="17"/>
  <c r="T1141" i="17"/>
  <c r="Z1140" i="17"/>
  <c r="Y1140" i="17"/>
  <c r="X1140" i="17"/>
  <c r="W1140" i="17"/>
  <c r="V1140" i="17"/>
  <c r="U1140" i="17"/>
  <c r="T1140" i="17"/>
  <c r="Z1139" i="17"/>
  <c r="Y1139" i="17"/>
  <c r="X1139" i="17"/>
  <c r="W1139" i="17"/>
  <c r="V1139" i="17"/>
  <c r="U1139" i="17"/>
  <c r="T1139" i="17"/>
  <c r="Z1138" i="17"/>
  <c r="Y1138" i="17"/>
  <c r="X1138" i="17"/>
  <c r="W1138" i="17"/>
  <c r="V1138" i="17"/>
  <c r="U1138" i="17"/>
  <c r="T1138" i="17"/>
  <c r="Z1137" i="17"/>
  <c r="Y1137" i="17"/>
  <c r="X1137" i="17"/>
  <c r="W1137" i="17"/>
  <c r="V1137" i="17"/>
  <c r="U1137" i="17"/>
  <c r="T1137" i="17"/>
  <c r="Z1136" i="17"/>
  <c r="Y1136" i="17"/>
  <c r="X1136" i="17"/>
  <c r="W1136" i="17"/>
  <c r="V1136" i="17"/>
  <c r="U1136" i="17"/>
  <c r="T1136" i="17"/>
  <c r="Z1135" i="17"/>
  <c r="Y1135" i="17"/>
  <c r="X1135" i="17"/>
  <c r="W1135" i="17"/>
  <c r="V1135" i="17"/>
  <c r="U1135" i="17"/>
  <c r="T1135" i="17"/>
  <c r="Z1134" i="17"/>
  <c r="Y1134" i="17"/>
  <c r="X1134" i="17"/>
  <c r="W1134" i="17"/>
  <c r="V1134" i="17"/>
  <c r="U1134" i="17"/>
  <c r="T1134" i="17"/>
  <c r="Z1133" i="17"/>
  <c r="Y1133" i="17"/>
  <c r="X1133" i="17"/>
  <c r="W1133" i="17"/>
  <c r="V1133" i="17"/>
  <c r="U1133" i="17"/>
  <c r="T1133" i="17"/>
  <c r="Z1132" i="17"/>
  <c r="Y1132" i="17"/>
  <c r="X1132" i="17"/>
  <c r="W1132" i="17"/>
  <c r="V1132" i="17"/>
  <c r="U1132" i="17"/>
  <c r="T1132" i="17"/>
  <c r="Z1131" i="17"/>
  <c r="Y1131" i="17"/>
  <c r="X1131" i="17"/>
  <c r="W1131" i="17"/>
  <c r="V1131" i="17"/>
  <c r="U1131" i="17"/>
  <c r="T1131" i="17"/>
  <c r="Z1130" i="17"/>
  <c r="Y1130" i="17"/>
  <c r="X1130" i="17"/>
  <c r="W1130" i="17"/>
  <c r="V1130" i="17"/>
  <c r="U1130" i="17"/>
  <c r="T1130" i="17"/>
  <c r="Z1129" i="17"/>
  <c r="Y1129" i="17"/>
  <c r="X1129" i="17"/>
  <c r="W1129" i="17"/>
  <c r="V1129" i="17"/>
  <c r="U1129" i="17"/>
  <c r="T1129" i="17"/>
  <c r="Z1128" i="17"/>
  <c r="Y1128" i="17"/>
  <c r="X1128" i="17"/>
  <c r="W1128" i="17"/>
  <c r="V1128" i="17"/>
  <c r="U1128" i="17"/>
  <c r="T1128" i="17"/>
  <c r="Z1127" i="17"/>
  <c r="Y1127" i="17"/>
  <c r="X1127" i="17"/>
  <c r="W1127" i="17"/>
  <c r="V1127" i="17"/>
  <c r="U1127" i="17"/>
  <c r="T1127" i="17"/>
  <c r="Z1126" i="17"/>
  <c r="Y1126" i="17"/>
  <c r="X1126" i="17"/>
  <c r="W1126" i="17"/>
  <c r="V1126" i="17"/>
  <c r="U1126" i="17"/>
  <c r="T1126" i="17"/>
  <c r="Z1125" i="17"/>
  <c r="Y1125" i="17"/>
  <c r="X1125" i="17"/>
  <c r="W1125" i="17"/>
  <c r="V1125" i="17"/>
  <c r="U1125" i="17"/>
  <c r="T1125" i="17"/>
  <c r="Z1124" i="17"/>
  <c r="Y1124" i="17"/>
  <c r="X1124" i="17"/>
  <c r="W1124" i="17"/>
  <c r="V1124" i="17"/>
  <c r="U1124" i="17"/>
  <c r="T1124" i="17"/>
  <c r="Z1123" i="17"/>
  <c r="Y1123" i="17"/>
  <c r="X1123" i="17"/>
  <c r="W1123" i="17"/>
  <c r="V1123" i="17"/>
  <c r="U1123" i="17"/>
  <c r="T1123" i="17"/>
  <c r="Z1122" i="17"/>
  <c r="Y1122" i="17"/>
  <c r="X1122" i="17"/>
  <c r="W1122" i="17"/>
  <c r="V1122" i="17"/>
  <c r="U1122" i="17"/>
  <c r="T1122" i="17"/>
  <c r="Z1121" i="17"/>
  <c r="Y1121" i="17"/>
  <c r="X1121" i="17"/>
  <c r="W1121" i="17"/>
  <c r="V1121" i="17"/>
  <c r="U1121" i="17"/>
  <c r="T1121" i="17"/>
  <c r="Z1120" i="17"/>
  <c r="Y1120" i="17"/>
  <c r="X1120" i="17"/>
  <c r="W1120" i="17"/>
  <c r="V1120" i="17"/>
  <c r="U1120" i="17"/>
  <c r="T1120" i="17"/>
  <c r="Z1119" i="17"/>
  <c r="Y1119" i="17"/>
  <c r="X1119" i="17"/>
  <c r="W1119" i="17"/>
  <c r="V1119" i="17"/>
  <c r="U1119" i="17"/>
  <c r="T1119" i="17"/>
  <c r="Z1118" i="17"/>
  <c r="Y1118" i="17"/>
  <c r="X1118" i="17"/>
  <c r="W1118" i="17"/>
  <c r="V1118" i="17"/>
  <c r="U1118" i="17"/>
  <c r="T1118" i="17"/>
  <c r="Z1117" i="17"/>
  <c r="Y1117" i="17"/>
  <c r="X1117" i="17"/>
  <c r="W1117" i="17"/>
  <c r="V1117" i="17"/>
  <c r="U1117" i="17"/>
  <c r="T1117" i="17"/>
  <c r="Z1116" i="17"/>
  <c r="Y1116" i="17"/>
  <c r="X1116" i="17"/>
  <c r="W1116" i="17"/>
  <c r="V1116" i="17"/>
  <c r="U1116" i="17"/>
  <c r="T1116" i="17"/>
  <c r="Z1115" i="17"/>
  <c r="Y1115" i="17"/>
  <c r="X1115" i="17"/>
  <c r="W1115" i="17"/>
  <c r="V1115" i="17"/>
  <c r="U1115" i="17"/>
  <c r="T1115" i="17"/>
  <c r="Z1114" i="17"/>
  <c r="Y1114" i="17"/>
  <c r="X1114" i="17"/>
  <c r="W1114" i="17"/>
  <c r="V1114" i="17"/>
  <c r="U1114" i="17"/>
  <c r="T1114" i="17"/>
  <c r="Z1113" i="17"/>
  <c r="Y1113" i="17"/>
  <c r="X1113" i="17"/>
  <c r="W1113" i="17"/>
  <c r="V1113" i="17"/>
  <c r="U1113" i="17"/>
  <c r="T1113" i="17"/>
  <c r="Z1112" i="17"/>
  <c r="Y1112" i="17"/>
  <c r="X1112" i="17"/>
  <c r="W1112" i="17"/>
  <c r="V1112" i="17"/>
  <c r="U1112" i="17"/>
  <c r="T1112" i="17"/>
  <c r="Z1111" i="17"/>
  <c r="Y1111" i="17"/>
  <c r="X1111" i="17"/>
  <c r="W1111" i="17"/>
  <c r="V1111" i="17"/>
  <c r="U1111" i="17"/>
  <c r="T1111" i="17"/>
  <c r="Z1110" i="17"/>
  <c r="Y1110" i="17"/>
  <c r="X1110" i="17"/>
  <c r="W1110" i="17"/>
  <c r="V1110" i="17"/>
  <c r="U1110" i="17"/>
  <c r="T1110" i="17"/>
  <c r="Z1109" i="17"/>
  <c r="Y1109" i="17"/>
  <c r="X1109" i="17"/>
  <c r="W1109" i="17"/>
  <c r="V1109" i="17"/>
  <c r="U1109" i="17"/>
  <c r="T1109" i="17"/>
  <c r="Z1108" i="17"/>
  <c r="Y1108" i="17"/>
  <c r="X1108" i="17"/>
  <c r="W1108" i="17"/>
  <c r="V1108" i="17"/>
  <c r="U1108" i="17"/>
  <c r="T1108" i="17"/>
  <c r="Z1107" i="17"/>
  <c r="Y1107" i="17"/>
  <c r="X1107" i="17"/>
  <c r="W1107" i="17"/>
  <c r="V1107" i="17"/>
  <c r="U1107" i="17"/>
  <c r="T1107" i="17"/>
  <c r="Z1106" i="17"/>
  <c r="Y1106" i="17"/>
  <c r="X1106" i="17"/>
  <c r="W1106" i="17"/>
  <c r="V1106" i="17"/>
  <c r="U1106" i="17"/>
  <c r="T1106" i="17"/>
  <c r="Z1105" i="17"/>
  <c r="Y1105" i="17"/>
  <c r="X1105" i="17"/>
  <c r="W1105" i="17"/>
  <c r="V1105" i="17"/>
  <c r="U1105" i="17"/>
  <c r="T1105" i="17"/>
  <c r="Z1104" i="17"/>
  <c r="Y1104" i="17"/>
  <c r="X1104" i="17"/>
  <c r="W1104" i="17"/>
  <c r="V1104" i="17"/>
  <c r="U1104" i="17"/>
  <c r="T1104" i="17"/>
  <c r="Z1103" i="17"/>
  <c r="Y1103" i="17"/>
  <c r="X1103" i="17"/>
  <c r="W1103" i="17"/>
  <c r="V1103" i="17"/>
  <c r="U1103" i="17"/>
  <c r="T1103" i="17"/>
  <c r="Z1102" i="17"/>
  <c r="Y1102" i="17"/>
  <c r="X1102" i="17"/>
  <c r="W1102" i="17"/>
  <c r="V1102" i="17"/>
  <c r="U1102" i="17"/>
  <c r="T1102" i="17"/>
  <c r="Z1101" i="17"/>
  <c r="Y1101" i="17"/>
  <c r="X1101" i="17"/>
  <c r="W1101" i="17"/>
  <c r="V1101" i="17"/>
  <c r="U1101" i="17"/>
  <c r="T1101" i="17"/>
  <c r="Z1100" i="17"/>
  <c r="Y1100" i="17"/>
  <c r="X1100" i="17"/>
  <c r="W1100" i="17"/>
  <c r="V1100" i="17"/>
  <c r="U1100" i="17"/>
  <c r="T1100" i="17"/>
  <c r="Z1099" i="17"/>
  <c r="Y1099" i="17"/>
  <c r="X1099" i="17"/>
  <c r="W1099" i="17"/>
  <c r="V1099" i="17"/>
  <c r="U1099" i="17"/>
  <c r="T1099" i="17"/>
  <c r="Z1098" i="17"/>
  <c r="Y1098" i="17"/>
  <c r="X1098" i="17"/>
  <c r="W1098" i="17"/>
  <c r="V1098" i="17"/>
  <c r="U1098" i="17"/>
  <c r="T1098" i="17"/>
  <c r="Z1097" i="17"/>
  <c r="Y1097" i="17"/>
  <c r="X1097" i="17"/>
  <c r="W1097" i="17"/>
  <c r="V1097" i="17"/>
  <c r="U1097" i="17"/>
  <c r="T1097" i="17"/>
  <c r="Z1096" i="17"/>
  <c r="Y1096" i="17"/>
  <c r="X1096" i="17"/>
  <c r="W1096" i="17"/>
  <c r="V1096" i="17"/>
  <c r="U1096" i="17"/>
  <c r="T1096" i="17"/>
  <c r="Z1095" i="17"/>
  <c r="Y1095" i="17"/>
  <c r="X1095" i="17"/>
  <c r="W1095" i="17"/>
  <c r="V1095" i="17"/>
  <c r="U1095" i="17"/>
  <c r="T1095" i="17"/>
  <c r="Z1094" i="17"/>
  <c r="Y1094" i="17"/>
  <c r="X1094" i="17"/>
  <c r="W1094" i="17"/>
  <c r="V1094" i="17"/>
  <c r="U1094" i="17"/>
  <c r="T1094" i="17"/>
  <c r="Z1093" i="17"/>
  <c r="Y1093" i="17"/>
  <c r="X1093" i="17"/>
  <c r="W1093" i="17"/>
  <c r="V1093" i="17"/>
  <c r="U1093" i="17"/>
  <c r="T1093" i="17"/>
  <c r="Z1092" i="17"/>
  <c r="Y1092" i="17"/>
  <c r="X1092" i="17"/>
  <c r="W1092" i="17"/>
  <c r="V1092" i="17"/>
  <c r="U1092" i="17"/>
  <c r="T1092" i="17"/>
  <c r="Z1091" i="17"/>
  <c r="Y1091" i="17"/>
  <c r="X1091" i="17"/>
  <c r="W1091" i="17"/>
  <c r="V1091" i="17"/>
  <c r="U1091" i="17"/>
  <c r="T1091" i="17"/>
  <c r="Z1090" i="17"/>
  <c r="Y1090" i="17"/>
  <c r="X1090" i="17"/>
  <c r="W1090" i="17"/>
  <c r="V1090" i="17"/>
  <c r="U1090" i="17"/>
  <c r="T1090" i="17"/>
  <c r="Z1089" i="17"/>
  <c r="Y1089" i="17"/>
  <c r="X1089" i="17"/>
  <c r="W1089" i="17"/>
  <c r="V1089" i="17"/>
  <c r="U1089" i="17"/>
  <c r="T1089" i="17"/>
  <c r="Z1088" i="17"/>
  <c r="Y1088" i="17"/>
  <c r="X1088" i="17"/>
  <c r="W1088" i="17"/>
  <c r="V1088" i="17"/>
  <c r="U1088" i="17"/>
  <c r="T1088" i="17"/>
  <c r="Z1087" i="17"/>
  <c r="Y1087" i="17"/>
  <c r="X1087" i="17"/>
  <c r="W1087" i="17"/>
  <c r="V1087" i="17"/>
  <c r="U1087" i="17"/>
  <c r="T1087" i="17"/>
  <c r="Z1086" i="17"/>
  <c r="Y1086" i="17"/>
  <c r="X1086" i="17"/>
  <c r="W1086" i="17"/>
  <c r="V1086" i="17"/>
  <c r="U1086" i="17"/>
  <c r="T1086" i="17"/>
  <c r="Z1085" i="17"/>
  <c r="Y1085" i="17"/>
  <c r="X1085" i="17"/>
  <c r="W1085" i="17"/>
  <c r="V1085" i="17"/>
  <c r="U1085" i="17"/>
  <c r="T1085" i="17"/>
  <c r="Z1084" i="17"/>
  <c r="Y1084" i="17"/>
  <c r="X1084" i="17"/>
  <c r="W1084" i="17"/>
  <c r="V1084" i="17"/>
  <c r="U1084" i="17"/>
  <c r="T1084" i="17"/>
  <c r="Z1083" i="17"/>
  <c r="Y1083" i="17"/>
  <c r="X1083" i="17"/>
  <c r="W1083" i="17"/>
  <c r="V1083" i="17"/>
  <c r="U1083" i="17"/>
  <c r="T1083" i="17"/>
  <c r="Z1082" i="17"/>
  <c r="Y1082" i="17"/>
  <c r="X1082" i="17"/>
  <c r="W1082" i="17"/>
  <c r="V1082" i="17"/>
  <c r="U1082" i="17"/>
  <c r="T1082" i="17"/>
  <c r="Z1081" i="17"/>
  <c r="Y1081" i="17"/>
  <c r="X1081" i="17"/>
  <c r="W1081" i="17"/>
  <c r="V1081" i="17"/>
  <c r="U1081" i="17"/>
  <c r="T1081" i="17"/>
  <c r="Z1080" i="17"/>
  <c r="Y1080" i="17"/>
  <c r="X1080" i="17"/>
  <c r="W1080" i="17"/>
  <c r="V1080" i="17"/>
  <c r="U1080" i="17"/>
  <c r="T1080" i="17"/>
  <c r="Z1079" i="17"/>
  <c r="Y1079" i="17"/>
  <c r="X1079" i="17"/>
  <c r="W1079" i="17"/>
  <c r="V1079" i="17"/>
  <c r="U1079" i="17"/>
  <c r="T1079" i="17"/>
  <c r="Z1078" i="17"/>
  <c r="Y1078" i="17"/>
  <c r="X1078" i="17"/>
  <c r="W1078" i="17"/>
  <c r="V1078" i="17"/>
  <c r="U1078" i="17"/>
  <c r="T1078" i="17"/>
  <c r="Z1077" i="17"/>
  <c r="Y1077" i="17"/>
  <c r="X1077" i="17"/>
  <c r="W1077" i="17"/>
  <c r="V1077" i="17"/>
  <c r="U1077" i="17"/>
  <c r="T1077" i="17"/>
  <c r="Z1076" i="17"/>
  <c r="Y1076" i="17"/>
  <c r="X1076" i="17"/>
  <c r="W1076" i="17"/>
  <c r="V1076" i="17"/>
  <c r="U1076" i="17"/>
  <c r="T1076" i="17"/>
  <c r="Z1075" i="17"/>
  <c r="Y1075" i="17"/>
  <c r="X1075" i="17"/>
  <c r="W1075" i="17"/>
  <c r="V1075" i="17"/>
  <c r="U1075" i="17"/>
  <c r="T1075" i="17"/>
  <c r="Z1074" i="17"/>
  <c r="Y1074" i="17"/>
  <c r="X1074" i="17"/>
  <c r="W1074" i="17"/>
  <c r="V1074" i="17"/>
  <c r="U1074" i="17"/>
  <c r="T1074" i="17"/>
  <c r="Z1073" i="17"/>
  <c r="Y1073" i="17"/>
  <c r="X1073" i="17"/>
  <c r="W1073" i="17"/>
  <c r="V1073" i="17"/>
  <c r="U1073" i="17"/>
  <c r="T1073" i="17"/>
  <c r="Z1072" i="17"/>
  <c r="Y1072" i="17"/>
  <c r="X1072" i="17"/>
  <c r="W1072" i="17"/>
  <c r="V1072" i="17"/>
  <c r="U1072" i="17"/>
  <c r="T1072" i="17"/>
  <c r="T1071" i="17"/>
  <c r="Z1070" i="17"/>
  <c r="Y1070" i="17"/>
  <c r="X1070" i="17"/>
  <c r="W1070" i="17"/>
  <c r="V1070" i="17"/>
  <c r="U1070" i="17"/>
  <c r="T1070" i="17"/>
  <c r="Z1069" i="17"/>
  <c r="Y1069" i="17"/>
  <c r="X1069" i="17"/>
  <c r="W1069" i="17"/>
  <c r="V1069" i="17"/>
  <c r="U1069" i="17"/>
  <c r="T1069" i="17"/>
  <c r="Z1068" i="17"/>
  <c r="Y1068" i="17"/>
  <c r="X1068" i="17"/>
  <c r="W1068" i="17"/>
  <c r="V1068" i="17"/>
  <c r="U1068" i="17"/>
  <c r="T1068" i="17"/>
  <c r="T1067" i="17"/>
  <c r="Z1066" i="17"/>
  <c r="Y1066" i="17"/>
  <c r="X1066" i="17"/>
  <c r="W1066" i="17"/>
  <c r="V1066" i="17"/>
  <c r="U1066" i="17"/>
  <c r="T1066" i="17"/>
  <c r="Z1065" i="17"/>
  <c r="Y1065" i="17"/>
  <c r="X1065" i="17"/>
  <c r="W1065" i="17"/>
  <c r="V1065" i="17"/>
  <c r="U1065" i="17"/>
  <c r="T1065" i="17"/>
  <c r="Z1064" i="17"/>
  <c r="Y1064" i="17"/>
  <c r="X1064" i="17"/>
  <c r="W1064" i="17"/>
  <c r="V1064" i="17"/>
  <c r="U1064" i="17"/>
  <c r="T1064" i="17"/>
  <c r="Z1063" i="17"/>
  <c r="Y1063" i="17"/>
  <c r="X1063" i="17"/>
  <c r="W1063" i="17"/>
  <c r="V1063" i="17"/>
  <c r="U1063" i="17"/>
  <c r="T1063" i="17"/>
  <c r="Z1062" i="17"/>
  <c r="Y1062" i="17"/>
  <c r="X1062" i="17"/>
  <c r="W1062" i="17"/>
  <c r="V1062" i="17"/>
  <c r="U1062" i="17"/>
  <c r="T1062" i="17"/>
  <c r="Z1061" i="17"/>
  <c r="Y1061" i="17"/>
  <c r="X1061" i="17"/>
  <c r="W1061" i="17"/>
  <c r="V1061" i="17"/>
  <c r="U1061" i="17"/>
  <c r="T1061" i="17"/>
  <c r="Z1060" i="17"/>
  <c r="Y1060" i="17"/>
  <c r="X1060" i="17"/>
  <c r="W1060" i="17"/>
  <c r="V1060" i="17"/>
  <c r="U1060" i="17"/>
  <c r="T1060" i="17"/>
  <c r="Z1059" i="17"/>
  <c r="Y1059" i="17"/>
  <c r="X1059" i="17"/>
  <c r="W1059" i="17"/>
  <c r="V1059" i="17"/>
  <c r="U1059" i="17"/>
  <c r="T1059" i="17"/>
  <c r="Z1058" i="17"/>
  <c r="Y1058" i="17"/>
  <c r="X1058" i="17"/>
  <c r="W1058" i="17"/>
  <c r="V1058" i="17"/>
  <c r="U1058" i="17"/>
  <c r="T1058" i="17"/>
  <c r="Z1057" i="17"/>
  <c r="Y1057" i="17"/>
  <c r="X1057" i="17"/>
  <c r="W1057" i="17"/>
  <c r="V1057" i="17"/>
  <c r="U1057" i="17"/>
  <c r="T1057" i="17"/>
  <c r="Z1056" i="17"/>
  <c r="Y1056" i="17"/>
  <c r="X1056" i="17"/>
  <c r="W1056" i="17"/>
  <c r="V1056" i="17"/>
  <c r="U1056" i="17"/>
  <c r="T1056" i="17"/>
  <c r="Z1055" i="17"/>
  <c r="Y1055" i="17"/>
  <c r="X1055" i="17"/>
  <c r="W1055" i="17"/>
  <c r="V1055" i="17"/>
  <c r="U1055" i="17"/>
  <c r="T1055" i="17"/>
  <c r="Z1054" i="17"/>
  <c r="Y1054" i="17"/>
  <c r="X1054" i="17"/>
  <c r="W1054" i="17"/>
  <c r="V1054" i="17"/>
  <c r="U1054" i="17"/>
  <c r="T1054" i="17"/>
  <c r="Z1053" i="17"/>
  <c r="Y1053" i="17"/>
  <c r="X1053" i="17"/>
  <c r="W1053" i="17"/>
  <c r="V1053" i="17"/>
  <c r="U1053" i="17"/>
  <c r="T1053" i="17"/>
  <c r="Z1052" i="17"/>
  <c r="Y1052" i="17"/>
  <c r="X1052" i="17"/>
  <c r="W1052" i="17"/>
  <c r="V1052" i="17"/>
  <c r="U1052" i="17"/>
  <c r="T1052" i="17"/>
  <c r="Z1051" i="17"/>
  <c r="Y1051" i="17"/>
  <c r="X1051" i="17"/>
  <c r="W1051" i="17"/>
  <c r="V1051" i="17"/>
  <c r="U1051" i="17"/>
  <c r="T1051" i="17"/>
  <c r="Z1050" i="17"/>
  <c r="Y1050" i="17"/>
  <c r="X1050" i="17"/>
  <c r="W1050" i="17"/>
  <c r="V1050" i="17"/>
  <c r="U1050" i="17"/>
  <c r="T1050" i="17"/>
  <c r="Z1049" i="17"/>
  <c r="Y1049" i="17"/>
  <c r="X1049" i="17"/>
  <c r="W1049" i="17"/>
  <c r="V1049" i="17"/>
  <c r="U1049" i="17"/>
  <c r="T1049" i="17"/>
  <c r="Z1048" i="17"/>
  <c r="Y1048" i="17"/>
  <c r="X1048" i="17"/>
  <c r="W1048" i="17"/>
  <c r="V1048" i="17"/>
  <c r="U1048" i="17"/>
  <c r="T1048" i="17"/>
  <c r="Z1047" i="17"/>
  <c r="Y1047" i="17"/>
  <c r="X1047" i="17"/>
  <c r="W1047" i="17"/>
  <c r="V1047" i="17"/>
  <c r="U1047" i="17"/>
  <c r="T1047" i="17"/>
  <c r="Z1046" i="17"/>
  <c r="Y1046" i="17"/>
  <c r="X1046" i="17"/>
  <c r="W1046" i="17"/>
  <c r="V1046" i="17"/>
  <c r="U1046" i="17"/>
  <c r="T1046" i="17"/>
  <c r="Z1045" i="17"/>
  <c r="Y1045" i="17"/>
  <c r="X1045" i="17"/>
  <c r="W1045" i="17"/>
  <c r="V1045" i="17"/>
  <c r="U1045" i="17"/>
  <c r="T1045" i="17"/>
  <c r="Z1044" i="17"/>
  <c r="Y1044" i="17"/>
  <c r="X1044" i="17"/>
  <c r="W1044" i="17"/>
  <c r="V1044" i="17"/>
  <c r="U1044" i="17"/>
  <c r="T1044" i="17"/>
  <c r="Z1043" i="17"/>
  <c r="Y1043" i="17"/>
  <c r="X1043" i="17"/>
  <c r="W1043" i="17"/>
  <c r="V1043" i="17"/>
  <c r="U1043" i="17"/>
  <c r="T1043" i="17"/>
  <c r="Z1042" i="17"/>
  <c r="Y1042" i="17"/>
  <c r="X1042" i="17"/>
  <c r="W1042" i="17"/>
  <c r="V1042" i="17"/>
  <c r="U1042" i="17"/>
  <c r="T1042" i="17"/>
  <c r="Z1041" i="17"/>
  <c r="Y1041" i="17"/>
  <c r="X1041" i="17"/>
  <c r="W1041" i="17"/>
  <c r="V1041" i="17"/>
  <c r="U1041" i="17"/>
  <c r="T1041" i="17"/>
  <c r="Z1040" i="17"/>
  <c r="Y1040" i="17"/>
  <c r="X1040" i="17"/>
  <c r="W1040" i="17"/>
  <c r="V1040" i="17"/>
  <c r="U1040" i="17"/>
  <c r="T1040" i="17"/>
  <c r="Z1039" i="17"/>
  <c r="Y1039" i="17"/>
  <c r="X1039" i="17"/>
  <c r="W1039" i="17"/>
  <c r="V1039" i="17"/>
  <c r="U1039" i="17"/>
  <c r="T1039" i="17"/>
  <c r="Z1038" i="17"/>
  <c r="Y1038" i="17"/>
  <c r="X1038" i="17"/>
  <c r="W1038" i="17"/>
  <c r="V1038" i="17"/>
  <c r="U1038" i="17"/>
  <c r="T1038" i="17"/>
  <c r="Z1037" i="17"/>
  <c r="Y1037" i="17"/>
  <c r="X1037" i="17"/>
  <c r="W1037" i="17"/>
  <c r="V1037" i="17"/>
  <c r="U1037" i="17"/>
  <c r="T1037" i="17"/>
  <c r="Z1036" i="17"/>
  <c r="Y1036" i="17"/>
  <c r="X1036" i="17"/>
  <c r="W1036" i="17"/>
  <c r="V1036" i="17"/>
  <c r="U1036" i="17"/>
  <c r="T1036" i="17"/>
  <c r="Z1035" i="17"/>
  <c r="Y1035" i="17"/>
  <c r="X1035" i="17"/>
  <c r="W1035" i="17"/>
  <c r="V1035" i="17"/>
  <c r="U1035" i="17"/>
  <c r="T1035" i="17"/>
  <c r="Z1034" i="17"/>
  <c r="Y1034" i="17"/>
  <c r="X1034" i="17"/>
  <c r="W1034" i="17"/>
  <c r="V1034" i="17"/>
  <c r="U1034" i="17"/>
  <c r="T1034" i="17"/>
  <c r="Z1033" i="17"/>
  <c r="Y1033" i="17"/>
  <c r="X1033" i="17"/>
  <c r="W1033" i="17"/>
  <c r="V1033" i="17"/>
  <c r="U1033" i="17"/>
  <c r="T1033" i="17"/>
  <c r="Z1032" i="17"/>
  <c r="Y1032" i="17"/>
  <c r="X1032" i="17"/>
  <c r="W1032" i="17"/>
  <c r="V1032" i="17"/>
  <c r="U1032" i="17"/>
  <c r="T1032" i="17"/>
  <c r="Z1031" i="17"/>
  <c r="Y1031" i="17"/>
  <c r="X1031" i="17"/>
  <c r="W1031" i="17"/>
  <c r="V1031" i="17"/>
  <c r="U1031" i="17"/>
  <c r="T1031" i="17"/>
  <c r="Z1030" i="17"/>
  <c r="Y1030" i="17"/>
  <c r="X1030" i="17"/>
  <c r="W1030" i="17"/>
  <c r="V1030" i="17"/>
  <c r="U1030" i="17"/>
  <c r="T1030" i="17"/>
  <c r="Z1029" i="17"/>
  <c r="Y1029" i="17"/>
  <c r="X1029" i="17"/>
  <c r="W1029" i="17"/>
  <c r="V1029" i="17"/>
  <c r="U1029" i="17"/>
  <c r="T1029" i="17"/>
  <c r="Z1028" i="17"/>
  <c r="Y1028" i="17"/>
  <c r="X1028" i="17"/>
  <c r="W1028" i="17"/>
  <c r="V1028" i="17"/>
  <c r="U1028" i="17"/>
  <c r="T1028" i="17"/>
  <c r="Z1027" i="17"/>
  <c r="Y1027" i="17"/>
  <c r="X1027" i="17"/>
  <c r="W1027" i="17"/>
  <c r="V1027" i="17"/>
  <c r="U1027" i="17"/>
  <c r="T1027" i="17"/>
  <c r="Z1026" i="17"/>
  <c r="Y1026" i="17"/>
  <c r="X1026" i="17"/>
  <c r="W1026" i="17"/>
  <c r="V1026" i="17"/>
  <c r="U1026" i="17"/>
  <c r="T1026" i="17"/>
  <c r="Z1025" i="17"/>
  <c r="Y1025" i="17"/>
  <c r="X1025" i="17"/>
  <c r="W1025" i="17"/>
  <c r="V1025" i="17"/>
  <c r="U1025" i="17"/>
  <c r="T1025" i="17"/>
  <c r="Z1024" i="17"/>
  <c r="Y1024" i="17"/>
  <c r="X1024" i="17"/>
  <c r="W1024" i="17"/>
  <c r="V1024" i="17"/>
  <c r="U1024" i="17"/>
  <c r="T1024" i="17"/>
  <c r="Z1023" i="17"/>
  <c r="Y1023" i="17"/>
  <c r="X1023" i="17"/>
  <c r="W1023" i="17"/>
  <c r="V1023" i="17"/>
  <c r="U1023" i="17"/>
  <c r="T1023" i="17"/>
  <c r="Z1022" i="17"/>
  <c r="Y1022" i="17"/>
  <c r="X1022" i="17"/>
  <c r="W1022" i="17"/>
  <c r="V1022" i="17"/>
  <c r="U1022" i="17"/>
  <c r="T1022" i="17"/>
  <c r="Z1021" i="17"/>
  <c r="Y1021" i="17"/>
  <c r="X1021" i="17"/>
  <c r="W1021" i="17"/>
  <c r="V1021" i="17"/>
  <c r="U1021" i="17"/>
  <c r="T1021" i="17"/>
  <c r="Z1020" i="17"/>
  <c r="Y1020" i="17"/>
  <c r="X1020" i="17"/>
  <c r="W1020" i="17"/>
  <c r="V1020" i="17"/>
  <c r="U1020" i="17"/>
  <c r="T1020" i="17"/>
  <c r="Z1019" i="17"/>
  <c r="Y1019" i="17"/>
  <c r="X1019" i="17"/>
  <c r="W1019" i="17"/>
  <c r="V1019" i="17"/>
  <c r="U1019" i="17"/>
  <c r="T1019" i="17"/>
  <c r="Z1018" i="17"/>
  <c r="Y1018" i="17"/>
  <c r="X1018" i="17"/>
  <c r="W1018" i="17"/>
  <c r="V1018" i="17"/>
  <c r="U1018" i="17"/>
  <c r="T1018" i="17"/>
  <c r="Z1017" i="17"/>
  <c r="Y1017" i="17"/>
  <c r="X1017" i="17"/>
  <c r="W1017" i="17"/>
  <c r="V1017" i="17"/>
  <c r="U1017" i="17"/>
  <c r="T1017" i="17"/>
  <c r="Z1016" i="17"/>
  <c r="Y1016" i="17"/>
  <c r="X1016" i="17"/>
  <c r="W1016" i="17"/>
  <c r="V1016" i="17"/>
  <c r="U1016" i="17"/>
  <c r="T1016" i="17"/>
  <c r="Z1015" i="17"/>
  <c r="Y1015" i="17"/>
  <c r="X1015" i="17"/>
  <c r="W1015" i="17"/>
  <c r="V1015" i="17"/>
  <c r="U1015" i="17"/>
  <c r="T1015" i="17"/>
  <c r="Z1014" i="17"/>
  <c r="Y1014" i="17"/>
  <c r="X1014" i="17"/>
  <c r="W1014" i="17"/>
  <c r="V1014" i="17"/>
  <c r="U1014" i="17"/>
  <c r="T1014" i="17"/>
  <c r="Z1013" i="17"/>
  <c r="Y1013" i="17"/>
  <c r="X1013" i="17"/>
  <c r="W1013" i="17"/>
  <c r="V1013" i="17"/>
  <c r="U1013" i="17"/>
  <c r="T1013" i="17"/>
  <c r="Z1012" i="17"/>
  <c r="Y1012" i="17"/>
  <c r="X1012" i="17"/>
  <c r="W1012" i="17"/>
  <c r="V1012" i="17"/>
  <c r="U1012" i="17"/>
  <c r="T1012" i="17"/>
  <c r="Z1011" i="17"/>
  <c r="Y1011" i="17"/>
  <c r="X1011" i="17"/>
  <c r="W1011" i="17"/>
  <c r="V1011" i="17"/>
  <c r="U1011" i="17"/>
  <c r="T1011" i="17"/>
  <c r="Z1010" i="17"/>
  <c r="Y1010" i="17"/>
  <c r="X1010" i="17"/>
  <c r="W1010" i="17"/>
  <c r="V1010" i="17"/>
  <c r="U1010" i="17"/>
  <c r="T1010" i="17"/>
  <c r="Z1009" i="17"/>
  <c r="Y1009" i="17"/>
  <c r="X1009" i="17"/>
  <c r="W1009" i="17"/>
  <c r="V1009" i="17"/>
  <c r="U1009" i="17"/>
  <c r="T1009" i="17"/>
  <c r="Z1008" i="17"/>
  <c r="Y1008" i="17"/>
  <c r="X1008" i="17"/>
  <c r="W1008" i="17"/>
  <c r="V1008" i="17"/>
  <c r="U1008" i="17"/>
  <c r="T1008" i="17"/>
  <c r="Z1007" i="17"/>
  <c r="Y1007" i="17"/>
  <c r="X1007" i="17"/>
  <c r="W1007" i="17"/>
  <c r="V1007" i="17"/>
  <c r="U1007" i="17"/>
  <c r="T1007" i="17"/>
  <c r="Z1006" i="17"/>
  <c r="Y1006" i="17"/>
  <c r="X1006" i="17"/>
  <c r="W1006" i="17"/>
  <c r="V1006" i="17"/>
  <c r="U1006" i="17"/>
  <c r="T1006" i="17"/>
  <c r="Z1005" i="17"/>
  <c r="Y1005" i="17"/>
  <c r="X1005" i="17"/>
  <c r="W1005" i="17"/>
  <c r="V1005" i="17"/>
  <c r="U1005" i="17"/>
  <c r="T1005" i="17"/>
  <c r="Z1004" i="17"/>
  <c r="Y1004" i="17"/>
  <c r="X1004" i="17"/>
  <c r="W1004" i="17"/>
  <c r="V1004" i="17"/>
  <c r="U1004" i="17"/>
  <c r="T1004" i="17"/>
  <c r="Z1003" i="17"/>
  <c r="Y1003" i="17"/>
  <c r="X1003" i="17"/>
  <c r="W1003" i="17"/>
  <c r="V1003" i="17"/>
  <c r="U1003" i="17"/>
  <c r="T1003" i="17"/>
  <c r="Z1002" i="17"/>
  <c r="Y1002" i="17"/>
  <c r="X1002" i="17"/>
  <c r="W1002" i="17"/>
  <c r="V1002" i="17"/>
  <c r="U1002" i="17"/>
  <c r="T1002" i="17"/>
  <c r="Z1001" i="17"/>
  <c r="Y1001" i="17"/>
  <c r="X1001" i="17"/>
  <c r="W1001" i="17"/>
  <c r="V1001" i="17"/>
  <c r="U1001" i="17"/>
  <c r="T1001" i="17"/>
  <c r="Z1000" i="17"/>
  <c r="Y1000" i="17"/>
  <c r="X1000" i="17"/>
  <c r="W1000" i="17"/>
  <c r="V1000" i="17"/>
  <c r="U1000" i="17"/>
  <c r="T1000" i="17"/>
  <c r="Z999" i="17"/>
  <c r="Y999" i="17"/>
  <c r="X999" i="17"/>
  <c r="W999" i="17"/>
  <c r="V999" i="17"/>
  <c r="U999" i="17"/>
  <c r="T999" i="17"/>
  <c r="Z998" i="17"/>
  <c r="Y998" i="17"/>
  <c r="X998" i="17"/>
  <c r="W998" i="17"/>
  <c r="V998" i="17"/>
  <c r="U998" i="17"/>
  <c r="T998" i="17"/>
  <c r="Z997" i="17"/>
  <c r="Y997" i="17"/>
  <c r="X997" i="17"/>
  <c r="W997" i="17"/>
  <c r="V997" i="17"/>
  <c r="U997" i="17"/>
  <c r="T997" i="17"/>
  <c r="Z996" i="17"/>
  <c r="Y996" i="17"/>
  <c r="X996" i="17"/>
  <c r="W996" i="17"/>
  <c r="V996" i="17"/>
  <c r="U996" i="17"/>
  <c r="T996" i="17"/>
  <c r="Z995" i="17"/>
  <c r="Y995" i="17"/>
  <c r="X995" i="17"/>
  <c r="W995" i="17"/>
  <c r="V995" i="17"/>
  <c r="U995" i="17"/>
  <c r="T995" i="17"/>
  <c r="Z994" i="17"/>
  <c r="Y994" i="17"/>
  <c r="X994" i="17"/>
  <c r="W994" i="17"/>
  <c r="V994" i="17"/>
  <c r="U994" i="17"/>
  <c r="T994" i="17"/>
  <c r="Z993" i="17"/>
  <c r="Y993" i="17"/>
  <c r="X993" i="17"/>
  <c r="W993" i="17"/>
  <c r="V993" i="17"/>
  <c r="U993" i="17"/>
  <c r="T993" i="17"/>
  <c r="Z992" i="17"/>
  <c r="Y992" i="17"/>
  <c r="X992" i="17"/>
  <c r="W992" i="17"/>
  <c r="V992" i="17"/>
  <c r="U992" i="17"/>
  <c r="T992" i="17"/>
  <c r="Z991" i="17"/>
  <c r="Y991" i="17"/>
  <c r="X991" i="17"/>
  <c r="W991" i="17"/>
  <c r="V991" i="17"/>
  <c r="U991" i="17"/>
  <c r="T991" i="17"/>
  <c r="Z990" i="17"/>
  <c r="Y990" i="17"/>
  <c r="X990" i="17"/>
  <c r="W990" i="17"/>
  <c r="V990" i="17"/>
  <c r="U990" i="17"/>
  <c r="T990" i="17"/>
  <c r="Z989" i="17"/>
  <c r="Y989" i="17"/>
  <c r="X989" i="17"/>
  <c r="W989" i="17"/>
  <c r="V989" i="17"/>
  <c r="U989" i="17"/>
  <c r="T989" i="17"/>
  <c r="Z988" i="17"/>
  <c r="Y988" i="17"/>
  <c r="X988" i="17"/>
  <c r="W988" i="17"/>
  <c r="V988" i="17"/>
  <c r="U988" i="17"/>
  <c r="T988" i="17"/>
  <c r="Z987" i="17"/>
  <c r="Y987" i="17"/>
  <c r="X987" i="17"/>
  <c r="W987" i="17"/>
  <c r="V987" i="17"/>
  <c r="U987" i="17"/>
  <c r="T987" i="17"/>
  <c r="Z986" i="17"/>
  <c r="Y986" i="17"/>
  <c r="X986" i="17"/>
  <c r="W986" i="17"/>
  <c r="V986" i="17"/>
  <c r="U986" i="17"/>
  <c r="T986" i="17"/>
  <c r="Z985" i="17"/>
  <c r="Y985" i="17"/>
  <c r="X985" i="17"/>
  <c r="W985" i="17"/>
  <c r="V985" i="17"/>
  <c r="U985" i="17"/>
  <c r="T985" i="17"/>
  <c r="T984" i="17"/>
  <c r="Z983" i="17"/>
  <c r="Y983" i="17"/>
  <c r="X983" i="17"/>
  <c r="W983" i="17"/>
  <c r="V983" i="17"/>
  <c r="U983" i="17"/>
  <c r="T983" i="17"/>
  <c r="Z982" i="17"/>
  <c r="Y982" i="17"/>
  <c r="X982" i="17"/>
  <c r="W982" i="17"/>
  <c r="V982" i="17"/>
  <c r="U982" i="17"/>
  <c r="T982" i="17"/>
  <c r="Z981" i="17"/>
  <c r="Y981" i="17"/>
  <c r="X981" i="17"/>
  <c r="W981" i="17"/>
  <c r="V981" i="17"/>
  <c r="U981" i="17"/>
  <c r="T981" i="17"/>
  <c r="Z980" i="17"/>
  <c r="Y980" i="17"/>
  <c r="X980" i="17"/>
  <c r="W980" i="17"/>
  <c r="V980" i="17"/>
  <c r="U980" i="17"/>
  <c r="T980" i="17"/>
  <c r="Z979" i="17"/>
  <c r="Y979" i="17"/>
  <c r="X979" i="17"/>
  <c r="W979" i="17"/>
  <c r="V979" i="17"/>
  <c r="U979" i="17"/>
  <c r="T979" i="17"/>
  <c r="Z978" i="17"/>
  <c r="Y978" i="17"/>
  <c r="X978" i="17"/>
  <c r="W978" i="17"/>
  <c r="V978" i="17"/>
  <c r="U978" i="17"/>
  <c r="T978" i="17"/>
  <c r="T977" i="17"/>
  <c r="Z976" i="17"/>
  <c r="Y976" i="17"/>
  <c r="X976" i="17"/>
  <c r="W976" i="17"/>
  <c r="V976" i="17"/>
  <c r="U976" i="17"/>
  <c r="T976" i="17"/>
  <c r="Z975" i="17"/>
  <c r="Y975" i="17"/>
  <c r="X975" i="17"/>
  <c r="W975" i="17"/>
  <c r="V975" i="17"/>
  <c r="U975" i="17"/>
  <c r="T975" i="17"/>
  <c r="Z974" i="17"/>
  <c r="Y974" i="17"/>
  <c r="X974" i="17"/>
  <c r="W974" i="17"/>
  <c r="V974" i="17"/>
  <c r="U974" i="17"/>
  <c r="T974" i="17"/>
  <c r="Z973" i="17"/>
  <c r="Y973" i="17"/>
  <c r="X973" i="17"/>
  <c r="W973" i="17"/>
  <c r="V973" i="17"/>
  <c r="U973" i="17"/>
  <c r="T973" i="17"/>
  <c r="Z972" i="17"/>
  <c r="Y972" i="17"/>
  <c r="X972" i="17"/>
  <c r="W972" i="17"/>
  <c r="V972" i="17"/>
  <c r="U972" i="17"/>
  <c r="T972" i="17"/>
  <c r="Z971" i="17"/>
  <c r="Y971" i="17"/>
  <c r="X971" i="17"/>
  <c r="W971" i="17"/>
  <c r="V971" i="17"/>
  <c r="U971" i="17"/>
  <c r="T971" i="17"/>
  <c r="Z970" i="17"/>
  <c r="Y970" i="17"/>
  <c r="X970" i="17"/>
  <c r="W970" i="17"/>
  <c r="V970" i="17"/>
  <c r="U970" i="17"/>
  <c r="T970" i="17"/>
  <c r="Z969" i="17"/>
  <c r="Y969" i="17"/>
  <c r="X969" i="17"/>
  <c r="W969" i="17"/>
  <c r="V969" i="17"/>
  <c r="U969" i="17"/>
  <c r="T969" i="17"/>
  <c r="Z968" i="17"/>
  <c r="Y968" i="17"/>
  <c r="X968" i="17"/>
  <c r="W968" i="17"/>
  <c r="V968" i="17"/>
  <c r="U968" i="17"/>
  <c r="T968" i="17"/>
  <c r="Z967" i="17"/>
  <c r="Y967" i="17"/>
  <c r="X967" i="17"/>
  <c r="W967" i="17"/>
  <c r="V967" i="17"/>
  <c r="U967" i="17"/>
  <c r="T967" i="17"/>
  <c r="Z966" i="17"/>
  <c r="Y966" i="17"/>
  <c r="X966" i="17"/>
  <c r="W966" i="17"/>
  <c r="V966" i="17"/>
  <c r="U966" i="17"/>
  <c r="T966" i="17"/>
  <c r="Z965" i="17"/>
  <c r="Y965" i="17"/>
  <c r="X965" i="17"/>
  <c r="W965" i="17"/>
  <c r="V965" i="17"/>
  <c r="U965" i="17"/>
  <c r="T965" i="17"/>
  <c r="Z964" i="17"/>
  <c r="Y964" i="17"/>
  <c r="X964" i="17"/>
  <c r="W964" i="17"/>
  <c r="V964" i="17"/>
  <c r="U964" i="17"/>
  <c r="T964" i="17"/>
  <c r="Z963" i="17"/>
  <c r="Y963" i="17"/>
  <c r="X963" i="17"/>
  <c r="W963" i="17"/>
  <c r="V963" i="17"/>
  <c r="U963" i="17"/>
  <c r="T963" i="17"/>
  <c r="Z962" i="17"/>
  <c r="Y962" i="17"/>
  <c r="X962" i="17"/>
  <c r="W962" i="17"/>
  <c r="V962" i="17"/>
  <c r="U962" i="17"/>
  <c r="T962" i="17"/>
  <c r="Z961" i="17"/>
  <c r="Y961" i="17"/>
  <c r="X961" i="17"/>
  <c r="W961" i="17"/>
  <c r="V961" i="17"/>
  <c r="U961" i="17"/>
  <c r="T961" i="17"/>
  <c r="Z960" i="17"/>
  <c r="Y960" i="17"/>
  <c r="X960" i="17"/>
  <c r="W960" i="17"/>
  <c r="V960" i="17"/>
  <c r="U960" i="17"/>
  <c r="T960" i="17"/>
  <c r="Z959" i="17"/>
  <c r="Y959" i="17"/>
  <c r="X959" i="17"/>
  <c r="W959" i="17"/>
  <c r="V959" i="17"/>
  <c r="U959" i="17"/>
  <c r="T959" i="17"/>
  <c r="Z958" i="17"/>
  <c r="Y958" i="17"/>
  <c r="X958" i="17"/>
  <c r="W958" i="17"/>
  <c r="V958" i="17"/>
  <c r="U958" i="17"/>
  <c r="T958" i="17"/>
  <c r="Z957" i="17"/>
  <c r="Y957" i="17"/>
  <c r="X957" i="17"/>
  <c r="W957" i="17"/>
  <c r="V957" i="17"/>
  <c r="U957" i="17"/>
  <c r="T957" i="17"/>
  <c r="Z956" i="17"/>
  <c r="Y956" i="17"/>
  <c r="X956" i="17"/>
  <c r="W956" i="17"/>
  <c r="V956" i="17"/>
  <c r="U956" i="17"/>
  <c r="T956" i="17"/>
  <c r="Z955" i="17"/>
  <c r="Y955" i="17"/>
  <c r="X955" i="17"/>
  <c r="W955" i="17"/>
  <c r="V955" i="17"/>
  <c r="U955" i="17"/>
  <c r="T955" i="17"/>
  <c r="Z954" i="17"/>
  <c r="Y954" i="17"/>
  <c r="X954" i="17"/>
  <c r="W954" i="17"/>
  <c r="V954" i="17"/>
  <c r="U954" i="17"/>
  <c r="T954" i="17"/>
  <c r="Z953" i="17"/>
  <c r="Y953" i="17"/>
  <c r="X953" i="17"/>
  <c r="W953" i="17"/>
  <c r="V953" i="17"/>
  <c r="U953" i="17"/>
  <c r="T953" i="17"/>
  <c r="Z952" i="17"/>
  <c r="Y952" i="17"/>
  <c r="X952" i="17"/>
  <c r="W952" i="17"/>
  <c r="V952" i="17"/>
  <c r="U952" i="17"/>
  <c r="T952" i="17"/>
  <c r="Z951" i="17"/>
  <c r="Y951" i="17"/>
  <c r="X951" i="17"/>
  <c r="W951" i="17"/>
  <c r="V951" i="17"/>
  <c r="U951" i="17"/>
  <c r="T951" i="17"/>
  <c r="Z950" i="17"/>
  <c r="Y950" i="17"/>
  <c r="X950" i="17"/>
  <c r="W950" i="17"/>
  <c r="V950" i="17"/>
  <c r="U950" i="17"/>
  <c r="T950" i="17"/>
  <c r="Z949" i="17"/>
  <c r="Y949" i="17"/>
  <c r="X949" i="17"/>
  <c r="W949" i="17"/>
  <c r="V949" i="17"/>
  <c r="U949" i="17"/>
  <c r="T949" i="17"/>
  <c r="Z948" i="17"/>
  <c r="Y948" i="17"/>
  <c r="X948" i="17"/>
  <c r="W948" i="17"/>
  <c r="V948" i="17"/>
  <c r="U948" i="17"/>
  <c r="T948" i="17"/>
  <c r="Z947" i="17"/>
  <c r="Y947" i="17"/>
  <c r="X947" i="17"/>
  <c r="W947" i="17"/>
  <c r="V947" i="17"/>
  <c r="U947" i="17"/>
  <c r="T947" i="17"/>
  <c r="Z946" i="17"/>
  <c r="Y946" i="17"/>
  <c r="X946" i="17"/>
  <c r="W946" i="17"/>
  <c r="V946" i="17"/>
  <c r="U946" i="17"/>
  <c r="T946" i="17"/>
  <c r="Z945" i="17"/>
  <c r="Y945" i="17"/>
  <c r="X945" i="17"/>
  <c r="W945" i="17"/>
  <c r="V945" i="17"/>
  <c r="U945" i="17"/>
  <c r="T945" i="17"/>
  <c r="Z944" i="17"/>
  <c r="Y944" i="17"/>
  <c r="X944" i="17"/>
  <c r="W944" i="17"/>
  <c r="V944" i="17"/>
  <c r="U944" i="17"/>
  <c r="T944" i="17"/>
  <c r="Z943" i="17"/>
  <c r="Y943" i="17"/>
  <c r="X943" i="17"/>
  <c r="W943" i="17"/>
  <c r="V943" i="17"/>
  <c r="U943" i="17"/>
  <c r="T943" i="17"/>
  <c r="Z942" i="17"/>
  <c r="Y942" i="17"/>
  <c r="X942" i="17"/>
  <c r="W942" i="17"/>
  <c r="V942" i="17"/>
  <c r="U942" i="17"/>
  <c r="T942" i="17"/>
  <c r="Z940" i="17"/>
  <c r="Y940" i="17"/>
  <c r="X940" i="17"/>
  <c r="W940" i="17"/>
  <c r="V940" i="17"/>
  <c r="U940" i="17"/>
  <c r="T940" i="17"/>
  <c r="Z939" i="17"/>
  <c r="Y939" i="17"/>
  <c r="X939" i="17"/>
  <c r="W939" i="17"/>
  <c r="V939" i="17"/>
  <c r="U939" i="17"/>
  <c r="T939" i="17"/>
  <c r="Z938" i="17"/>
  <c r="Y938" i="17"/>
  <c r="X938" i="17"/>
  <c r="W938" i="17"/>
  <c r="V938" i="17"/>
  <c r="U938" i="17"/>
  <c r="T938" i="17"/>
  <c r="Z936" i="17"/>
  <c r="Y936" i="17"/>
  <c r="X936" i="17"/>
  <c r="W936" i="17"/>
  <c r="V936" i="17"/>
  <c r="U936" i="17"/>
  <c r="T936" i="17"/>
  <c r="Z935" i="17"/>
  <c r="Y935" i="17"/>
  <c r="X935" i="17"/>
  <c r="W935" i="17"/>
  <c r="V935" i="17"/>
  <c r="U935" i="17"/>
  <c r="T935" i="17"/>
  <c r="Z934" i="17"/>
  <c r="Y934" i="17"/>
  <c r="X934" i="17"/>
  <c r="W934" i="17"/>
  <c r="V934" i="17"/>
  <c r="U934" i="17"/>
  <c r="T934" i="17"/>
  <c r="Z933" i="17"/>
  <c r="Y933" i="17"/>
  <c r="X933" i="17"/>
  <c r="W933" i="17"/>
  <c r="V933" i="17"/>
  <c r="U933" i="17"/>
  <c r="T933" i="17"/>
  <c r="Z932" i="17"/>
  <c r="Y932" i="17"/>
  <c r="X932" i="17"/>
  <c r="W932" i="17"/>
  <c r="V932" i="17"/>
  <c r="U932" i="17"/>
  <c r="T932" i="17"/>
  <c r="Z931" i="17"/>
  <c r="Y931" i="17"/>
  <c r="X931" i="17"/>
  <c r="W931" i="17"/>
  <c r="V931" i="17"/>
  <c r="U931" i="17"/>
  <c r="T931" i="17"/>
  <c r="Z930" i="17"/>
  <c r="Y930" i="17"/>
  <c r="X930" i="17"/>
  <c r="W930" i="17"/>
  <c r="V930" i="17"/>
  <c r="U930" i="17"/>
  <c r="T930" i="17"/>
  <c r="Z929" i="17"/>
  <c r="Y929" i="17"/>
  <c r="X929" i="17"/>
  <c r="W929" i="17"/>
  <c r="V929" i="17"/>
  <c r="U929" i="17"/>
  <c r="T929" i="17"/>
  <c r="T941" i="17"/>
  <c r="T937" i="17"/>
  <c r="Z928" i="17"/>
  <c r="Y928" i="17"/>
  <c r="X928" i="17"/>
  <c r="W928" i="17"/>
  <c r="V928" i="17"/>
  <c r="U928" i="17"/>
  <c r="T928" i="17"/>
  <c r="Z927" i="17"/>
  <c r="Y927" i="17"/>
  <c r="X927" i="17"/>
  <c r="W927" i="17"/>
  <c r="V927" i="17"/>
  <c r="U927" i="17"/>
  <c r="T927" i="17"/>
  <c r="Z926" i="17"/>
  <c r="Y926" i="17"/>
  <c r="X926" i="17"/>
  <c r="W926" i="17"/>
  <c r="V926" i="17"/>
  <c r="U926" i="17"/>
  <c r="T926" i="17"/>
  <c r="Z925" i="17"/>
  <c r="Y925" i="17"/>
  <c r="X925" i="17"/>
  <c r="W925" i="17"/>
  <c r="V925" i="17"/>
  <c r="U925" i="17"/>
  <c r="T925" i="17"/>
  <c r="Z924" i="17"/>
  <c r="Y924" i="17"/>
  <c r="X924" i="17"/>
  <c r="W924" i="17"/>
  <c r="V924" i="17"/>
  <c r="U924" i="17"/>
  <c r="T924" i="17"/>
  <c r="Z923" i="17"/>
  <c r="Y923" i="17"/>
  <c r="X923" i="17"/>
  <c r="W923" i="17"/>
  <c r="V923" i="17"/>
  <c r="U923" i="17"/>
  <c r="T923" i="17"/>
  <c r="Z922" i="17"/>
  <c r="Y922" i="17"/>
  <c r="X922" i="17"/>
  <c r="W922" i="17"/>
  <c r="V922" i="17"/>
  <c r="U922" i="17"/>
  <c r="T922" i="17"/>
  <c r="Z921" i="17"/>
  <c r="Y921" i="17"/>
  <c r="X921" i="17"/>
  <c r="W921" i="17"/>
  <c r="V921" i="17"/>
  <c r="U921" i="17"/>
  <c r="T921" i="17"/>
  <c r="Z920" i="17"/>
  <c r="Y920" i="17"/>
  <c r="X920" i="17"/>
  <c r="W920" i="17"/>
  <c r="V920" i="17"/>
  <c r="U920" i="17"/>
  <c r="T920" i="17"/>
  <c r="Z919" i="17"/>
  <c r="Y919" i="17"/>
  <c r="X919" i="17"/>
  <c r="W919" i="17"/>
  <c r="V919" i="17"/>
  <c r="U919" i="17"/>
  <c r="T919" i="17"/>
  <c r="Z918" i="17"/>
  <c r="Y918" i="17"/>
  <c r="X918" i="17"/>
  <c r="W918" i="17"/>
  <c r="V918" i="17"/>
  <c r="U918" i="17"/>
  <c r="T918" i="17"/>
  <c r="Z917" i="17"/>
  <c r="Y917" i="17"/>
  <c r="X917" i="17"/>
  <c r="W917" i="17"/>
  <c r="V917" i="17"/>
  <c r="U917" i="17"/>
  <c r="T917" i="17"/>
  <c r="Z916" i="17"/>
  <c r="Y916" i="17"/>
  <c r="X916" i="17"/>
  <c r="W916" i="17"/>
  <c r="V916" i="17"/>
  <c r="U916" i="17"/>
  <c r="T916" i="17"/>
  <c r="Z915" i="17"/>
  <c r="Y915" i="17"/>
  <c r="X915" i="17"/>
  <c r="W915" i="17"/>
  <c r="V915" i="17"/>
  <c r="U915" i="17"/>
  <c r="T915" i="17"/>
  <c r="Z914" i="17"/>
  <c r="Y914" i="17"/>
  <c r="X914" i="17"/>
  <c r="W914" i="17"/>
  <c r="V914" i="17"/>
  <c r="U914" i="17"/>
  <c r="T914" i="17"/>
  <c r="Z913" i="17"/>
  <c r="Y913" i="17"/>
  <c r="X913" i="17"/>
  <c r="W913" i="17"/>
  <c r="V913" i="17"/>
  <c r="U913" i="17"/>
  <c r="T913" i="17"/>
  <c r="Z912" i="17"/>
  <c r="Y912" i="17"/>
  <c r="X912" i="17"/>
  <c r="W912" i="17"/>
  <c r="V912" i="17"/>
  <c r="U912" i="17"/>
  <c r="T912" i="17"/>
  <c r="Z911" i="17"/>
  <c r="Y911" i="17"/>
  <c r="X911" i="17"/>
  <c r="W911" i="17"/>
  <c r="V911" i="17"/>
  <c r="U911" i="17"/>
  <c r="T911" i="17"/>
  <c r="Z910" i="17"/>
  <c r="Y910" i="17"/>
  <c r="X910" i="17"/>
  <c r="W910" i="17"/>
  <c r="V910" i="17"/>
  <c r="U910" i="17"/>
  <c r="T910" i="17"/>
  <c r="Z909" i="17"/>
  <c r="Y909" i="17"/>
  <c r="X909" i="17"/>
  <c r="W909" i="17"/>
  <c r="V909" i="17"/>
  <c r="U909" i="17"/>
  <c r="T909" i="17"/>
  <c r="Z908" i="17"/>
  <c r="Y908" i="17"/>
  <c r="X908" i="17"/>
  <c r="W908" i="17"/>
  <c r="V908" i="17"/>
  <c r="U908" i="17"/>
  <c r="T908" i="17"/>
  <c r="Z907" i="17"/>
  <c r="Y907" i="17"/>
  <c r="X907" i="17"/>
  <c r="W907" i="17"/>
  <c r="V907" i="17"/>
  <c r="U907" i="17"/>
  <c r="T907" i="17"/>
  <c r="Z906" i="17"/>
  <c r="Y906" i="17"/>
  <c r="X906" i="17"/>
  <c r="W906" i="17"/>
  <c r="V906" i="17"/>
  <c r="U906" i="17"/>
  <c r="T906" i="17"/>
  <c r="Z905" i="17"/>
  <c r="Y905" i="17"/>
  <c r="X905" i="17"/>
  <c r="W905" i="17"/>
  <c r="V905" i="17"/>
  <c r="U905" i="17"/>
  <c r="T905" i="17"/>
  <c r="Z904" i="17"/>
  <c r="Y904" i="17"/>
  <c r="X904" i="17"/>
  <c r="W904" i="17"/>
  <c r="V904" i="17"/>
  <c r="U904" i="17"/>
  <c r="T904" i="17"/>
  <c r="Z903" i="17"/>
  <c r="Y903" i="17"/>
  <c r="X903" i="17"/>
  <c r="W903" i="17"/>
  <c r="V903" i="17"/>
  <c r="U903" i="17"/>
  <c r="T903" i="17"/>
  <c r="Z902" i="17"/>
  <c r="Y902" i="17"/>
  <c r="X902" i="17"/>
  <c r="W902" i="17"/>
  <c r="V902" i="17"/>
  <c r="U902" i="17"/>
  <c r="T902" i="17"/>
  <c r="Z901" i="17"/>
  <c r="Y901" i="17"/>
  <c r="X901" i="17"/>
  <c r="W901" i="17"/>
  <c r="V901" i="17"/>
  <c r="U901" i="17"/>
  <c r="T901" i="17"/>
  <c r="Z900" i="17"/>
  <c r="Y900" i="17"/>
  <c r="X900" i="17"/>
  <c r="W900" i="17"/>
  <c r="V900" i="17"/>
  <c r="U900" i="17"/>
  <c r="T900" i="17"/>
  <c r="Z899" i="17"/>
  <c r="Y899" i="17"/>
  <c r="X899" i="17"/>
  <c r="W899" i="17"/>
  <c r="V899" i="17"/>
  <c r="U899" i="17"/>
  <c r="T899" i="17"/>
  <c r="Z898" i="17"/>
  <c r="Y898" i="17"/>
  <c r="X898" i="17"/>
  <c r="W898" i="17"/>
  <c r="V898" i="17"/>
  <c r="U898" i="17"/>
  <c r="T898" i="17"/>
  <c r="Z897" i="17"/>
  <c r="Y897" i="17"/>
  <c r="X897" i="17"/>
  <c r="W897" i="17"/>
  <c r="V897" i="17"/>
  <c r="U897" i="17"/>
  <c r="T897" i="17"/>
  <c r="Z896" i="17"/>
  <c r="Y896" i="17"/>
  <c r="X896" i="17"/>
  <c r="W896" i="17"/>
  <c r="V896" i="17"/>
  <c r="U896" i="17"/>
  <c r="T896" i="17"/>
  <c r="Z895" i="17"/>
  <c r="Y895" i="17"/>
  <c r="X895" i="17"/>
  <c r="W895" i="17"/>
  <c r="V895" i="17"/>
  <c r="U895" i="17"/>
  <c r="T895" i="17"/>
  <c r="Z894" i="17"/>
  <c r="Y894" i="17"/>
  <c r="X894" i="17"/>
  <c r="W894" i="17"/>
  <c r="V894" i="17"/>
  <c r="U894" i="17"/>
  <c r="T894" i="17"/>
  <c r="Z893" i="17"/>
  <c r="Y893" i="17"/>
  <c r="X893" i="17"/>
  <c r="W893" i="17"/>
  <c r="V893" i="17"/>
  <c r="U893" i="17"/>
  <c r="T893" i="17"/>
  <c r="Z892" i="17"/>
  <c r="Y892" i="17"/>
  <c r="X892" i="17"/>
  <c r="W892" i="17"/>
  <c r="V892" i="17"/>
  <c r="U892" i="17"/>
  <c r="T892" i="17"/>
  <c r="Z891" i="17"/>
  <c r="Y891" i="17"/>
  <c r="X891" i="17"/>
  <c r="W891" i="17"/>
  <c r="V891" i="17"/>
  <c r="U891" i="17"/>
  <c r="T891" i="17"/>
  <c r="Z890" i="17"/>
  <c r="Y890" i="17"/>
  <c r="X890" i="17"/>
  <c r="W890" i="17"/>
  <c r="V890" i="17"/>
  <c r="U890" i="17"/>
  <c r="T890" i="17"/>
  <c r="Z889" i="17"/>
  <c r="Y889" i="17"/>
  <c r="X889" i="17"/>
  <c r="W889" i="17"/>
  <c r="V889" i="17"/>
  <c r="U889" i="17"/>
  <c r="T889" i="17"/>
  <c r="Z888" i="17"/>
  <c r="Y888" i="17"/>
  <c r="X888" i="17"/>
  <c r="W888" i="17"/>
  <c r="V888" i="17"/>
  <c r="U888" i="17"/>
  <c r="T888" i="17"/>
  <c r="Z887" i="17"/>
  <c r="Y887" i="17"/>
  <c r="X887" i="17"/>
  <c r="W887" i="17"/>
  <c r="V887" i="17"/>
  <c r="U887" i="17"/>
  <c r="T887" i="17"/>
  <c r="Z886" i="17"/>
  <c r="Y886" i="17"/>
  <c r="X886" i="17"/>
  <c r="W886" i="17"/>
  <c r="V886" i="17"/>
  <c r="U886" i="17"/>
  <c r="T886" i="17"/>
  <c r="Z885" i="17"/>
  <c r="Y885" i="17"/>
  <c r="X885" i="17"/>
  <c r="W885" i="17"/>
  <c r="V885" i="17"/>
  <c r="U885" i="17"/>
  <c r="T885" i="17"/>
  <c r="Z884" i="17"/>
  <c r="Y884" i="17"/>
  <c r="X884" i="17"/>
  <c r="W884" i="17"/>
  <c r="V884" i="17"/>
  <c r="U884" i="17"/>
  <c r="T884" i="17"/>
  <c r="Z883" i="17"/>
  <c r="Y883" i="17"/>
  <c r="X883" i="17"/>
  <c r="W883" i="17"/>
  <c r="V883" i="17"/>
  <c r="U883" i="17"/>
  <c r="T883" i="17"/>
  <c r="Z882" i="17"/>
  <c r="Y882" i="17"/>
  <c r="X882" i="17"/>
  <c r="W882" i="17"/>
  <c r="V882" i="17"/>
  <c r="U882" i="17"/>
  <c r="T882" i="17"/>
  <c r="Z881" i="17"/>
  <c r="Y881" i="17"/>
  <c r="X881" i="17"/>
  <c r="W881" i="17"/>
  <c r="V881" i="17"/>
  <c r="U881" i="17"/>
  <c r="T881" i="17"/>
  <c r="Z880" i="17"/>
  <c r="Y880" i="17"/>
  <c r="X880" i="17"/>
  <c r="W880" i="17"/>
  <c r="V880" i="17"/>
  <c r="U880" i="17"/>
  <c r="T880" i="17"/>
  <c r="Z879" i="17"/>
  <c r="Y879" i="17"/>
  <c r="X879" i="17"/>
  <c r="W879" i="17"/>
  <c r="V879" i="17"/>
  <c r="U879" i="17"/>
  <c r="T879" i="17"/>
  <c r="Z878" i="17"/>
  <c r="Y878" i="17"/>
  <c r="X878" i="17"/>
  <c r="W878" i="17"/>
  <c r="V878" i="17"/>
  <c r="U878" i="17"/>
  <c r="T878" i="17"/>
  <c r="Z877" i="17"/>
  <c r="Y877" i="17"/>
  <c r="X877" i="17"/>
  <c r="W877" i="17"/>
  <c r="V877" i="17"/>
  <c r="U877" i="17"/>
  <c r="T877" i="17"/>
  <c r="Z876" i="17"/>
  <c r="Y876" i="17"/>
  <c r="X876" i="17"/>
  <c r="W876" i="17"/>
  <c r="V876" i="17"/>
  <c r="U876" i="17"/>
  <c r="T876" i="17"/>
  <c r="Z875" i="17"/>
  <c r="Y875" i="17"/>
  <c r="X875" i="17"/>
  <c r="W875" i="17"/>
  <c r="V875" i="17"/>
  <c r="U875" i="17"/>
  <c r="T875" i="17"/>
  <c r="Z874" i="17"/>
  <c r="Y874" i="17"/>
  <c r="X874" i="17"/>
  <c r="W874" i="17"/>
  <c r="V874" i="17"/>
  <c r="U874" i="17"/>
  <c r="T874" i="17"/>
  <c r="Z873" i="17"/>
  <c r="Y873" i="17"/>
  <c r="X873" i="17"/>
  <c r="W873" i="17"/>
  <c r="V873" i="17"/>
  <c r="U873" i="17"/>
  <c r="T873" i="17"/>
  <c r="Z872" i="17"/>
  <c r="Y872" i="17"/>
  <c r="X872" i="17"/>
  <c r="W872" i="17"/>
  <c r="V872" i="17"/>
  <c r="U872" i="17"/>
  <c r="T872" i="17"/>
  <c r="Z871" i="17"/>
  <c r="Y871" i="17"/>
  <c r="X871" i="17"/>
  <c r="W871" i="17"/>
  <c r="V871" i="17"/>
  <c r="U871" i="17"/>
  <c r="T871" i="17"/>
  <c r="Z870" i="17"/>
  <c r="Y870" i="17"/>
  <c r="X870" i="17"/>
  <c r="W870" i="17"/>
  <c r="V870" i="17"/>
  <c r="U870" i="17"/>
  <c r="T870" i="17"/>
  <c r="Z869" i="17"/>
  <c r="Y869" i="17"/>
  <c r="X869" i="17"/>
  <c r="W869" i="17"/>
  <c r="V869" i="17"/>
  <c r="U869" i="17"/>
  <c r="T869" i="17"/>
  <c r="Z868" i="17"/>
  <c r="Y868" i="17"/>
  <c r="X868" i="17"/>
  <c r="W868" i="17"/>
  <c r="V868" i="17"/>
  <c r="U868" i="17"/>
  <c r="T868" i="17"/>
  <c r="Z867" i="17"/>
  <c r="Y867" i="17"/>
  <c r="X867" i="17"/>
  <c r="W867" i="17"/>
  <c r="V867" i="17"/>
  <c r="U867" i="17"/>
  <c r="T867" i="17"/>
  <c r="Z866" i="17"/>
  <c r="Y866" i="17"/>
  <c r="X866" i="17"/>
  <c r="W866" i="17"/>
  <c r="V866" i="17"/>
  <c r="U866" i="17"/>
  <c r="T866" i="17"/>
  <c r="Z865" i="17"/>
  <c r="Y865" i="17"/>
  <c r="X865" i="17"/>
  <c r="W865" i="17"/>
  <c r="V865" i="17"/>
  <c r="U865" i="17"/>
  <c r="T865" i="17"/>
  <c r="Z864" i="17"/>
  <c r="Y864" i="17"/>
  <c r="X864" i="17"/>
  <c r="W864" i="17"/>
  <c r="V864" i="17"/>
  <c r="U864" i="17"/>
  <c r="T864" i="17"/>
  <c r="Z863" i="17"/>
  <c r="Y863" i="17"/>
  <c r="X863" i="17"/>
  <c r="W863" i="17"/>
  <c r="V863" i="17"/>
  <c r="U863" i="17"/>
  <c r="T863" i="17"/>
  <c r="Z862" i="17"/>
  <c r="Y862" i="17"/>
  <c r="X862" i="17"/>
  <c r="W862" i="17"/>
  <c r="V862" i="17"/>
  <c r="U862" i="17"/>
  <c r="T862" i="17"/>
  <c r="Z861" i="17"/>
  <c r="Y861" i="17"/>
  <c r="X861" i="17"/>
  <c r="W861" i="17"/>
  <c r="V861" i="17"/>
  <c r="U861" i="17"/>
  <c r="T861" i="17"/>
  <c r="Z860" i="17"/>
  <c r="Y860" i="17"/>
  <c r="X860" i="17"/>
  <c r="W860" i="17"/>
  <c r="V860" i="17"/>
  <c r="U860" i="17"/>
  <c r="T860" i="17"/>
  <c r="Z859" i="17"/>
  <c r="Y859" i="17"/>
  <c r="X859" i="17"/>
  <c r="W859" i="17"/>
  <c r="V859" i="17"/>
  <c r="U859" i="17"/>
  <c r="T859" i="17"/>
  <c r="Z858" i="17"/>
  <c r="Y858" i="17"/>
  <c r="X858" i="17"/>
  <c r="W858" i="17"/>
  <c r="V858" i="17"/>
  <c r="U858" i="17"/>
  <c r="T858" i="17"/>
  <c r="Z857" i="17"/>
  <c r="Y857" i="17"/>
  <c r="X857" i="17"/>
  <c r="W857" i="17"/>
  <c r="V857" i="17"/>
  <c r="U857" i="17"/>
  <c r="T857" i="17"/>
  <c r="Z856" i="17"/>
  <c r="Y856" i="17"/>
  <c r="X856" i="17"/>
  <c r="W856" i="17"/>
  <c r="V856" i="17"/>
  <c r="U856" i="17"/>
  <c r="T856" i="17"/>
  <c r="Z855" i="17"/>
  <c r="Y855" i="17"/>
  <c r="X855" i="17"/>
  <c r="W855" i="17"/>
  <c r="V855" i="17"/>
  <c r="U855" i="17"/>
  <c r="T855" i="17"/>
  <c r="Z854" i="17"/>
  <c r="Y854" i="17"/>
  <c r="X854" i="17"/>
  <c r="W854" i="17"/>
  <c r="V854" i="17"/>
  <c r="U854" i="17"/>
  <c r="T854" i="17"/>
  <c r="Z853" i="17"/>
  <c r="Y853" i="17"/>
  <c r="X853" i="17"/>
  <c r="W853" i="17"/>
  <c r="V853" i="17"/>
  <c r="U853" i="17"/>
  <c r="T853" i="17"/>
  <c r="Z852" i="17"/>
  <c r="Y852" i="17"/>
  <c r="X852" i="17"/>
  <c r="W852" i="17"/>
  <c r="V852" i="17"/>
  <c r="U852" i="17"/>
  <c r="T852" i="17"/>
  <c r="Z851" i="17"/>
  <c r="Y851" i="17"/>
  <c r="X851" i="17"/>
  <c r="W851" i="17"/>
  <c r="V851" i="17"/>
  <c r="U851" i="17"/>
  <c r="T851" i="17"/>
  <c r="Z850" i="17"/>
  <c r="Y850" i="17"/>
  <c r="X850" i="17"/>
  <c r="W850" i="17"/>
  <c r="V850" i="17"/>
  <c r="U850" i="17"/>
  <c r="T850" i="17"/>
  <c r="Z849" i="17"/>
  <c r="Y849" i="17"/>
  <c r="X849" i="17"/>
  <c r="W849" i="17"/>
  <c r="V849" i="17"/>
  <c r="U849" i="17"/>
  <c r="T849" i="17"/>
  <c r="Z848" i="17"/>
  <c r="Y848" i="17"/>
  <c r="X848" i="17"/>
  <c r="W848" i="17"/>
  <c r="V848" i="17"/>
  <c r="U848" i="17"/>
  <c r="T848" i="17"/>
  <c r="Z847" i="17"/>
  <c r="Y847" i="17"/>
  <c r="X847" i="17"/>
  <c r="W847" i="17"/>
  <c r="V847" i="17"/>
  <c r="U847" i="17"/>
  <c r="T847" i="17"/>
  <c r="Z846" i="17"/>
  <c r="Y846" i="17"/>
  <c r="X846" i="17"/>
  <c r="W846" i="17"/>
  <c r="V846" i="17"/>
  <c r="U846" i="17"/>
  <c r="T846" i="17"/>
  <c r="Z845" i="17"/>
  <c r="Y845" i="17"/>
  <c r="X845" i="17"/>
  <c r="W845" i="17"/>
  <c r="V845" i="17"/>
  <c r="U845" i="17"/>
  <c r="T845" i="17"/>
  <c r="Z844" i="17"/>
  <c r="Y844" i="17"/>
  <c r="X844" i="17"/>
  <c r="W844" i="17"/>
  <c r="V844" i="17"/>
  <c r="U844" i="17"/>
  <c r="T844" i="17"/>
  <c r="Z843" i="17"/>
  <c r="Y843" i="17"/>
  <c r="X843" i="17"/>
  <c r="W843" i="17"/>
  <c r="V843" i="17"/>
  <c r="U843" i="17"/>
  <c r="T843" i="17"/>
  <c r="Z842" i="17"/>
  <c r="Y842" i="17"/>
  <c r="X842" i="17"/>
  <c r="W842" i="17"/>
  <c r="V842" i="17"/>
  <c r="U842" i="17"/>
  <c r="T842" i="17"/>
  <c r="Z841" i="17"/>
  <c r="Y841" i="17"/>
  <c r="X841" i="17"/>
  <c r="W841" i="17"/>
  <c r="V841" i="17"/>
  <c r="U841" i="17"/>
  <c r="T841" i="17"/>
  <c r="Z840" i="17"/>
  <c r="Y840" i="17"/>
  <c r="X840" i="17"/>
  <c r="W840" i="17"/>
  <c r="V840" i="17"/>
  <c r="U840" i="17"/>
  <c r="T840" i="17"/>
  <c r="T839" i="17"/>
  <c r="Z838" i="17"/>
  <c r="Y838" i="17"/>
  <c r="X838" i="17"/>
  <c r="W838" i="17"/>
  <c r="V838" i="17"/>
  <c r="U838" i="17"/>
  <c r="T838" i="17"/>
  <c r="Z837" i="17"/>
  <c r="Y837" i="17"/>
  <c r="X837" i="17"/>
  <c r="W837" i="17"/>
  <c r="V837" i="17"/>
  <c r="U837" i="17"/>
  <c r="T837" i="17"/>
  <c r="T836" i="17"/>
  <c r="Z835" i="17"/>
  <c r="Y835" i="17"/>
  <c r="X835" i="17"/>
  <c r="W835" i="17"/>
  <c r="V835" i="17"/>
  <c r="U835" i="17"/>
  <c r="T835" i="17"/>
  <c r="Z834" i="17"/>
  <c r="Y834" i="17"/>
  <c r="X834" i="17"/>
  <c r="W834" i="17"/>
  <c r="V834" i="17"/>
  <c r="U834" i="17"/>
  <c r="T834" i="17"/>
  <c r="Z833" i="17"/>
  <c r="Y833" i="17"/>
  <c r="X833" i="17"/>
  <c r="W833" i="17"/>
  <c r="V833" i="17"/>
  <c r="U833" i="17"/>
  <c r="T833" i="17"/>
  <c r="Z832" i="17"/>
  <c r="Y832" i="17"/>
  <c r="X832" i="17"/>
  <c r="W832" i="17"/>
  <c r="V832" i="17"/>
  <c r="U832" i="17"/>
  <c r="T832" i="17"/>
  <c r="Z831" i="17"/>
  <c r="Y831" i="17"/>
  <c r="X831" i="17"/>
  <c r="W831" i="17"/>
  <c r="V831" i="17"/>
  <c r="U831" i="17"/>
  <c r="T831" i="17"/>
  <c r="Z830" i="17"/>
  <c r="Y830" i="17"/>
  <c r="X830" i="17"/>
  <c r="W830" i="17"/>
  <c r="V830" i="17"/>
  <c r="U830" i="17"/>
  <c r="T830" i="17"/>
  <c r="Z829" i="17"/>
  <c r="Y829" i="17"/>
  <c r="X829" i="17"/>
  <c r="W829" i="17"/>
  <c r="V829" i="17"/>
  <c r="U829" i="17"/>
  <c r="T829" i="17"/>
  <c r="Z828" i="17"/>
  <c r="Y828" i="17"/>
  <c r="X828" i="17"/>
  <c r="W828" i="17"/>
  <c r="V828" i="17"/>
  <c r="U828" i="17"/>
  <c r="T828" i="17"/>
  <c r="Z827" i="17"/>
  <c r="Y827" i="17"/>
  <c r="X827" i="17"/>
  <c r="W827" i="17"/>
  <c r="V827" i="17"/>
  <c r="U827" i="17"/>
  <c r="T827" i="17"/>
  <c r="Z826" i="17"/>
  <c r="Y826" i="17"/>
  <c r="X826" i="17"/>
  <c r="W826" i="17"/>
  <c r="V826" i="17"/>
  <c r="U826" i="17"/>
  <c r="T826" i="17"/>
  <c r="Z825" i="17"/>
  <c r="Y825" i="17"/>
  <c r="X825" i="17"/>
  <c r="W825" i="17"/>
  <c r="V825" i="17"/>
  <c r="U825" i="17"/>
  <c r="T825" i="17"/>
  <c r="Z824" i="17"/>
  <c r="Y824" i="17"/>
  <c r="X824" i="17"/>
  <c r="W824" i="17"/>
  <c r="V824" i="17"/>
  <c r="U824" i="17"/>
  <c r="T824" i="17"/>
  <c r="Z823" i="17"/>
  <c r="Y823" i="17"/>
  <c r="X823" i="17"/>
  <c r="W823" i="17"/>
  <c r="V823" i="17"/>
  <c r="U823" i="17"/>
  <c r="T823" i="17"/>
  <c r="Z822" i="17"/>
  <c r="Y822" i="17"/>
  <c r="X822" i="17"/>
  <c r="W822" i="17"/>
  <c r="V822" i="17"/>
  <c r="U822" i="17"/>
  <c r="T822" i="17"/>
  <c r="Z821" i="17"/>
  <c r="Y821" i="17"/>
  <c r="X821" i="17"/>
  <c r="W821" i="17"/>
  <c r="V821" i="17"/>
  <c r="U821" i="17"/>
  <c r="T821" i="17"/>
  <c r="Z820" i="17"/>
  <c r="Y820" i="17"/>
  <c r="X820" i="17"/>
  <c r="W820" i="17"/>
  <c r="V820" i="17"/>
  <c r="U820" i="17"/>
  <c r="T820" i="17"/>
  <c r="Z819" i="17"/>
  <c r="Y819" i="17"/>
  <c r="X819" i="17"/>
  <c r="W819" i="17"/>
  <c r="V819" i="17"/>
  <c r="U819" i="17"/>
  <c r="T819" i="17"/>
  <c r="Z818" i="17"/>
  <c r="Y818" i="17"/>
  <c r="X818" i="17"/>
  <c r="W818" i="17"/>
  <c r="V818" i="17"/>
  <c r="U818" i="17"/>
  <c r="T818" i="17"/>
  <c r="Z817" i="17"/>
  <c r="Y817" i="17"/>
  <c r="X817" i="17"/>
  <c r="W817" i="17"/>
  <c r="V817" i="17"/>
  <c r="U817" i="17"/>
  <c r="T817" i="17"/>
  <c r="Z816" i="17"/>
  <c r="Y816" i="17"/>
  <c r="X816" i="17"/>
  <c r="W816" i="17"/>
  <c r="V816" i="17"/>
  <c r="U816" i="17"/>
  <c r="T816" i="17"/>
  <c r="Z815" i="17"/>
  <c r="Y815" i="17"/>
  <c r="X815" i="17"/>
  <c r="W815" i="17"/>
  <c r="V815" i="17"/>
  <c r="U815" i="17"/>
  <c r="T815" i="17"/>
  <c r="T814" i="17"/>
  <c r="Z813" i="17"/>
  <c r="Y813" i="17"/>
  <c r="X813" i="17"/>
  <c r="W813" i="17"/>
  <c r="V813" i="17"/>
  <c r="U813" i="17"/>
  <c r="T813" i="17"/>
  <c r="Z812" i="17"/>
  <c r="Y812" i="17"/>
  <c r="X812" i="17"/>
  <c r="W812" i="17"/>
  <c r="V812" i="17"/>
  <c r="U812" i="17"/>
  <c r="T812" i="17"/>
  <c r="Z811" i="17"/>
  <c r="Y811" i="17"/>
  <c r="X811" i="17"/>
  <c r="W811" i="17"/>
  <c r="V811" i="17"/>
  <c r="U811" i="17"/>
  <c r="T811" i="17"/>
  <c r="Z810" i="17"/>
  <c r="Y810" i="17"/>
  <c r="X810" i="17"/>
  <c r="W810" i="17"/>
  <c r="V810" i="17"/>
  <c r="U810" i="17"/>
  <c r="T810" i="17"/>
  <c r="Z809" i="17"/>
  <c r="Y809" i="17"/>
  <c r="X809" i="17"/>
  <c r="W809" i="17"/>
  <c r="V809" i="17"/>
  <c r="U809" i="17"/>
  <c r="T809" i="17"/>
  <c r="Z808" i="17"/>
  <c r="Y808" i="17"/>
  <c r="X808" i="17"/>
  <c r="W808" i="17"/>
  <c r="V808" i="17"/>
  <c r="U808" i="17"/>
  <c r="T808" i="17"/>
  <c r="T807" i="17"/>
  <c r="Z806" i="17"/>
  <c r="Y806" i="17"/>
  <c r="X806" i="17"/>
  <c r="W806" i="17"/>
  <c r="V806" i="17"/>
  <c r="U806" i="17"/>
  <c r="T806" i="17"/>
  <c r="Z805" i="17"/>
  <c r="Y805" i="17"/>
  <c r="X805" i="17"/>
  <c r="W805" i="17"/>
  <c r="V805" i="17"/>
  <c r="U805" i="17"/>
  <c r="T805" i="17"/>
  <c r="Z804" i="17"/>
  <c r="Y804" i="17"/>
  <c r="X804" i="17"/>
  <c r="W804" i="17"/>
  <c r="V804" i="17"/>
  <c r="U804" i="17"/>
  <c r="T804" i="17"/>
  <c r="Z803" i="17"/>
  <c r="Y803" i="17"/>
  <c r="X803" i="17"/>
  <c r="W803" i="17"/>
  <c r="V803" i="17"/>
  <c r="U803" i="17"/>
  <c r="T803" i="17"/>
  <c r="Z802" i="17"/>
  <c r="Y802" i="17"/>
  <c r="X802" i="17"/>
  <c r="W802" i="17"/>
  <c r="V802" i="17"/>
  <c r="U802" i="17"/>
  <c r="T802" i="17"/>
  <c r="Z801" i="17"/>
  <c r="Y801" i="17"/>
  <c r="X801" i="17"/>
  <c r="W801" i="17"/>
  <c r="V801" i="17"/>
  <c r="U801" i="17"/>
  <c r="T801" i="17"/>
  <c r="Z800" i="17"/>
  <c r="Y800" i="17"/>
  <c r="X800" i="17"/>
  <c r="W800" i="17"/>
  <c r="V800" i="17"/>
  <c r="U800" i="17"/>
  <c r="T800" i="17"/>
  <c r="Z799" i="17"/>
  <c r="Y799" i="17"/>
  <c r="X799" i="17"/>
  <c r="W799" i="17"/>
  <c r="V799" i="17"/>
  <c r="U799" i="17"/>
  <c r="T799" i="17"/>
  <c r="Z798" i="17"/>
  <c r="Y798" i="17"/>
  <c r="X798" i="17"/>
  <c r="W798" i="17"/>
  <c r="V798" i="17"/>
  <c r="U798" i="17"/>
  <c r="T798" i="17"/>
  <c r="Z797" i="17"/>
  <c r="Y797" i="17"/>
  <c r="X797" i="17"/>
  <c r="W797" i="17"/>
  <c r="V797" i="17"/>
  <c r="U797" i="17"/>
  <c r="T797" i="17"/>
  <c r="Z796" i="17"/>
  <c r="Y796" i="17"/>
  <c r="X796" i="17"/>
  <c r="W796" i="17"/>
  <c r="V796" i="17"/>
  <c r="U796" i="17"/>
  <c r="T796" i="17"/>
  <c r="Z795" i="17"/>
  <c r="Y795" i="17"/>
  <c r="X795" i="17"/>
  <c r="W795" i="17"/>
  <c r="V795" i="17"/>
  <c r="U795" i="17"/>
  <c r="T795" i="17"/>
  <c r="Z794" i="17"/>
  <c r="Y794" i="17"/>
  <c r="X794" i="17"/>
  <c r="W794" i="17"/>
  <c r="V794" i="17"/>
  <c r="U794" i="17"/>
  <c r="T794" i="17"/>
  <c r="Z793" i="17"/>
  <c r="Y793" i="17"/>
  <c r="X793" i="17"/>
  <c r="W793" i="17"/>
  <c r="V793" i="17"/>
  <c r="U793" i="17"/>
  <c r="T793" i="17"/>
  <c r="Z792" i="17"/>
  <c r="Y792" i="17"/>
  <c r="X792" i="17"/>
  <c r="W792" i="17"/>
  <c r="V792" i="17"/>
  <c r="U792" i="17"/>
  <c r="T792" i="17"/>
  <c r="Z791" i="17"/>
  <c r="Y791" i="17"/>
  <c r="X791" i="17"/>
  <c r="W791" i="17"/>
  <c r="V791" i="17"/>
  <c r="U791" i="17"/>
  <c r="T791" i="17"/>
  <c r="Z790" i="17"/>
  <c r="Y790" i="17"/>
  <c r="X790" i="17"/>
  <c r="W790" i="17"/>
  <c r="V790" i="17"/>
  <c r="U790" i="17"/>
  <c r="T790" i="17"/>
  <c r="Z789" i="17"/>
  <c r="Y789" i="17"/>
  <c r="X789" i="17"/>
  <c r="W789" i="17"/>
  <c r="V789" i="17"/>
  <c r="U789" i="17"/>
  <c r="T789" i="17"/>
  <c r="Z788" i="17"/>
  <c r="Y788" i="17"/>
  <c r="X788" i="17"/>
  <c r="W788" i="17"/>
  <c r="V788" i="17"/>
  <c r="U788" i="17"/>
  <c r="T788" i="17"/>
  <c r="Z787" i="17"/>
  <c r="Y787" i="17"/>
  <c r="X787" i="17"/>
  <c r="W787" i="17"/>
  <c r="V787" i="17"/>
  <c r="U787" i="17"/>
  <c r="T787" i="17"/>
  <c r="Z786" i="17"/>
  <c r="Y786" i="17"/>
  <c r="X786" i="17"/>
  <c r="W786" i="17"/>
  <c r="V786" i="17"/>
  <c r="U786" i="17"/>
  <c r="T786" i="17"/>
  <c r="Z785" i="17"/>
  <c r="Y785" i="17"/>
  <c r="X785" i="17"/>
  <c r="W785" i="17"/>
  <c r="V785" i="17"/>
  <c r="U785" i="17"/>
  <c r="T785" i="17"/>
  <c r="Z784" i="17"/>
  <c r="Y784" i="17"/>
  <c r="X784" i="17"/>
  <c r="W784" i="17"/>
  <c r="V784" i="17"/>
  <c r="U784" i="17"/>
  <c r="T784" i="17"/>
  <c r="Z783" i="17"/>
  <c r="Y783" i="17"/>
  <c r="X783" i="17"/>
  <c r="W783" i="17"/>
  <c r="V783" i="17"/>
  <c r="U783" i="17"/>
  <c r="T783" i="17"/>
  <c r="Z782" i="17"/>
  <c r="Y782" i="17"/>
  <c r="X782" i="17"/>
  <c r="W782" i="17"/>
  <c r="V782" i="17"/>
  <c r="U782" i="17"/>
  <c r="T782" i="17"/>
  <c r="Z781" i="17"/>
  <c r="Y781" i="17"/>
  <c r="X781" i="17"/>
  <c r="W781" i="17"/>
  <c r="V781" i="17"/>
  <c r="U781" i="17"/>
  <c r="T781" i="17"/>
  <c r="Z777" i="17"/>
  <c r="Y777" i="17"/>
  <c r="X777" i="17"/>
  <c r="W777" i="17"/>
  <c r="V777" i="17"/>
  <c r="U777" i="17"/>
  <c r="T777" i="17"/>
  <c r="Z776" i="17"/>
  <c r="Y776" i="17"/>
  <c r="X776" i="17"/>
  <c r="W776" i="17"/>
  <c r="V776" i="17"/>
  <c r="U776" i="17"/>
  <c r="T776" i="17"/>
  <c r="Z775" i="17"/>
  <c r="Y775" i="17"/>
  <c r="X775" i="17"/>
  <c r="W775" i="17"/>
  <c r="V775" i="17"/>
  <c r="U775" i="17"/>
  <c r="T775" i="17"/>
  <c r="Z774" i="17"/>
  <c r="Y774" i="17"/>
  <c r="X774" i="17"/>
  <c r="W774" i="17"/>
  <c r="V774" i="17"/>
  <c r="U774" i="17"/>
  <c r="T774" i="17"/>
  <c r="Z773" i="17"/>
  <c r="Y773" i="17"/>
  <c r="X773" i="17"/>
  <c r="W773" i="17"/>
  <c r="V773" i="17"/>
  <c r="U773" i="17"/>
  <c r="T773" i="17"/>
  <c r="Z772" i="17"/>
  <c r="Y772" i="17"/>
  <c r="X772" i="17"/>
  <c r="W772" i="17"/>
  <c r="V772" i="17"/>
  <c r="U772" i="17"/>
  <c r="T772" i="17"/>
  <c r="Z771" i="17"/>
  <c r="Y771" i="17"/>
  <c r="X771" i="17"/>
  <c r="W771" i="17"/>
  <c r="V771" i="17"/>
  <c r="U771" i="17"/>
  <c r="T771" i="17"/>
  <c r="Z770" i="17"/>
  <c r="Y770" i="17"/>
  <c r="X770" i="17"/>
  <c r="W770" i="17"/>
  <c r="V770" i="17"/>
  <c r="U770" i="17"/>
  <c r="T770" i="17"/>
  <c r="Z769" i="17"/>
  <c r="Y769" i="17"/>
  <c r="X769" i="17"/>
  <c r="W769" i="17"/>
  <c r="V769" i="17"/>
  <c r="U769" i="17"/>
  <c r="T769" i="17"/>
  <c r="Z768" i="17"/>
  <c r="Y768" i="17"/>
  <c r="X768" i="17"/>
  <c r="W768" i="17"/>
  <c r="V768" i="17"/>
  <c r="U768" i="17"/>
  <c r="T768" i="17"/>
  <c r="Z767" i="17"/>
  <c r="Y767" i="17"/>
  <c r="X767" i="17"/>
  <c r="W767" i="17"/>
  <c r="V767" i="17"/>
  <c r="U767" i="17"/>
  <c r="T767" i="17"/>
  <c r="Z766" i="17"/>
  <c r="Y766" i="17"/>
  <c r="X766" i="17"/>
  <c r="W766" i="17"/>
  <c r="V766" i="17"/>
  <c r="U766" i="17"/>
  <c r="T766" i="17"/>
  <c r="Z765" i="17"/>
  <c r="Y765" i="17"/>
  <c r="X765" i="17"/>
  <c r="W765" i="17"/>
  <c r="V765" i="17"/>
  <c r="U765" i="17"/>
  <c r="T765" i="17"/>
  <c r="Z618" i="17"/>
  <c r="Y618" i="17"/>
  <c r="X618" i="17"/>
  <c r="W618" i="17"/>
  <c r="V618" i="17"/>
  <c r="U618" i="17"/>
  <c r="T618" i="17"/>
  <c r="Z617" i="17"/>
  <c r="Y617" i="17"/>
  <c r="X617" i="17"/>
  <c r="W617" i="17"/>
  <c r="V617" i="17"/>
  <c r="U617" i="17"/>
  <c r="T617" i="17"/>
  <c r="Z616" i="17"/>
  <c r="Y616" i="17"/>
  <c r="X616" i="17"/>
  <c r="W616" i="17"/>
  <c r="V616" i="17"/>
  <c r="U616" i="17"/>
  <c r="T616" i="17"/>
  <c r="Z615" i="17"/>
  <c r="Y615" i="17"/>
  <c r="X615" i="17"/>
  <c r="W615" i="17"/>
  <c r="V615" i="17"/>
  <c r="U615" i="17"/>
  <c r="T615" i="17"/>
  <c r="T619" i="17"/>
  <c r="Z613" i="17"/>
  <c r="Y613" i="17"/>
  <c r="X613" i="17"/>
  <c r="W613" i="17"/>
  <c r="V613" i="17"/>
  <c r="U613" i="17"/>
  <c r="T613" i="17"/>
  <c r="Z612" i="17"/>
  <c r="Y612" i="17"/>
  <c r="X612" i="17"/>
  <c r="W612" i="17"/>
  <c r="V612" i="17"/>
  <c r="U612" i="17"/>
  <c r="T612" i="17"/>
  <c r="T614" i="17"/>
  <c r="Z574" i="17"/>
  <c r="Y574" i="17"/>
  <c r="X574" i="17"/>
  <c r="W574" i="17"/>
  <c r="V574" i="17"/>
  <c r="U574" i="17"/>
  <c r="T574" i="17"/>
  <c r="T576" i="17"/>
  <c r="A1583" i="17"/>
  <c r="A1582" i="17"/>
  <c r="A1579" i="17"/>
  <c r="Z495" i="17"/>
  <c r="Y495" i="17"/>
  <c r="X495" i="17"/>
  <c r="W495" i="17"/>
  <c r="V495" i="17"/>
  <c r="U495" i="17"/>
  <c r="T495" i="17"/>
  <c r="Z494" i="17"/>
  <c r="Y494" i="17"/>
  <c r="X494" i="17"/>
  <c r="W494" i="17"/>
  <c r="V494" i="17"/>
  <c r="U494" i="17"/>
  <c r="T494" i="17"/>
  <c r="A494" i="17"/>
  <c r="Z493" i="17"/>
  <c r="Y493" i="17"/>
  <c r="X493" i="17"/>
  <c r="W493" i="17"/>
  <c r="V493" i="17"/>
  <c r="U493" i="17"/>
  <c r="T493" i="17"/>
  <c r="Z492" i="17"/>
  <c r="Y492" i="17"/>
  <c r="X492" i="17"/>
  <c r="W492" i="17"/>
  <c r="V492" i="17"/>
  <c r="U492" i="17"/>
  <c r="T492" i="17"/>
  <c r="A492" i="17"/>
  <c r="Z491" i="17"/>
  <c r="Y491" i="17"/>
  <c r="X491" i="17"/>
  <c r="W491" i="17"/>
  <c r="V491" i="17"/>
  <c r="U491" i="17"/>
  <c r="T491" i="17"/>
  <c r="Z490" i="17"/>
  <c r="Y490" i="17"/>
  <c r="X490" i="17"/>
  <c r="W490" i="17"/>
  <c r="V490" i="17"/>
  <c r="U490" i="17"/>
  <c r="T490" i="17"/>
  <c r="A490" i="17"/>
  <c r="Z489" i="17"/>
  <c r="Y489" i="17"/>
  <c r="X489" i="17"/>
  <c r="W489" i="17"/>
  <c r="V489" i="17"/>
  <c r="U489" i="17"/>
  <c r="T489" i="17"/>
  <c r="Z488" i="17"/>
  <c r="Y488" i="17"/>
  <c r="X488" i="17"/>
  <c r="W488" i="17"/>
  <c r="V488" i="17"/>
  <c r="U488" i="17"/>
  <c r="T488" i="17"/>
  <c r="A488" i="17"/>
  <c r="Z487" i="17"/>
  <c r="Y487" i="17"/>
  <c r="X487" i="17"/>
  <c r="W487" i="17"/>
  <c r="V487" i="17"/>
  <c r="U487" i="17"/>
  <c r="T487" i="17"/>
  <c r="Z486" i="17"/>
  <c r="Y486" i="17"/>
  <c r="X486" i="17"/>
  <c r="W486" i="17"/>
  <c r="V486" i="17"/>
  <c r="U486" i="17"/>
  <c r="T486" i="17"/>
  <c r="A486" i="17"/>
  <c r="Z485" i="17"/>
  <c r="Y485" i="17"/>
  <c r="X485" i="17"/>
  <c r="W485" i="17"/>
  <c r="V485" i="17"/>
  <c r="U485" i="17"/>
  <c r="T485" i="17"/>
  <c r="Z484" i="17"/>
  <c r="Y484" i="17"/>
  <c r="X484" i="17"/>
  <c r="W484" i="17"/>
  <c r="V484" i="17"/>
  <c r="U484" i="17"/>
  <c r="T484" i="17"/>
  <c r="A484" i="17"/>
  <c r="Z483" i="17"/>
  <c r="Y483" i="17"/>
  <c r="X483" i="17"/>
  <c r="W483" i="17"/>
  <c r="V483" i="17"/>
  <c r="U483" i="17"/>
  <c r="T483" i="17"/>
  <c r="Z482" i="17"/>
  <c r="Y482" i="17"/>
  <c r="X482" i="17"/>
  <c r="W482" i="17"/>
  <c r="V482" i="17"/>
  <c r="U482" i="17"/>
  <c r="T482" i="17"/>
  <c r="A482" i="17"/>
  <c r="Z481" i="17"/>
  <c r="Y481" i="17"/>
  <c r="X481" i="17"/>
  <c r="W481" i="17"/>
  <c r="V481" i="17"/>
  <c r="U481" i="17"/>
  <c r="T481" i="17"/>
  <c r="Z480" i="17"/>
  <c r="Y480" i="17"/>
  <c r="X480" i="17"/>
  <c r="W480" i="17"/>
  <c r="V480" i="17"/>
  <c r="U480" i="17"/>
  <c r="T480" i="17"/>
  <c r="A480" i="17"/>
  <c r="Z479" i="17"/>
  <c r="Y479" i="17"/>
  <c r="X479" i="17"/>
  <c r="W479" i="17"/>
  <c r="V479" i="17"/>
  <c r="U479" i="17"/>
  <c r="T479" i="17"/>
  <c r="A479" i="17"/>
  <c r="Z478" i="17"/>
  <c r="Y478" i="17"/>
  <c r="X478" i="17"/>
  <c r="W478" i="17"/>
  <c r="V478" i="17"/>
  <c r="U478" i="17"/>
  <c r="T478" i="17"/>
  <c r="A478" i="17"/>
  <c r="Z477" i="17"/>
  <c r="Y477" i="17"/>
  <c r="X477" i="17"/>
  <c r="W477" i="17"/>
  <c r="V477" i="17"/>
  <c r="U477" i="17"/>
  <c r="T477" i="17"/>
  <c r="Z476" i="17"/>
  <c r="Y476" i="17"/>
  <c r="X476" i="17"/>
  <c r="W476" i="17"/>
  <c r="V476" i="17"/>
  <c r="U476" i="17"/>
  <c r="T476" i="17"/>
  <c r="A476" i="17"/>
  <c r="Z475" i="17"/>
  <c r="Y475" i="17"/>
  <c r="X475" i="17"/>
  <c r="W475" i="17"/>
  <c r="V475" i="17"/>
  <c r="U475" i="17"/>
  <c r="T475" i="17"/>
  <c r="A475" i="17"/>
  <c r="Z474" i="17"/>
  <c r="Y474" i="17"/>
  <c r="X474" i="17"/>
  <c r="W474" i="17"/>
  <c r="V474" i="17"/>
  <c r="U474" i="17"/>
  <c r="T474" i="17"/>
  <c r="A474" i="17"/>
  <c r="Z473" i="17"/>
  <c r="Y473" i="17"/>
  <c r="X473" i="17"/>
  <c r="W473" i="17"/>
  <c r="V473" i="17"/>
  <c r="U473" i="17"/>
  <c r="T473" i="17"/>
  <c r="Z472" i="17"/>
  <c r="Y472" i="17"/>
  <c r="X472" i="17"/>
  <c r="W472" i="17"/>
  <c r="V472" i="17"/>
  <c r="U472" i="17"/>
  <c r="T472" i="17"/>
  <c r="A472" i="17"/>
  <c r="Z471" i="17"/>
  <c r="Y471" i="17"/>
  <c r="X471" i="17"/>
  <c r="W471" i="17"/>
  <c r="V471" i="17"/>
  <c r="U471" i="17"/>
  <c r="T471" i="17"/>
  <c r="A471" i="17"/>
  <c r="A1577" i="17" l="1"/>
  <c r="A1580" i="17"/>
  <c r="A1578" i="17"/>
  <c r="A1584" i="17"/>
  <c r="A1581" i="17"/>
  <c r="A477" i="17"/>
  <c r="A485" i="17"/>
  <c r="A493" i="17"/>
  <c r="A483" i="17"/>
  <c r="A491" i="17"/>
  <c r="A473" i="17"/>
  <c r="A481" i="17"/>
  <c r="A489" i="17"/>
  <c r="A487" i="17"/>
  <c r="A495" i="17"/>
  <c r="A1576" i="17" l="1"/>
  <c r="Z470" i="17"/>
  <c r="Y470" i="17"/>
  <c r="X470" i="17"/>
  <c r="W470" i="17"/>
  <c r="V470" i="17"/>
  <c r="U470" i="17"/>
  <c r="T470" i="17"/>
  <c r="Z469" i="17"/>
  <c r="Y469" i="17"/>
  <c r="X469" i="17"/>
  <c r="W469" i="17"/>
  <c r="V469" i="17"/>
  <c r="U469" i="17"/>
  <c r="T469" i="17"/>
  <c r="A469" i="17"/>
  <c r="Z468" i="17"/>
  <c r="Y468" i="17"/>
  <c r="X468" i="17"/>
  <c r="W468" i="17"/>
  <c r="V468" i="17"/>
  <c r="U468" i="17"/>
  <c r="T468" i="17"/>
  <c r="Z467" i="17"/>
  <c r="Y467" i="17"/>
  <c r="X467" i="17"/>
  <c r="W467" i="17"/>
  <c r="V467" i="17"/>
  <c r="U467" i="17"/>
  <c r="T467" i="17"/>
  <c r="A467" i="17"/>
  <c r="Z466" i="17"/>
  <c r="Y466" i="17"/>
  <c r="X466" i="17"/>
  <c r="W466" i="17"/>
  <c r="V466" i="17"/>
  <c r="U466" i="17"/>
  <c r="T466" i="17"/>
  <c r="Z465" i="17"/>
  <c r="Y465" i="17"/>
  <c r="X465" i="17"/>
  <c r="W465" i="17"/>
  <c r="V465" i="17"/>
  <c r="U465" i="17"/>
  <c r="T465" i="17"/>
  <c r="Z464" i="17"/>
  <c r="Y464" i="17"/>
  <c r="X464" i="17"/>
  <c r="W464" i="17"/>
  <c r="V464" i="17"/>
  <c r="U464" i="17"/>
  <c r="T464" i="17"/>
  <c r="A464" i="17"/>
  <c r="Z463" i="17"/>
  <c r="Y463" i="17"/>
  <c r="X463" i="17"/>
  <c r="W463" i="17"/>
  <c r="V463" i="17"/>
  <c r="U463" i="17"/>
  <c r="T463" i="17"/>
  <c r="A463" i="17"/>
  <c r="Z462" i="17"/>
  <c r="Y462" i="17"/>
  <c r="X462" i="17"/>
  <c r="W462" i="17"/>
  <c r="V462" i="17"/>
  <c r="U462" i="17"/>
  <c r="T462" i="17"/>
  <c r="A462" i="17"/>
  <c r="Z461" i="17"/>
  <c r="Y461" i="17"/>
  <c r="X461" i="17"/>
  <c r="W461" i="17"/>
  <c r="V461" i="17"/>
  <c r="U461" i="17"/>
  <c r="T461" i="17"/>
  <c r="A461" i="17"/>
  <c r="Z460" i="17"/>
  <c r="Y460" i="17"/>
  <c r="X460" i="17"/>
  <c r="W460" i="17"/>
  <c r="V460" i="17"/>
  <c r="U460" i="17"/>
  <c r="T460" i="17"/>
  <c r="Z459" i="17"/>
  <c r="Y459" i="17"/>
  <c r="X459" i="17"/>
  <c r="W459" i="17"/>
  <c r="V459" i="17"/>
  <c r="U459" i="17"/>
  <c r="T459" i="17"/>
  <c r="A459" i="17"/>
  <c r="Z458" i="17"/>
  <c r="Y458" i="17"/>
  <c r="X458" i="17"/>
  <c r="W458" i="17"/>
  <c r="V458" i="17"/>
  <c r="U458" i="17"/>
  <c r="T458" i="17"/>
  <c r="Z457" i="17"/>
  <c r="Y457" i="17"/>
  <c r="X457" i="17"/>
  <c r="W457" i="17"/>
  <c r="V457" i="17"/>
  <c r="U457" i="17"/>
  <c r="T457" i="17"/>
  <c r="Z456" i="17"/>
  <c r="Y456" i="17"/>
  <c r="X456" i="17"/>
  <c r="W456" i="17"/>
  <c r="V456" i="17"/>
  <c r="U456" i="17"/>
  <c r="T456" i="17"/>
  <c r="A456" i="17"/>
  <c r="Z455" i="17"/>
  <c r="Y455" i="17"/>
  <c r="X455" i="17"/>
  <c r="W455" i="17"/>
  <c r="V455" i="17"/>
  <c r="U455" i="17"/>
  <c r="T455" i="17"/>
  <c r="A455" i="17"/>
  <c r="Z454" i="17"/>
  <c r="Y454" i="17"/>
  <c r="X454" i="17"/>
  <c r="W454" i="17"/>
  <c r="V454" i="17"/>
  <c r="U454" i="17"/>
  <c r="T454" i="17"/>
  <c r="Z453" i="17"/>
  <c r="Y453" i="17"/>
  <c r="X453" i="17"/>
  <c r="W453" i="17"/>
  <c r="V453" i="17"/>
  <c r="U453" i="17"/>
  <c r="T453" i="17"/>
  <c r="Z452" i="17"/>
  <c r="Y452" i="17"/>
  <c r="X452" i="17"/>
  <c r="W452" i="17"/>
  <c r="V452" i="17"/>
  <c r="U452" i="17"/>
  <c r="T452" i="17"/>
  <c r="A452" i="17"/>
  <c r="Z451" i="17"/>
  <c r="Y451" i="17"/>
  <c r="X451" i="17"/>
  <c r="W451" i="17"/>
  <c r="V451" i="17"/>
  <c r="U451" i="17"/>
  <c r="T451" i="17"/>
  <c r="A451" i="17"/>
  <c r="Z450" i="17"/>
  <c r="Y450" i="17"/>
  <c r="X450" i="17"/>
  <c r="W450" i="17"/>
  <c r="V450" i="17"/>
  <c r="U450" i="17"/>
  <c r="T450" i="17"/>
  <c r="A450" i="17"/>
  <c r="Z449" i="17"/>
  <c r="Y449" i="17"/>
  <c r="X449" i="17"/>
  <c r="W449" i="17"/>
  <c r="V449" i="17"/>
  <c r="U449" i="17"/>
  <c r="T449" i="17"/>
  <c r="Z448" i="17"/>
  <c r="Y448" i="17"/>
  <c r="X448" i="17"/>
  <c r="W448" i="17"/>
  <c r="V448" i="17"/>
  <c r="U448" i="17"/>
  <c r="T448" i="17"/>
  <c r="A448" i="17"/>
  <c r="Z447" i="17"/>
  <c r="Y447" i="17"/>
  <c r="X447" i="17"/>
  <c r="W447" i="17"/>
  <c r="V447" i="17"/>
  <c r="U447" i="17"/>
  <c r="T447" i="17"/>
  <c r="Z446" i="17"/>
  <c r="Y446" i="17"/>
  <c r="X446" i="17"/>
  <c r="W446" i="17"/>
  <c r="V446" i="17"/>
  <c r="U446" i="17"/>
  <c r="T446" i="17"/>
  <c r="Z445" i="17"/>
  <c r="Y445" i="17"/>
  <c r="X445" i="17"/>
  <c r="W445" i="17"/>
  <c r="V445" i="17"/>
  <c r="U445" i="17"/>
  <c r="T445" i="17"/>
  <c r="Z444" i="17"/>
  <c r="Y444" i="17"/>
  <c r="X444" i="17"/>
  <c r="W444" i="17"/>
  <c r="V444" i="17"/>
  <c r="U444" i="17"/>
  <c r="T444" i="17"/>
  <c r="Z443" i="17"/>
  <c r="Y443" i="17"/>
  <c r="X443" i="17"/>
  <c r="W443" i="17"/>
  <c r="V443" i="17"/>
  <c r="U443" i="17"/>
  <c r="T443" i="17"/>
  <c r="A443" i="17"/>
  <c r="Z442" i="17"/>
  <c r="Y442" i="17"/>
  <c r="X442" i="17"/>
  <c r="W442" i="17"/>
  <c r="V442" i="17"/>
  <c r="U442" i="17"/>
  <c r="T442" i="17"/>
  <c r="A442" i="17"/>
  <c r="Z441" i="17"/>
  <c r="Y441" i="17"/>
  <c r="X441" i="17"/>
  <c r="W441" i="17"/>
  <c r="V441" i="17"/>
  <c r="U441" i="17"/>
  <c r="T441" i="17"/>
  <c r="Z440" i="17"/>
  <c r="Y440" i="17"/>
  <c r="X440" i="17"/>
  <c r="W440" i="17"/>
  <c r="V440" i="17"/>
  <c r="U440" i="17"/>
  <c r="T440" i="17"/>
  <c r="A440" i="17"/>
  <c r="Z439" i="17"/>
  <c r="Y439" i="17"/>
  <c r="X439" i="17"/>
  <c r="W439" i="17"/>
  <c r="V439" i="17"/>
  <c r="U439" i="17"/>
  <c r="T439" i="17"/>
  <c r="Z438" i="17"/>
  <c r="Y438" i="17"/>
  <c r="X438" i="17"/>
  <c r="W438" i="17"/>
  <c r="V438" i="17"/>
  <c r="U438" i="17"/>
  <c r="T438" i="17"/>
  <c r="A438" i="17"/>
  <c r="Z437" i="17"/>
  <c r="Y437" i="17"/>
  <c r="X437" i="17"/>
  <c r="W437" i="17"/>
  <c r="V437" i="17"/>
  <c r="U437" i="17"/>
  <c r="T437" i="17"/>
  <c r="Z436" i="17"/>
  <c r="Y436" i="17"/>
  <c r="X436" i="17"/>
  <c r="W436" i="17"/>
  <c r="V436" i="17"/>
  <c r="U436" i="17"/>
  <c r="T436" i="17"/>
  <c r="Z435" i="17"/>
  <c r="Y435" i="17"/>
  <c r="X435" i="17"/>
  <c r="W435" i="17"/>
  <c r="V435" i="17"/>
  <c r="U435" i="17"/>
  <c r="T435" i="17"/>
  <c r="A435" i="17"/>
  <c r="Z434" i="17"/>
  <c r="Y434" i="17"/>
  <c r="X434" i="17"/>
  <c r="W434" i="17"/>
  <c r="V434" i="17"/>
  <c r="U434" i="17"/>
  <c r="T434" i="17"/>
  <c r="A434" i="17"/>
  <c r="Z433" i="17"/>
  <c r="Y433" i="17"/>
  <c r="X433" i="17"/>
  <c r="W433" i="17"/>
  <c r="V433" i="17"/>
  <c r="U433" i="17"/>
  <c r="T433" i="17"/>
  <c r="Z432" i="17"/>
  <c r="Y432" i="17"/>
  <c r="X432" i="17"/>
  <c r="W432" i="17"/>
  <c r="V432" i="17"/>
  <c r="U432" i="17"/>
  <c r="T432" i="17"/>
  <c r="A432" i="17"/>
  <c r="Z431" i="17"/>
  <c r="Y431" i="17"/>
  <c r="X431" i="17"/>
  <c r="W431" i="17"/>
  <c r="V431" i="17"/>
  <c r="U431" i="17"/>
  <c r="T431" i="17"/>
  <c r="Z430" i="17"/>
  <c r="Y430" i="17"/>
  <c r="X430" i="17"/>
  <c r="W430" i="17"/>
  <c r="V430" i="17"/>
  <c r="U430" i="17"/>
  <c r="T430" i="17"/>
  <c r="A430" i="17"/>
  <c r="Z429" i="17"/>
  <c r="Y429" i="17"/>
  <c r="X429" i="17"/>
  <c r="W429" i="17"/>
  <c r="V429" i="17"/>
  <c r="U429" i="17"/>
  <c r="T429" i="17"/>
  <c r="Z428" i="17"/>
  <c r="Y428" i="17"/>
  <c r="X428" i="17"/>
  <c r="W428" i="17"/>
  <c r="V428" i="17"/>
  <c r="U428" i="17"/>
  <c r="T428" i="17"/>
  <c r="A428" i="17"/>
  <c r="Z427" i="17"/>
  <c r="Y427" i="17"/>
  <c r="X427" i="17"/>
  <c r="W427" i="17"/>
  <c r="V427" i="17"/>
  <c r="U427" i="17"/>
  <c r="T427" i="17"/>
  <c r="Z426" i="17"/>
  <c r="Y426" i="17"/>
  <c r="X426" i="17"/>
  <c r="W426" i="17"/>
  <c r="V426" i="17"/>
  <c r="U426" i="17"/>
  <c r="T426" i="17"/>
  <c r="A426" i="17"/>
  <c r="Z425" i="17"/>
  <c r="Y425" i="17"/>
  <c r="X425" i="17"/>
  <c r="W425" i="17"/>
  <c r="V425" i="17"/>
  <c r="U425" i="17"/>
  <c r="T425" i="17"/>
  <c r="Z424" i="17"/>
  <c r="Y424" i="17"/>
  <c r="X424" i="17"/>
  <c r="W424" i="17"/>
  <c r="V424" i="17"/>
  <c r="U424" i="17"/>
  <c r="T424" i="17"/>
  <c r="A424" i="17"/>
  <c r="Z423" i="17"/>
  <c r="Y423" i="17"/>
  <c r="X423" i="17"/>
  <c r="W423" i="17"/>
  <c r="V423" i="17"/>
  <c r="U423" i="17"/>
  <c r="T423" i="17"/>
  <c r="Z422" i="17"/>
  <c r="Y422" i="17"/>
  <c r="X422" i="17"/>
  <c r="W422" i="17"/>
  <c r="V422" i="17"/>
  <c r="U422" i="17"/>
  <c r="T422" i="17"/>
  <c r="A422" i="17"/>
  <c r="Z421" i="17"/>
  <c r="Y421" i="17"/>
  <c r="X421" i="17"/>
  <c r="W421" i="17"/>
  <c r="V421" i="17"/>
  <c r="U421" i="17"/>
  <c r="T421" i="17"/>
  <c r="Z420" i="17"/>
  <c r="Y420" i="17"/>
  <c r="X420" i="17"/>
  <c r="W420" i="17"/>
  <c r="V420" i="17"/>
  <c r="U420" i="17"/>
  <c r="T420" i="17"/>
  <c r="A420" i="17"/>
  <c r="Z419" i="17"/>
  <c r="Y419" i="17"/>
  <c r="X419" i="17"/>
  <c r="W419" i="17"/>
  <c r="V419" i="17"/>
  <c r="U419" i="17"/>
  <c r="T419" i="17"/>
  <c r="Z418" i="17"/>
  <c r="Y418" i="17"/>
  <c r="X418" i="17"/>
  <c r="W418" i="17"/>
  <c r="V418" i="17"/>
  <c r="U418" i="17"/>
  <c r="T418" i="17"/>
  <c r="A418" i="17"/>
  <c r="Z417" i="17"/>
  <c r="Y417" i="17"/>
  <c r="X417" i="17"/>
  <c r="W417" i="17"/>
  <c r="V417" i="17"/>
  <c r="U417" i="17"/>
  <c r="T417" i="17"/>
  <c r="Z416" i="17"/>
  <c r="Y416" i="17"/>
  <c r="X416" i="17"/>
  <c r="W416" i="17"/>
  <c r="V416" i="17"/>
  <c r="U416" i="17"/>
  <c r="T416" i="17"/>
  <c r="A416" i="17"/>
  <c r="Z415" i="17"/>
  <c r="Y415" i="17"/>
  <c r="X415" i="17"/>
  <c r="W415" i="17"/>
  <c r="V415" i="17"/>
  <c r="U415" i="17"/>
  <c r="T415" i="17"/>
  <c r="Z414" i="17"/>
  <c r="Y414" i="17"/>
  <c r="X414" i="17"/>
  <c r="W414" i="17"/>
  <c r="V414" i="17"/>
  <c r="U414" i="17"/>
  <c r="T414" i="17"/>
  <c r="A414" i="17"/>
  <c r="Z413" i="17"/>
  <c r="Y413" i="17"/>
  <c r="X413" i="17"/>
  <c r="W413" i="17"/>
  <c r="V413" i="17"/>
  <c r="U413" i="17"/>
  <c r="T413" i="17"/>
  <c r="Z412" i="17"/>
  <c r="Y412" i="17"/>
  <c r="X412" i="17"/>
  <c r="W412" i="17"/>
  <c r="V412" i="17"/>
  <c r="U412" i="17"/>
  <c r="T412" i="17"/>
  <c r="A412" i="17"/>
  <c r="Z411" i="17"/>
  <c r="Y411" i="17"/>
  <c r="X411" i="17"/>
  <c r="W411" i="17"/>
  <c r="V411" i="17"/>
  <c r="U411" i="17"/>
  <c r="T411" i="17"/>
  <c r="A411" i="17"/>
  <c r="Z410" i="17"/>
  <c r="Y410" i="17"/>
  <c r="X410" i="17"/>
  <c r="W410" i="17"/>
  <c r="V410" i="17"/>
  <c r="U410" i="17"/>
  <c r="T410" i="17"/>
  <c r="A410" i="17"/>
  <c r="Z409" i="17"/>
  <c r="Y409" i="17"/>
  <c r="X409" i="17"/>
  <c r="W409" i="17"/>
  <c r="V409" i="17"/>
  <c r="U409" i="17"/>
  <c r="T409" i="17"/>
  <c r="Z408" i="17"/>
  <c r="Y408" i="17"/>
  <c r="X408" i="17"/>
  <c r="W408" i="17"/>
  <c r="V408" i="17"/>
  <c r="U408" i="17"/>
  <c r="T408" i="17"/>
  <c r="A408" i="17"/>
  <c r="Z407" i="17"/>
  <c r="Y407" i="17"/>
  <c r="X407" i="17"/>
  <c r="W407" i="17"/>
  <c r="V407" i="17"/>
  <c r="U407" i="17"/>
  <c r="T407" i="17"/>
  <c r="Z406" i="17"/>
  <c r="Y406" i="17"/>
  <c r="X406" i="17"/>
  <c r="W406" i="17"/>
  <c r="V406" i="17"/>
  <c r="U406" i="17"/>
  <c r="T406" i="17"/>
  <c r="A406" i="17"/>
  <c r="Z405" i="17"/>
  <c r="Y405" i="17"/>
  <c r="X405" i="17"/>
  <c r="W405" i="17"/>
  <c r="V405" i="17"/>
  <c r="U405" i="17"/>
  <c r="T405" i="17"/>
  <c r="Z404" i="17"/>
  <c r="Y404" i="17"/>
  <c r="X404" i="17"/>
  <c r="W404" i="17"/>
  <c r="V404" i="17"/>
  <c r="U404" i="17"/>
  <c r="T404" i="17"/>
  <c r="A404" i="17"/>
  <c r="Z403" i="17"/>
  <c r="Y403" i="17"/>
  <c r="X403" i="17"/>
  <c r="W403" i="17"/>
  <c r="V403" i="17"/>
  <c r="U403" i="17"/>
  <c r="T403" i="17"/>
  <c r="Z402" i="17"/>
  <c r="Y402" i="17"/>
  <c r="X402" i="17"/>
  <c r="W402" i="17"/>
  <c r="V402" i="17"/>
  <c r="U402" i="17"/>
  <c r="T402" i="17"/>
  <c r="A402" i="17"/>
  <c r="Z401" i="17"/>
  <c r="Y401" i="17"/>
  <c r="X401" i="17"/>
  <c r="W401" i="17"/>
  <c r="V401" i="17"/>
  <c r="U401" i="17"/>
  <c r="T401" i="17"/>
  <c r="Z400" i="17"/>
  <c r="Y400" i="17"/>
  <c r="X400" i="17"/>
  <c r="W400" i="17"/>
  <c r="V400" i="17"/>
  <c r="U400" i="17"/>
  <c r="T400" i="17"/>
  <c r="A400" i="17"/>
  <c r="Z399" i="17"/>
  <c r="Y399" i="17"/>
  <c r="X399" i="17"/>
  <c r="W399" i="17"/>
  <c r="V399" i="17"/>
  <c r="U399" i="17"/>
  <c r="T399" i="17"/>
  <c r="Z398" i="17"/>
  <c r="Y398" i="17"/>
  <c r="X398" i="17"/>
  <c r="W398" i="17"/>
  <c r="V398" i="17"/>
  <c r="U398" i="17"/>
  <c r="T398" i="17"/>
  <c r="A398" i="17"/>
  <c r="Z397" i="17"/>
  <c r="Y397" i="17"/>
  <c r="X397" i="17"/>
  <c r="W397" i="17"/>
  <c r="V397" i="17"/>
  <c r="U397" i="17"/>
  <c r="T397" i="17"/>
  <c r="Z396" i="17"/>
  <c r="Y396" i="17"/>
  <c r="X396" i="17"/>
  <c r="W396" i="17"/>
  <c r="V396" i="17"/>
  <c r="U396" i="17"/>
  <c r="T396" i="17"/>
  <c r="A396" i="17"/>
  <c r="Z395" i="17"/>
  <c r="Y395" i="17"/>
  <c r="X395" i="17"/>
  <c r="W395" i="17"/>
  <c r="V395" i="17"/>
  <c r="U395" i="17"/>
  <c r="T395" i="17"/>
  <c r="Z394" i="17"/>
  <c r="Y394" i="17"/>
  <c r="X394" i="17"/>
  <c r="W394" i="17"/>
  <c r="V394" i="17"/>
  <c r="U394" i="17"/>
  <c r="T394" i="17"/>
  <c r="A394" i="17"/>
  <c r="Z393" i="17"/>
  <c r="Y393" i="17"/>
  <c r="X393" i="17"/>
  <c r="W393" i="17"/>
  <c r="V393" i="17"/>
  <c r="U393" i="17"/>
  <c r="T393" i="17"/>
  <c r="Z392" i="17"/>
  <c r="Y392" i="17"/>
  <c r="X392" i="17"/>
  <c r="W392" i="17"/>
  <c r="V392" i="17"/>
  <c r="U392" i="17"/>
  <c r="T392" i="17"/>
  <c r="A392" i="17"/>
  <c r="Z391" i="17"/>
  <c r="Y391" i="17"/>
  <c r="X391" i="17"/>
  <c r="W391" i="17"/>
  <c r="V391" i="17"/>
  <c r="U391" i="17"/>
  <c r="T391" i="17"/>
  <c r="Z390" i="17"/>
  <c r="Y390" i="17"/>
  <c r="X390" i="17"/>
  <c r="W390" i="17"/>
  <c r="V390" i="17"/>
  <c r="U390" i="17"/>
  <c r="T390" i="17"/>
  <c r="A390" i="17"/>
  <c r="Z389" i="17"/>
  <c r="Y389" i="17"/>
  <c r="X389" i="17"/>
  <c r="W389" i="17"/>
  <c r="V389" i="17"/>
  <c r="U389" i="17"/>
  <c r="T389" i="17"/>
  <c r="Z388" i="17"/>
  <c r="Y388" i="17"/>
  <c r="X388" i="17"/>
  <c r="W388" i="17"/>
  <c r="V388" i="17"/>
  <c r="U388" i="17"/>
  <c r="T388" i="17"/>
  <c r="A388" i="17"/>
  <c r="Z384" i="17"/>
  <c r="Y384" i="17"/>
  <c r="X384" i="17"/>
  <c r="W384" i="17"/>
  <c r="V384" i="17"/>
  <c r="U384" i="17"/>
  <c r="T384" i="17"/>
  <c r="Z383" i="17"/>
  <c r="Y383" i="17"/>
  <c r="X383" i="17"/>
  <c r="W383" i="17"/>
  <c r="V383" i="17"/>
  <c r="U383" i="17"/>
  <c r="T383" i="17"/>
  <c r="A383" i="17"/>
  <c r="Z382" i="17"/>
  <c r="Y382" i="17"/>
  <c r="X382" i="17"/>
  <c r="W382" i="17"/>
  <c r="V382" i="17"/>
  <c r="U382" i="17"/>
  <c r="T382" i="17"/>
  <c r="Z381" i="17"/>
  <c r="Y381" i="17"/>
  <c r="X381" i="17"/>
  <c r="W381" i="17"/>
  <c r="V381" i="17"/>
  <c r="U381" i="17"/>
  <c r="T381" i="17"/>
  <c r="A381" i="17"/>
  <c r="Z380" i="17"/>
  <c r="Y380" i="17"/>
  <c r="X380" i="17"/>
  <c r="W380" i="17"/>
  <c r="V380" i="17"/>
  <c r="U380" i="17"/>
  <c r="T380" i="17"/>
  <c r="Z379" i="17"/>
  <c r="Y379" i="17"/>
  <c r="X379" i="17"/>
  <c r="W379" i="17"/>
  <c r="V379" i="17"/>
  <c r="U379" i="17"/>
  <c r="T379" i="17"/>
  <c r="Z378" i="17"/>
  <c r="Y378" i="17"/>
  <c r="X378" i="17"/>
  <c r="W378" i="17"/>
  <c r="V378" i="17"/>
  <c r="U378" i="17"/>
  <c r="T378" i="17"/>
  <c r="Z377" i="17"/>
  <c r="Y377" i="17"/>
  <c r="X377" i="17"/>
  <c r="W377" i="17"/>
  <c r="V377" i="17"/>
  <c r="U377" i="17"/>
  <c r="T377" i="17"/>
  <c r="A377" i="17"/>
  <c r="Z376" i="17"/>
  <c r="Y376" i="17"/>
  <c r="X376" i="17"/>
  <c r="W376" i="17"/>
  <c r="V376" i="17"/>
  <c r="U376" i="17"/>
  <c r="T376" i="17"/>
  <c r="Z375" i="17"/>
  <c r="Y375" i="17"/>
  <c r="X375" i="17"/>
  <c r="W375" i="17"/>
  <c r="V375" i="17"/>
  <c r="U375" i="17"/>
  <c r="T375" i="17"/>
  <c r="A375" i="17"/>
  <c r="Z374" i="17"/>
  <c r="Y374" i="17"/>
  <c r="X374" i="17"/>
  <c r="W374" i="17"/>
  <c r="V374" i="17"/>
  <c r="U374" i="17"/>
  <c r="T374" i="17"/>
  <c r="Z373" i="17"/>
  <c r="Y373" i="17"/>
  <c r="X373" i="17"/>
  <c r="W373" i="17"/>
  <c r="V373" i="17"/>
  <c r="U373" i="17"/>
  <c r="T373" i="17"/>
  <c r="A373" i="17"/>
  <c r="Z372" i="17"/>
  <c r="Y372" i="17"/>
  <c r="X372" i="17"/>
  <c r="W372" i="17"/>
  <c r="V372" i="17"/>
  <c r="U372" i="17"/>
  <c r="T372" i="17"/>
  <c r="A372" i="17"/>
  <c r="Z371" i="17"/>
  <c r="Y371" i="17"/>
  <c r="X371" i="17"/>
  <c r="W371" i="17"/>
  <c r="V371" i="17"/>
  <c r="U371" i="17"/>
  <c r="T371" i="17"/>
  <c r="Z370" i="17"/>
  <c r="Y370" i="17"/>
  <c r="X370" i="17"/>
  <c r="W370" i="17"/>
  <c r="V370" i="17"/>
  <c r="U370" i="17"/>
  <c r="T370" i="17"/>
  <c r="Z369" i="17"/>
  <c r="Y369" i="17"/>
  <c r="X369" i="17"/>
  <c r="W369" i="17"/>
  <c r="V369" i="17"/>
  <c r="U369" i="17"/>
  <c r="T369" i="17"/>
  <c r="A369" i="17"/>
  <c r="Z368" i="17"/>
  <c r="Y368" i="17"/>
  <c r="X368" i="17"/>
  <c r="W368" i="17"/>
  <c r="V368" i="17"/>
  <c r="U368" i="17"/>
  <c r="T368" i="17"/>
  <c r="Z367" i="17"/>
  <c r="Y367" i="17"/>
  <c r="X367" i="17"/>
  <c r="W367" i="17"/>
  <c r="V367" i="17"/>
  <c r="U367" i="17"/>
  <c r="T367" i="17"/>
  <c r="A367" i="17"/>
  <c r="Z366" i="17"/>
  <c r="Y366" i="17"/>
  <c r="X366" i="17"/>
  <c r="W366" i="17"/>
  <c r="V366" i="17"/>
  <c r="U366" i="17"/>
  <c r="T366" i="17"/>
  <c r="Z365" i="17"/>
  <c r="Y365" i="17"/>
  <c r="X365" i="17"/>
  <c r="W365" i="17"/>
  <c r="V365" i="17"/>
  <c r="U365" i="17"/>
  <c r="T365" i="17"/>
  <c r="A365" i="17"/>
  <c r="Z364" i="17"/>
  <c r="Y364" i="17"/>
  <c r="X364" i="17"/>
  <c r="W364" i="17"/>
  <c r="V364" i="17"/>
  <c r="U364" i="17"/>
  <c r="T364" i="17"/>
  <c r="A364" i="17"/>
  <c r="Z363" i="17"/>
  <c r="Y363" i="17"/>
  <c r="X363" i="17"/>
  <c r="W363" i="17"/>
  <c r="V363" i="17"/>
  <c r="U363" i="17"/>
  <c r="T363" i="17"/>
  <c r="Z362" i="17"/>
  <c r="Y362" i="17"/>
  <c r="X362" i="17"/>
  <c r="W362" i="17"/>
  <c r="V362" i="17"/>
  <c r="U362" i="17"/>
  <c r="T362" i="17"/>
  <c r="A362" i="17"/>
  <c r="Z361" i="17"/>
  <c r="Y361" i="17"/>
  <c r="X361" i="17"/>
  <c r="W361" i="17"/>
  <c r="V361" i="17"/>
  <c r="U361" i="17"/>
  <c r="T361" i="17"/>
  <c r="A361" i="17"/>
  <c r="Z360" i="17"/>
  <c r="Y360" i="17"/>
  <c r="X360" i="17"/>
  <c r="W360" i="17"/>
  <c r="V360" i="17"/>
  <c r="U360" i="17"/>
  <c r="T360" i="17"/>
  <c r="Z359" i="17"/>
  <c r="Y359" i="17"/>
  <c r="X359" i="17"/>
  <c r="W359" i="17"/>
  <c r="V359" i="17"/>
  <c r="U359" i="17"/>
  <c r="T359" i="17"/>
  <c r="A359" i="17"/>
  <c r="Z358" i="17"/>
  <c r="Y358" i="17"/>
  <c r="X358" i="17"/>
  <c r="W358" i="17"/>
  <c r="V358" i="17"/>
  <c r="U358" i="17"/>
  <c r="T358" i="17"/>
  <c r="Z357" i="17"/>
  <c r="Y357" i="17"/>
  <c r="X357" i="17"/>
  <c r="W357" i="17"/>
  <c r="V357" i="17"/>
  <c r="U357" i="17"/>
  <c r="T357" i="17"/>
  <c r="A357" i="17"/>
  <c r="Z356" i="17"/>
  <c r="Y356" i="17"/>
  <c r="X356" i="17"/>
  <c r="W356" i="17"/>
  <c r="V356" i="17"/>
  <c r="U356" i="17"/>
  <c r="T356" i="17"/>
  <c r="Z355" i="17"/>
  <c r="Y355" i="17"/>
  <c r="X355" i="17"/>
  <c r="W355" i="17"/>
  <c r="V355" i="17"/>
  <c r="U355" i="17"/>
  <c r="T355" i="17"/>
  <c r="A355" i="17"/>
  <c r="Z354" i="17"/>
  <c r="Y354" i="17"/>
  <c r="X354" i="17"/>
  <c r="W354" i="17"/>
  <c r="V354" i="17"/>
  <c r="U354" i="17"/>
  <c r="T354" i="17"/>
  <c r="A354" i="17"/>
  <c r="Z353" i="17"/>
  <c r="Y353" i="17"/>
  <c r="X353" i="17"/>
  <c r="W353" i="17"/>
  <c r="V353" i="17"/>
  <c r="U353" i="17"/>
  <c r="T353" i="17"/>
  <c r="A353" i="17"/>
  <c r="Z352" i="17"/>
  <c r="Y352" i="17"/>
  <c r="X352" i="17"/>
  <c r="W352" i="17"/>
  <c r="V352" i="17"/>
  <c r="U352" i="17"/>
  <c r="T352" i="17"/>
  <c r="Z351" i="17"/>
  <c r="Y351" i="17"/>
  <c r="X351" i="17"/>
  <c r="W351" i="17"/>
  <c r="V351" i="17"/>
  <c r="U351" i="17"/>
  <c r="T351" i="17"/>
  <c r="A351" i="17"/>
  <c r="Z350" i="17"/>
  <c r="Y350" i="17"/>
  <c r="X350" i="17"/>
  <c r="W350" i="17"/>
  <c r="V350" i="17"/>
  <c r="U350" i="17"/>
  <c r="T350" i="17"/>
  <c r="Z349" i="17"/>
  <c r="Y349" i="17"/>
  <c r="X349" i="17"/>
  <c r="W349" i="17"/>
  <c r="V349" i="17"/>
  <c r="U349" i="17"/>
  <c r="T349" i="17"/>
  <c r="A349" i="17"/>
  <c r="Z348" i="17"/>
  <c r="Y348" i="17"/>
  <c r="X348" i="17"/>
  <c r="W348" i="17"/>
  <c r="V348" i="17"/>
  <c r="U348" i="17"/>
  <c r="T348" i="17"/>
  <c r="Z347" i="17"/>
  <c r="Y347" i="17"/>
  <c r="X347" i="17"/>
  <c r="W347" i="17"/>
  <c r="V347" i="17"/>
  <c r="U347" i="17"/>
  <c r="T347" i="17"/>
  <c r="Z346" i="17"/>
  <c r="Y346" i="17"/>
  <c r="X346" i="17"/>
  <c r="W346" i="17"/>
  <c r="V346" i="17"/>
  <c r="U346" i="17"/>
  <c r="T346" i="17"/>
  <c r="A346" i="17"/>
  <c r="Z345" i="17"/>
  <c r="Y345" i="17"/>
  <c r="X345" i="17"/>
  <c r="W345" i="17"/>
  <c r="V345" i="17"/>
  <c r="U345" i="17"/>
  <c r="T345" i="17"/>
  <c r="A345" i="17"/>
  <c r="Z344" i="17"/>
  <c r="Y344" i="17"/>
  <c r="X344" i="17"/>
  <c r="W344" i="17"/>
  <c r="V344" i="17"/>
  <c r="U344" i="17"/>
  <c r="T344" i="17"/>
  <c r="Z343" i="17"/>
  <c r="Y343" i="17"/>
  <c r="X343" i="17"/>
  <c r="W343" i="17"/>
  <c r="V343" i="17"/>
  <c r="U343" i="17"/>
  <c r="T343" i="17"/>
  <c r="A343" i="17"/>
  <c r="Z342" i="17"/>
  <c r="Y342" i="17"/>
  <c r="X342" i="17"/>
  <c r="W342" i="17"/>
  <c r="V342" i="17"/>
  <c r="U342" i="17"/>
  <c r="T342" i="17"/>
  <c r="A1575" i="17" l="1"/>
  <c r="A458" i="17"/>
  <c r="A466" i="17"/>
  <c r="A457" i="17"/>
  <c r="A465" i="17"/>
  <c r="A454" i="17"/>
  <c r="A470" i="17"/>
  <c r="A460" i="17"/>
  <c r="A468" i="17"/>
  <c r="A348" i="17"/>
  <c r="A342" i="17"/>
  <c r="A350" i="17"/>
  <c r="A358" i="17"/>
  <c r="A366" i="17"/>
  <c r="A374" i="17"/>
  <c r="A382" i="17"/>
  <c r="A391" i="17"/>
  <c r="A399" i="17"/>
  <c r="A407" i="17"/>
  <c r="A415" i="17"/>
  <c r="A423" i="17"/>
  <c r="A431" i="17"/>
  <c r="A439" i="17"/>
  <c r="A447" i="17"/>
  <c r="A446" i="17"/>
  <c r="A356" i="17"/>
  <c r="A380" i="17"/>
  <c r="A389" i="17"/>
  <c r="A397" i="17"/>
  <c r="A405" i="17"/>
  <c r="A413" i="17"/>
  <c r="A421" i="17"/>
  <c r="A429" i="17"/>
  <c r="A437" i="17"/>
  <c r="A445" i="17"/>
  <c r="A453" i="17"/>
  <c r="A347" i="17"/>
  <c r="A363" i="17"/>
  <c r="A371" i="17"/>
  <c r="A379" i="17"/>
  <c r="A436" i="17"/>
  <c r="A444" i="17"/>
  <c r="A370" i="17"/>
  <c r="A378" i="17"/>
  <c r="A395" i="17"/>
  <c r="A403" i="17"/>
  <c r="A419" i="17"/>
  <c r="A427" i="17"/>
  <c r="A344" i="17"/>
  <c r="A352" i="17"/>
  <c r="A360" i="17"/>
  <c r="A368" i="17"/>
  <c r="A376" i="17"/>
  <c r="A384" i="17"/>
  <c r="A393" i="17"/>
  <c r="A401" i="17"/>
  <c r="A409" i="17"/>
  <c r="A417" i="17"/>
  <c r="A425" i="17"/>
  <c r="A433" i="17"/>
  <c r="A441" i="17"/>
  <c r="A449" i="17"/>
  <c r="C1824" i="17" l="1"/>
  <c r="C1823" i="17"/>
  <c r="A1821" i="17"/>
  <c r="A1573" i="17"/>
  <c r="A1571" i="17"/>
  <c r="A1569" i="17"/>
  <c r="A1567" i="17"/>
  <c r="A1565" i="17"/>
  <c r="A1563" i="17"/>
  <c r="A1561" i="17"/>
  <c r="A1559" i="17"/>
  <c r="A1557" i="17"/>
  <c r="A1555" i="17"/>
  <c r="A1553" i="17"/>
  <c r="A1551" i="17"/>
  <c r="A1549" i="17"/>
  <c r="A1547" i="17"/>
  <c r="A1545" i="17"/>
  <c r="A1543" i="17"/>
  <c r="A1541" i="17"/>
  <c r="A1539" i="17"/>
  <c r="A1537" i="17"/>
  <c r="A1535" i="17"/>
  <c r="A1533" i="17"/>
  <c r="A1531" i="17"/>
  <c r="A1529" i="17"/>
  <c r="A1527" i="17"/>
  <c r="A1525" i="17"/>
  <c r="A1523" i="17"/>
  <c r="A1521" i="17"/>
  <c r="A1519" i="17"/>
  <c r="A1517" i="17"/>
  <c r="A1515" i="17"/>
  <c r="A1513" i="17"/>
  <c r="A1511" i="17"/>
  <c r="A1509" i="17"/>
  <c r="A1507" i="17"/>
  <c r="A1505" i="17"/>
  <c r="A1503" i="17"/>
  <c r="A1501" i="17"/>
  <c r="A1499" i="17"/>
  <c r="A1497" i="17"/>
  <c r="A1495" i="17"/>
  <c r="A1493" i="17"/>
  <c r="A1491" i="17"/>
  <c r="A1489" i="17"/>
  <c r="A1487" i="17"/>
  <c r="A1485" i="17"/>
  <c r="A1481" i="17"/>
  <c r="A1479" i="17"/>
  <c r="A1477" i="17"/>
  <c r="A1475" i="17"/>
  <c r="A1473" i="17"/>
  <c r="A1471" i="17"/>
  <c r="A1469" i="17"/>
  <c r="A1467" i="17"/>
  <c r="A1465" i="17"/>
  <c r="A1463" i="17"/>
  <c r="A1461" i="17"/>
  <c r="A1459" i="17"/>
  <c r="A1457" i="17"/>
  <c r="A1455" i="17"/>
  <c r="A1453" i="17"/>
  <c r="A1451" i="17"/>
  <c r="A1449" i="17"/>
  <c r="A1447" i="17"/>
  <c r="A1445" i="17"/>
  <c r="A1443" i="17"/>
  <c r="A1441" i="17"/>
  <c r="A1439" i="17"/>
  <c r="A1437" i="17"/>
  <c r="A1435" i="17"/>
  <c r="A1433" i="17"/>
  <c r="A1431" i="17"/>
  <c r="A1429" i="17"/>
  <c r="A1427" i="17"/>
  <c r="A1425" i="17"/>
  <c r="A1423" i="17"/>
  <c r="A1421" i="17"/>
  <c r="A1417" i="17"/>
  <c r="A1415" i="17"/>
  <c r="A1413" i="17"/>
  <c r="A1409" i="17"/>
  <c r="A1407" i="17"/>
  <c r="A1405" i="17"/>
  <c r="A1402" i="17"/>
  <c r="A1401" i="17"/>
  <c r="A1400" i="17"/>
  <c r="A1398" i="17"/>
  <c r="A1394" i="17"/>
  <c r="A1392" i="17"/>
  <c r="A1390" i="17"/>
  <c r="A1386" i="17"/>
  <c r="A1384" i="17"/>
  <c r="A1382" i="17"/>
  <c r="A1378" i="17"/>
  <c r="A1376" i="17"/>
  <c r="A1374" i="17"/>
  <c r="A1370" i="17"/>
  <c r="A1368" i="17"/>
  <c r="A1366" i="17"/>
  <c r="A1362" i="17"/>
  <c r="A1360" i="17"/>
  <c r="A1358" i="17"/>
  <c r="A1354" i="17"/>
  <c r="A1352" i="17"/>
  <c r="A1350" i="17"/>
  <c r="A1346" i="17"/>
  <c r="A1344" i="17"/>
  <c r="A1342" i="17"/>
  <c r="A1338" i="17"/>
  <c r="A1336" i="17"/>
  <c r="A1334" i="17"/>
  <c r="A1330" i="17"/>
  <c r="A1328" i="17"/>
  <c r="A1326" i="17"/>
  <c r="A1322" i="17"/>
  <c r="A1320" i="17"/>
  <c r="A1318" i="17"/>
  <c r="A1314" i="17"/>
  <c r="A1312" i="17"/>
  <c r="A1310" i="17"/>
  <c r="A1306" i="17"/>
  <c r="A1304" i="17"/>
  <c r="A1302" i="17"/>
  <c r="A1298" i="17"/>
  <c r="A1296" i="17"/>
  <c r="A1294" i="17"/>
  <c r="A1290" i="17"/>
  <c r="A1288" i="17"/>
  <c r="A1286" i="17"/>
  <c r="A1282" i="17"/>
  <c r="A1280" i="17"/>
  <c r="A1278" i="17"/>
  <c r="A1274" i="17"/>
  <c r="A1272" i="17"/>
  <c r="A1270" i="17"/>
  <c r="A1266" i="17"/>
  <c r="A1264" i="17"/>
  <c r="A1262" i="17"/>
  <c r="A1258" i="17"/>
  <c r="A1256" i="17"/>
  <c r="A1254" i="17"/>
  <c r="A1250" i="17"/>
  <c r="A1248" i="17"/>
  <c r="A1246" i="17"/>
  <c r="A1242" i="17"/>
  <c r="A1240" i="17"/>
  <c r="A1238" i="17"/>
  <c r="A1234" i="17"/>
  <c r="A1232" i="17"/>
  <c r="A1230" i="17"/>
  <c r="A1226" i="17"/>
  <c r="A1224" i="17"/>
  <c r="A1222" i="17"/>
  <c r="A1220" i="17"/>
  <c r="A1219" i="17"/>
  <c r="A1218" i="17"/>
  <c r="A1216" i="17"/>
  <c r="A1214" i="17"/>
  <c r="A1209" i="17"/>
  <c r="A1207" i="17"/>
  <c r="A1205" i="17"/>
  <c r="A1201" i="17"/>
  <c r="A1199" i="17"/>
  <c r="A1197" i="17"/>
  <c r="A1190" i="17"/>
  <c r="A1189" i="17"/>
  <c r="A1186" i="17"/>
  <c r="A1185" i="17"/>
  <c r="A1184" i="17"/>
  <c r="A1183" i="17"/>
  <c r="A1181" i="17"/>
  <c r="A1179" i="17"/>
  <c r="A1178" i="17"/>
  <c r="A1177" i="17"/>
  <c r="A1176" i="17"/>
  <c r="A1173" i="17"/>
  <c r="A1170" i="17"/>
  <c r="A1169" i="17"/>
  <c r="A1168" i="17"/>
  <c r="A1163" i="17"/>
  <c r="A1158" i="17"/>
  <c r="A1156" i="17"/>
  <c r="A1154" i="17"/>
  <c r="A1150" i="17"/>
  <c r="A1148" i="17"/>
  <c r="A1146" i="17"/>
  <c r="A1142" i="17"/>
  <c r="A1140" i="17"/>
  <c r="A1138" i="17"/>
  <c r="A1134" i="17"/>
  <c r="A1132" i="17"/>
  <c r="A1130" i="17"/>
  <c r="A1126" i="17"/>
  <c r="A1124" i="17"/>
  <c r="A1122" i="17"/>
  <c r="A1118" i="17"/>
  <c r="A1116" i="17"/>
  <c r="A1114" i="17"/>
  <c r="A1110" i="17"/>
  <c r="A1108" i="17"/>
  <c r="A1106" i="17"/>
  <c r="A1102" i="17"/>
  <c r="A1100" i="17"/>
  <c r="A1098" i="17"/>
  <c r="A1094" i="17"/>
  <c r="A1092" i="17"/>
  <c r="A1090" i="17"/>
  <c r="A1086" i="17"/>
  <c r="A1084" i="17"/>
  <c r="A1082" i="17"/>
  <c r="A1078" i="17"/>
  <c r="A1076" i="17"/>
  <c r="A1074" i="17"/>
  <c r="A1073" i="17"/>
  <c r="A1070" i="17"/>
  <c r="A1068" i="17"/>
  <c r="A1067" i="17"/>
  <c r="A1066" i="17"/>
  <c r="A1063" i="17"/>
  <c r="A1061" i="17"/>
  <c r="A1059" i="17"/>
  <c r="A1058" i="17"/>
  <c r="A1055" i="17"/>
  <c r="A1053" i="17"/>
  <c r="A1051" i="17"/>
  <c r="A1050" i="17"/>
  <c r="A1047" i="17"/>
  <c r="A1045" i="17"/>
  <c r="A1043" i="17"/>
  <c r="A1042" i="17"/>
  <c r="A1039" i="17"/>
  <c r="A1037" i="17"/>
  <c r="A1035" i="17"/>
  <c r="A1034" i="17"/>
  <c r="A1031" i="17"/>
  <c r="A1029" i="17"/>
  <c r="A1027" i="17"/>
  <c r="A1026" i="17"/>
  <c r="A1023" i="17"/>
  <c r="A1019" i="17"/>
  <c r="A1018" i="17"/>
  <c r="A1015" i="17"/>
  <c r="A1013" i="17"/>
  <c r="A1011" i="17"/>
  <c r="A1010" i="17"/>
  <c r="A1007" i="17"/>
  <c r="A1005" i="17"/>
  <c r="A1003" i="17"/>
  <c r="A1002" i="17"/>
  <c r="A999" i="17"/>
  <c r="A997" i="17"/>
  <c r="A995" i="17"/>
  <c r="A994" i="17"/>
  <c r="A991" i="17"/>
  <c r="A989" i="17"/>
  <c r="A987" i="17"/>
  <c r="A986" i="17"/>
  <c r="A983" i="17"/>
  <c r="A981" i="17"/>
  <c r="A979" i="17"/>
  <c r="A978" i="17"/>
  <c r="A975" i="17"/>
  <c r="A973" i="17"/>
  <c r="A971" i="17"/>
  <c r="A970" i="17"/>
  <c r="A968" i="17"/>
  <c r="A967" i="17"/>
  <c r="A965" i="17"/>
  <c r="A963" i="17"/>
  <c r="A962" i="17"/>
  <c r="A957" i="17"/>
  <c r="A956" i="17"/>
  <c r="A954" i="17"/>
  <c r="A951" i="17"/>
  <c r="A950" i="17"/>
  <c r="A949" i="17"/>
  <c r="A948" i="17"/>
  <c r="A947" i="17"/>
  <c r="A945" i="17"/>
  <c r="A944" i="17"/>
  <c r="A943" i="17"/>
  <c r="A940" i="17"/>
  <c r="A939" i="17"/>
  <c r="A937" i="17"/>
  <c r="A936" i="17"/>
  <c r="A932" i="17"/>
  <c r="A931" i="17"/>
  <c r="A930" i="17"/>
  <c r="A929" i="17"/>
  <c r="A925" i="17"/>
  <c r="A924" i="17"/>
  <c r="A922" i="17"/>
  <c r="A921" i="17"/>
  <c r="A917" i="17"/>
  <c r="A916" i="17"/>
  <c r="A914" i="17"/>
  <c r="A913" i="17"/>
  <c r="A909" i="17"/>
  <c r="A908" i="17"/>
  <c r="A906" i="17"/>
  <c r="A905" i="17"/>
  <c r="A901" i="17"/>
  <c r="A900" i="17"/>
  <c r="A898" i="17"/>
  <c r="A897" i="17"/>
  <c r="A893" i="17"/>
  <c r="A892" i="17"/>
  <c r="A889" i="17"/>
  <c r="A885" i="17"/>
  <c r="A884" i="17"/>
  <c r="A881" i="17"/>
  <c r="A877" i="17"/>
  <c r="A876" i="17"/>
  <c r="A873" i="17"/>
  <c r="A869" i="17"/>
  <c r="A868" i="17"/>
  <c r="A865" i="17"/>
  <c r="A861" i="17"/>
  <c r="A860" i="17"/>
  <c r="A857" i="17"/>
  <c r="A853" i="17"/>
  <c r="A852" i="17"/>
  <c r="A850" i="17"/>
  <c r="A849" i="17"/>
  <c r="A845" i="17"/>
  <c r="A844" i="17"/>
  <c r="A841" i="17"/>
  <c r="A837" i="17"/>
  <c r="A836" i="17"/>
  <c r="A833" i="17"/>
  <c r="A829" i="17"/>
  <c r="A828" i="17"/>
  <c r="A825" i="17"/>
  <c r="A821" i="17"/>
  <c r="A820" i="17"/>
  <c r="A817" i="17"/>
  <c r="A813" i="17"/>
  <c r="A812" i="17"/>
  <c r="A809" i="17"/>
  <c r="A805" i="17"/>
  <c r="A804" i="17"/>
  <c r="A801" i="17"/>
  <c r="A797" i="17"/>
  <c r="A796" i="17"/>
  <c r="A790" i="17"/>
  <c r="A789" i="17"/>
  <c r="A786" i="17"/>
  <c r="A782" i="17"/>
  <c r="A781" i="17"/>
  <c r="A777" i="17"/>
  <c r="A773" i="17"/>
  <c r="A772" i="17"/>
  <c r="A769" i="17"/>
  <c r="A765" i="17"/>
  <c r="Z764" i="17"/>
  <c r="Y764" i="17"/>
  <c r="X764" i="17"/>
  <c r="W764" i="17"/>
  <c r="V764" i="17"/>
  <c r="U764" i="17"/>
  <c r="T764" i="17"/>
  <c r="Z763" i="17"/>
  <c r="Y763" i="17"/>
  <c r="X763" i="17"/>
  <c r="W763" i="17"/>
  <c r="V763" i="17"/>
  <c r="U763" i="17"/>
  <c r="T763" i="17"/>
  <c r="Z762" i="17"/>
  <c r="Y762" i="17"/>
  <c r="X762" i="17"/>
  <c r="W762" i="17"/>
  <c r="V762" i="17"/>
  <c r="U762" i="17"/>
  <c r="T762" i="17"/>
  <c r="A762" i="17"/>
  <c r="Z761" i="17"/>
  <c r="Y761" i="17"/>
  <c r="X761" i="17"/>
  <c r="W761" i="17"/>
  <c r="V761" i="17"/>
  <c r="U761" i="17"/>
  <c r="T761" i="17"/>
  <c r="A761" i="17"/>
  <c r="Z760" i="17"/>
  <c r="Y760" i="17"/>
  <c r="X760" i="17"/>
  <c r="W760" i="17"/>
  <c r="V760" i="17"/>
  <c r="U760" i="17"/>
  <c r="T760" i="17"/>
  <c r="Z759" i="17"/>
  <c r="Y759" i="17"/>
  <c r="X759" i="17"/>
  <c r="W759" i="17"/>
  <c r="V759" i="17"/>
  <c r="U759" i="17"/>
  <c r="T759" i="17"/>
  <c r="Z758" i="17"/>
  <c r="Y758" i="17"/>
  <c r="X758" i="17"/>
  <c r="W758" i="17"/>
  <c r="V758" i="17"/>
  <c r="U758" i="17"/>
  <c r="T758" i="17"/>
  <c r="A758" i="17"/>
  <c r="Z757" i="17"/>
  <c r="Y757" i="17"/>
  <c r="X757" i="17"/>
  <c r="W757" i="17"/>
  <c r="V757" i="17"/>
  <c r="U757" i="17"/>
  <c r="T757" i="17"/>
  <c r="A757" i="17"/>
  <c r="Z756" i="17"/>
  <c r="Y756" i="17"/>
  <c r="X756" i="17"/>
  <c r="W756" i="17"/>
  <c r="V756" i="17"/>
  <c r="U756" i="17"/>
  <c r="T756" i="17"/>
  <c r="Z755" i="17"/>
  <c r="Y755" i="17"/>
  <c r="X755" i="17"/>
  <c r="W755" i="17"/>
  <c r="V755" i="17"/>
  <c r="U755" i="17"/>
  <c r="T755" i="17"/>
  <c r="Z754" i="17"/>
  <c r="Y754" i="17"/>
  <c r="X754" i="17"/>
  <c r="W754" i="17"/>
  <c r="V754" i="17"/>
  <c r="U754" i="17"/>
  <c r="T754" i="17"/>
  <c r="A754" i="17"/>
  <c r="Z753" i="17"/>
  <c r="Y753" i="17"/>
  <c r="X753" i="17"/>
  <c r="W753" i="17"/>
  <c r="V753" i="17"/>
  <c r="U753" i="17"/>
  <c r="T753" i="17"/>
  <c r="A753" i="17"/>
  <c r="Z752" i="17"/>
  <c r="Y752" i="17"/>
  <c r="X752" i="17"/>
  <c r="W752" i="17"/>
  <c r="V752" i="17"/>
  <c r="U752" i="17"/>
  <c r="T752" i="17"/>
  <c r="Z751" i="17"/>
  <c r="Y751" i="17"/>
  <c r="X751" i="17"/>
  <c r="W751" i="17"/>
  <c r="V751" i="17"/>
  <c r="U751" i="17"/>
  <c r="T751" i="17"/>
  <c r="Z750" i="17"/>
  <c r="Y750" i="17"/>
  <c r="X750" i="17"/>
  <c r="W750" i="17"/>
  <c r="V750" i="17"/>
  <c r="U750" i="17"/>
  <c r="T750" i="17"/>
  <c r="A750" i="17"/>
  <c r="Z749" i="17"/>
  <c r="Y749" i="17"/>
  <c r="X749" i="17"/>
  <c r="W749" i="17"/>
  <c r="V749" i="17"/>
  <c r="U749" i="17"/>
  <c r="T749" i="17"/>
  <c r="A749" i="17"/>
  <c r="Z748" i="17"/>
  <c r="Y748" i="17"/>
  <c r="X748" i="17"/>
  <c r="W748" i="17"/>
  <c r="V748" i="17"/>
  <c r="U748" i="17"/>
  <c r="T748" i="17"/>
  <c r="Z747" i="17"/>
  <c r="Y747" i="17"/>
  <c r="X747" i="17"/>
  <c r="W747" i="17"/>
  <c r="V747" i="17"/>
  <c r="U747" i="17"/>
  <c r="T747" i="17"/>
  <c r="Z746" i="17"/>
  <c r="Y746" i="17"/>
  <c r="X746" i="17"/>
  <c r="W746" i="17"/>
  <c r="V746" i="17"/>
  <c r="U746" i="17"/>
  <c r="T746" i="17"/>
  <c r="A746" i="17"/>
  <c r="Z745" i="17"/>
  <c r="Y745" i="17"/>
  <c r="X745" i="17"/>
  <c r="W745" i="17"/>
  <c r="V745" i="17"/>
  <c r="U745" i="17"/>
  <c r="T745" i="17"/>
  <c r="A745" i="17"/>
  <c r="Z744" i="17"/>
  <c r="Y744" i="17"/>
  <c r="X744" i="17"/>
  <c r="W744" i="17"/>
  <c r="V744" i="17"/>
  <c r="U744" i="17"/>
  <c r="T744" i="17"/>
  <c r="Z743" i="17"/>
  <c r="Y743" i="17"/>
  <c r="X743" i="17"/>
  <c r="W743" i="17"/>
  <c r="V743" i="17"/>
  <c r="U743" i="17"/>
  <c r="T743" i="17"/>
  <c r="Z742" i="17"/>
  <c r="Y742" i="17"/>
  <c r="X742" i="17"/>
  <c r="W742" i="17"/>
  <c r="V742" i="17"/>
  <c r="U742" i="17"/>
  <c r="T742" i="17"/>
  <c r="A742" i="17"/>
  <c r="Z741" i="17"/>
  <c r="Y741" i="17"/>
  <c r="X741" i="17"/>
  <c r="W741" i="17"/>
  <c r="V741" i="17"/>
  <c r="U741" i="17"/>
  <c r="T741" i="17"/>
  <c r="A741" i="17"/>
  <c r="Z740" i="17"/>
  <c r="Y740" i="17"/>
  <c r="X740" i="17"/>
  <c r="W740" i="17"/>
  <c r="V740" i="17"/>
  <c r="U740" i="17"/>
  <c r="T740" i="17"/>
  <c r="Z739" i="17"/>
  <c r="Y739" i="17"/>
  <c r="X739" i="17"/>
  <c r="W739" i="17"/>
  <c r="V739" i="17"/>
  <c r="U739" i="17"/>
  <c r="T739" i="17"/>
  <c r="Z738" i="17"/>
  <c r="Y738" i="17"/>
  <c r="X738" i="17"/>
  <c r="W738" i="17"/>
  <c r="V738" i="17"/>
  <c r="U738" i="17"/>
  <c r="T738" i="17"/>
  <c r="A738" i="17"/>
  <c r="Z737" i="17"/>
  <c r="Y737" i="17"/>
  <c r="X737" i="17"/>
  <c r="W737" i="17"/>
  <c r="V737" i="17"/>
  <c r="U737" i="17"/>
  <c r="T737" i="17"/>
  <c r="A737" i="17"/>
  <c r="Z736" i="17"/>
  <c r="Y736" i="17"/>
  <c r="X736" i="17"/>
  <c r="W736" i="17"/>
  <c r="V736" i="17"/>
  <c r="U736" i="17"/>
  <c r="T736" i="17"/>
  <c r="Z735" i="17"/>
  <c r="Y735" i="17"/>
  <c r="X735" i="17"/>
  <c r="W735" i="17"/>
  <c r="V735" i="17"/>
  <c r="U735" i="17"/>
  <c r="T735" i="17"/>
  <c r="Z734" i="17"/>
  <c r="Y734" i="17"/>
  <c r="X734" i="17"/>
  <c r="W734" i="17"/>
  <c r="V734" i="17"/>
  <c r="U734" i="17"/>
  <c r="T734" i="17"/>
  <c r="A734" i="17"/>
  <c r="Z733" i="17"/>
  <c r="Y733" i="17"/>
  <c r="X733" i="17"/>
  <c r="W733" i="17"/>
  <c r="V733" i="17"/>
  <c r="U733" i="17"/>
  <c r="T733" i="17"/>
  <c r="A733" i="17"/>
  <c r="Z732" i="17"/>
  <c r="Y732" i="17"/>
  <c r="X732" i="17"/>
  <c r="W732" i="17"/>
  <c r="V732" i="17"/>
  <c r="U732" i="17"/>
  <c r="T732" i="17"/>
  <c r="Z731" i="17"/>
  <c r="Y731" i="17"/>
  <c r="X731" i="17"/>
  <c r="W731" i="17"/>
  <c r="V731" i="17"/>
  <c r="U731" i="17"/>
  <c r="T731" i="17"/>
  <c r="Z730" i="17"/>
  <c r="Y730" i="17"/>
  <c r="X730" i="17"/>
  <c r="W730" i="17"/>
  <c r="V730" i="17"/>
  <c r="U730" i="17"/>
  <c r="T730" i="17"/>
  <c r="A730" i="17"/>
  <c r="Z729" i="17"/>
  <c r="Y729" i="17"/>
  <c r="X729" i="17"/>
  <c r="W729" i="17"/>
  <c r="V729" i="17"/>
  <c r="U729" i="17"/>
  <c r="T729" i="17"/>
  <c r="A729" i="17"/>
  <c r="Z728" i="17"/>
  <c r="Y728" i="17"/>
  <c r="X728" i="17"/>
  <c r="W728" i="17"/>
  <c r="V728" i="17"/>
  <c r="U728" i="17"/>
  <c r="T728" i="17"/>
  <c r="Z727" i="17"/>
  <c r="Y727" i="17"/>
  <c r="X727" i="17"/>
  <c r="W727" i="17"/>
  <c r="V727" i="17"/>
  <c r="U727" i="17"/>
  <c r="T727" i="17"/>
  <c r="Z726" i="17"/>
  <c r="Y726" i="17"/>
  <c r="X726" i="17"/>
  <c r="W726" i="17"/>
  <c r="V726" i="17"/>
  <c r="U726" i="17"/>
  <c r="T726" i="17"/>
  <c r="A726" i="17"/>
  <c r="Z725" i="17"/>
  <c r="Y725" i="17"/>
  <c r="X725" i="17"/>
  <c r="W725" i="17"/>
  <c r="V725" i="17"/>
  <c r="U725" i="17"/>
  <c r="T725" i="17"/>
  <c r="A725" i="17"/>
  <c r="Z724" i="17"/>
  <c r="Y724" i="17"/>
  <c r="X724" i="17"/>
  <c r="W724" i="17"/>
  <c r="V724" i="17"/>
  <c r="U724" i="17"/>
  <c r="T724" i="17"/>
  <c r="Z723" i="17"/>
  <c r="Y723" i="17"/>
  <c r="X723" i="17"/>
  <c r="W723" i="17"/>
  <c r="V723" i="17"/>
  <c r="U723" i="17"/>
  <c r="T723" i="17"/>
  <c r="Z722" i="17"/>
  <c r="Y722" i="17"/>
  <c r="X722" i="17"/>
  <c r="W722" i="17"/>
  <c r="V722" i="17"/>
  <c r="U722" i="17"/>
  <c r="T722" i="17"/>
  <c r="A722" i="17"/>
  <c r="Z721" i="17"/>
  <c r="Y721" i="17"/>
  <c r="X721" i="17"/>
  <c r="W721" i="17"/>
  <c r="V721" i="17"/>
  <c r="U721" i="17"/>
  <c r="T721" i="17"/>
  <c r="A721" i="17"/>
  <c r="Z720" i="17"/>
  <c r="Y720" i="17"/>
  <c r="X720" i="17"/>
  <c r="W720" i="17"/>
  <c r="V720" i="17"/>
  <c r="U720" i="17"/>
  <c r="T720" i="17"/>
  <c r="Z719" i="17"/>
  <c r="Y719" i="17"/>
  <c r="X719" i="17"/>
  <c r="W719" i="17"/>
  <c r="V719" i="17"/>
  <c r="U719" i="17"/>
  <c r="T719" i="17"/>
  <c r="Z718" i="17"/>
  <c r="Y718" i="17"/>
  <c r="X718" i="17"/>
  <c r="W718" i="17"/>
  <c r="V718" i="17"/>
  <c r="U718" i="17"/>
  <c r="T718" i="17"/>
  <c r="A718" i="17"/>
  <c r="Z717" i="17"/>
  <c r="Y717" i="17"/>
  <c r="X717" i="17"/>
  <c r="W717" i="17"/>
  <c r="V717" i="17"/>
  <c r="U717" i="17"/>
  <c r="T717" i="17"/>
  <c r="A717" i="17"/>
  <c r="Z716" i="17"/>
  <c r="Y716" i="17"/>
  <c r="X716" i="17"/>
  <c r="W716" i="17"/>
  <c r="V716" i="17"/>
  <c r="U716" i="17"/>
  <c r="T716" i="17"/>
  <c r="Z715" i="17"/>
  <c r="Y715" i="17"/>
  <c r="X715" i="17"/>
  <c r="W715" i="17"/>
  <c r="V715" i="17"/>
  <c r="U715" i="17"/>
  <c r="T715" i="17"/>
  <c r="Z714" i="17"/>
  <c r="Y714" i="17"/>
  <c r="X714" i="17"/>
  <c r="W714" i="17"/>
  <c r="V714" i="17"/>
  <c r="U714" i="17"/>
  <c r="T714" i="17"/>
  <c r="A714" i="17"/>
  <c r="Z713" i="17"/>
  <c r="Y713" i="17"/>
  <c r="X713" i="17"/>
  <c r="W713" i="17"/>
  <c r="V713" i="17"/>
  <c r="U713" i="17"/>
  <c r="T713" i="17"/>
  <c r="A713" i="17"/>
  <c r="Z712" i="17"/>
  <c r="Y712" i="17"/>
  <c r="X712" i="17"/>
  <c r="W712" i="17"/>
  <c r="V712" i="17"/>
  <c r="U712" i="17"/>
  <c r="T712" i="17"/>
  <c r="Z711" i="17"/>
  <c r="Y711" i="17"/>
  <c r="X711" i="17"/>
  <c r="W711" i="17"/>
  <c r="V711" i="17"/>
  <c r="U711" i="17"/>
  <c r="T711" i="17"/>
  <c r="Z710" i="17"/>
  <c r="Y710" i="17"/>
  <c r="X710" i="17"/>
  <c r="W710" i="17"/>
  <c r="V710" i="17"/>
  <c r="U710" i="17"/>
  <c r="T710" i="17"/>
  <c r="A710" i="17"/>
  <c r="Z709" i="17"/>
  <c r="Y709" i="17"/>
  <c r="X709" i="17"/>
  <c r="W709" i="17"/>
  <c r="V709" i="17"/>
  <c r="U709" i="17"/>
  <c r="T709" i="17"/>
  <c r="A709" i="17"/>
  <c r="Z708" i="17"/>
  <c r="Y708" i="17"/>
  <c r="X708" i="17"/>
  <c r="W708" i="17"/>
  <c r="V708" i="17"/>
  <c r="U708" i="17"/>
  <c r="T708" i="17"/>
  <c r="Z707" i="17"/>
  <c r="Y707" i="17"/>
  <c r="X707" i="17"/>
  <c r="W707" i="17"/>
  <c r="V707" i="17"/>
  <c r="U707" i="17"/>
  <c r="T707" i="17"/>
  <c r="Z706" i="17"/>
  <c r="Y706" i="17"/>
  <c r="X706" i="17"/>
  <c r="W706" i="17"/>
  <c r="V706" i="17"/>
  <c r="U706" i="17"/>
  <c r="T706" i="17"/>
  <c r="A706" i="17"/>
  <c r="Z705" i="17"/>
  <c r="Y705" i="17"/>
  <c r="X705" i="17"/>
  <c r="W705" i="17"/>
  <c r="V705" i="17"/>
  <c r="U705" i="17"/>
  <c r="T705" i="17"/>
  <c r="A705" i="17"/>
  <c r="Z704" i="17"/>
  <c r="Y704" i="17"/>
  <c r="X704" i="17"/>
  <c r="W704" i="17"/>
  <c r="V704" i="17"/>
  <c r="U704" i="17"/>
  <c r="T704" i="17"/>
  <c r="Z703" i="17"/>
  <c r="Y703" i="17"/>
  <c r="X703" i="17"/>
  <c r="W703" i="17"/>
  <c r="V703" i="17"/>
  <c r="U703" i="17"/>
  <c r="T703" i="17"/>
  <c r="Z702" i="17"/>
  <c r="Y702" i="17"/>
  <c r="X702" i="17"/>
  <c r="W702" i="17"/>
  <c r="V702" i="17"/>
  <c r="U702" i="17"/>
  <c r="T702" i="17"/>
  <c r="A702" i="17"/>
  <c r="Z701" i="17"/>
  <c r="Y701" i="17"/>
  <c r="X701" i="17"/>
  <c r="W701" i="17"/>
  <c r="V701" i="17"/>
  <c r="U701" i="17"/>
  <c r="T701" i="17"/>
  <c r="A701" i="17"/>
  <c r="Z700" i="17"/>
  <c r="Y700" i="17"/>
  <c r="X700" i="17"/>
  <c r="W700" i="17"/>
  <c r="V700" i="17"/>
  <c r="U700" i="17"/>
  <c r="T700" i="17"/>
  <c r="Z699" i="17"/>
  <c r="Y699" i="17"/>
  <c r="X699" i="17"/>
  <c r="W699" i="17"/>
  <c r="V699" i="17"/>
  <c r="U699" i="17"/>
  <c r="T699" i="17"/>
  <c r="Z698" i="17"/>
  <c r="Y698" i="17"/>
  <c r="X698" i="17"/>
  <c r="W698" i="17"/>
  <c r="V698" i="17"/>
  <c r="U698" i="17"/>
  <c r="T698" i="17"/>
  <c r="A698" i="17"/>
  <c r="Z697" i="17"/>
  <c r="Y697" i="17"/>
  <c r="X697" i="17"/>
  <c r="W697" i="17"/>
  <c r="V697" i="17"/>
  <c r="U697" i="17"/>
  <c r="T697" i="17"/>
  <c r="A697" i="17"/>
  <c r="Z696" i="17"/>
  <c r="Y696" i="17"/>
  <c r="X696" i="17"/>
  <c r="W696" i="17"/>
  <c r="V696" i="17"/>
  <c r="U696" i="17"/>
  <c r="T696" i="17"/>
  <c r="Z695" i="17"/>
  <c r="Y695" i="17"/>
  <c r="X695" i="17"/>
  <c r="W695" i="17"/>
  <c r="V695" i="17"/>
  <c r="U695" i="17"/>
  <c r="T695" i="17"/>
  <c r="A695" i="17"/>
  <c r="Z694" i="17"/>
  <c r="Y694" i="17"/>
  <c r="X694" i="17"/>
  <c r="W694" i="17"/>
  <c r="V694" i="17"/>
  <c r="U694" i="17"/>
  <c r="T694" i="17"/>
  <c r="A694" i="17"/>
  <c r="Z693" i="17"/>
  <c r="Y693" i="17"/>
  <c r="X693" i="17"/>
  <c r="W693" i="17"/>
  <c r="V693" i="17"/>
  <c r="U693" i="17"/>
  <c r="T693" i="17"/>
  <c r="A693" i="17"/>
  <c r="Z692" i="17"/>
  <c r="Y692" i="17"/>
  <c r="X692" i="17"/>
  <c r="W692" i="17"/>
  <c r="V692" i="17"/>
  <c r="U692" i="17"/>
  <c r="T692" i="17"/>
  <c r="Z691" i="17"/>
  <c r="Y691" i="17"/>
  <c r="X691" i="17"/>
  <c r="W691" i="17"/>
  <c r="V691" i="17"/>
  <c r="U691" i="17"/>
  <c r="T691" i="17"/>
  <c r="A691" i="17"/>
  <c r="Z690" i="17"/>
  <c r="Y690" i="17"/>
  <c r="X690" i="17"/>
  <c r="W690" i="17"/>
  <c r="V690" i="17"/>
  <c r="U690" i="17"/>
  <c r="T690" i="17"/>
  <c r="A690" i="17"/>
  <c r="Z689" i="17"/>
  <c r="Y689" i="17"/>
  <c r="X689" i="17"/>
  <c r="W689" i="17"/>
  <c r="V689" i="17"/>
  <c r="U689" i="17"/>
  <c r="T689" i="17"/>
  <c r="A689" i="17"/>
  <c r="Z688" i="17"/>
  <c r="Y688" i="17"/>
  <c r="X688" i="17"/>
  <c r="W688" i="17"/>
  <c r="V688" i="17"/>
  <c r="U688" i="17"/>
  <c r="T688" i="17"/>
  <c r="Z687" i="17"/>
  <c r="Y687" i="17"/>
  <c r="X687" i="17"/>
  <c r="W687" i="17"/>
  <c r="V687" i="17"/>
  <c r="U687" i="17"/>
  <c r="T687" i="17"/>
  <c r="Z686" i="17"/>
  <c r="Y686" i="17"/>
  <c r="X686" i="17"/>
  <c r="W686" i="17"/>
  <c r="V686" i="17"/>
  <c r="U686" i="17"/>
  <c r="T686" i="17"/>
  <c r="Z685" i="17"/>
  <c r="Y685" i="17"/>
  <c r="X685" i="17"/>
  <c r="W685" i="17"/>
  <c r="V685" i="17"/>
  <c r="U685" i="17"/>
  <c r="T685" i="17"/>
  <c r="A685" i="17"/>
  <c r="Z684" i="17"/>
  <c r="Y684" i="17"/>
  <c r="X684" i="17"/>
  <c r="W684" i="17"/>
  <c r="V684" i="17"/>
  <c r="U684" i="17"/>
  <c r="T684" i="17"/>
  <c r="Z683" i="17"/>
  <c r="Y683" i="17"/>
  <c r="X683" i="17"/>
  <c r="W683" i="17"/>
  <c r="V683" i="17"/>
  <c r="U683" i="17"/>
  <c r="T683" i="17"/>
  <c r="Z682" i="17"/>
  <c r="Y682" i="17"/>
  <c r="X682" i="17"/>
  <c r="W682" i="17"/>
  <c r="V682" i="17"/>
  <c r="U682" i="17"/>
  <c r="T682" i="17"/>
  <c r="A682" i="17"/>
  <c r="Z681" i="17"/>
  <c r="Y681" i="17"/>
  <c r="X681" i="17"/>
  <c r="W681" i="17"/>
  <c r="V681" i="17"/>
  <c r="U681" i="17"/>
  <c r="T681" i="17"/>
  <c r="A681" i="17"/>
  <c r="Z680" i="17"/>
  <c r="Y680" i="17"/>
  <c r="X680" i="17"/>
  <c r="W680" i="17"/>
  <c r="V680" i="17"/>
  <c r="U680" i="17"/>
  <c r="T680" i="17"/>
  <c r="Z679" i="17"/>
  <c r="Y679" i="17"/>
  <c r="X679" i="17"/>
  <c r="W679" i="17"/>
  <c r="V679" i="17"/>
  <c r="U679" i="17"/>
  <c r="T679" i="17"/>
  <c r="Z678" i="17"/>
  <c r="Y678" i="17"/>
  <c r="X678" i="17"/>
  <c r="W678" i="17"/>
  <c r="V678" i="17"/>
  <c r="U678" i="17"/>
  <c r="T678" i="17"/>
  <c r="A678" i="17"/>
  <c r="Z677" i="17"/>
  <c r="Y677" i="17"/>
  <c r="X677" i="17"/>
  <c r="W677" i="17"/>
  <c r="V677" i="17"/>
  <c r="U677" i="17"/>
  <c r="T677" i="17"/>
  <c r="A677" i="17"/>
  <c r="Z676" i="17"/>
  <c r="Y676" i="17"/>
  <c r="X676" i="17"/>
  <c r="W676" i="17"/>
  <c r="V676" i="17"/>
  <c r="U676" i="17"/>
  <c r="T676" i="17"/>
  <c r="Z675" i="17"/>
  <c r="Y675" i="17"/>
  <c r="X675" i="17"/>
  <c r="W675" i="17"/>
  <c r="V675" i="17"/>
  <c r="U675" i="17"/>
  <c r="T675" i="17"/>
  <c r="A675" i="17"/>
  <c r="Z674" i="17"/>
  <c r="Y674" i="17"/>
  <c r="X674" i="17"/>
  <c r="W674" i="17"/>
  <c r="V674" i="17"/>
  <c r="U674" i="17"/>
  <c r="T674" i="17"/>
  <c r="A674" i="17"/>
  <c r="Z673" i="17"/>
  <c r="Y673" i="17"/>
  <c r="X673" i="17"/>
  <c r="W673" i="17"/>
  <c r="V673" i="17"/>
  <c r="U673" i="17"/>
  <c r="T673" i="17"/>
  <c r="A673" i="17"/>
  <c r="Z672" i="17"/>
  <c r="Y672" i="17"/>
  <c r="X672" i="17"/>
  <c r="W672" i="17"/>
  <c r="V672" i="17"/>
  <c r="U672" i="17"/>
  <c r="T672" i="17"/>
  <c r="Z671" i="17"/>
  <c r="Y671" i="17"/>
  <c r="X671" i="17"/>
  <c r="W671" i="17"/>
  <c r="V671" i="17"/>
  <c r="U671" i="17"/>
  <c r="T671" i="17"/>
  <c r="A671" i="17"/>
  <c r="Z670" i="17"/>
  <c r="Y670" i="17"/>
  <c r="X670" i="17"/>
  <c r="W670" i="17"/>
  <c r="V670" i="17"/>
  <c r="U670" i="17"/>
  <c r="T670" i="17"/>
  <c r="A670" i="17"/>
  <c r="Z669" i="17"/>
  <c r="Y669" i="17"/>
  <c r="X669" i="17"/>
  <c r="W669" i="17"/>
  <c r="V669" i="17"/>
  <c r="U669" i="17"/>
  <c r="T669" i="17"/>
  <c r="A669" i="17"/>
  <c r="Z668" i="17"/>
  <c r="Y668" i="17"/>
  <c r="X668" i="17"/>
  <c r="W668" i="17"/>
  <c r="V668" i="17"/>
  <c r="U668" i="17"/>
  <c r="T668" i="17"/>
  <c r="A668" i="17"/>
  <c r="Z667" i="17"/>
  <c r="Y667" i="17"/>
  <c r="X667" i="17"/>
  <c r="W667" i="17"/>
  <c r="V667" i="17"/>
  <c r="U667" i="17"/>
  <c r="T667" i="17"/>
  <c r="Z666" i="17"/>
  <c r="Y666" i="17"/>
  <c r="X666" i="17"/>
  <c r="W666" i="17"/>
  <c r="V666" i="17"/>
  <c r="U666" i="17"/>
  <c r="T666" i="17"/>
  <c r="A666" i="17"/>
  <c r="Z665" i="17"/>
  <c r="Y665" i="17"/>
  <c r="X665" i="17"/>
  <c r="W665" i="17"/>
  <c r="V665" i="17"/>
  <c r="U665" i="17"/>
  <c r="T665" i="17"/>
  <c r="A665" i="17"/>
  <c r="Z664" i="17"/>
  <c r="Y664" i="17"/>
  <c r="X664" i="17"/>
  <c r="W664" i="17"/>
  <c r="V664" i="17"/>
  <c r="U664" i="17"/>
  <c r="T664" i="17"/>
  <c r="Z663" i="17"/>
  <c r="Y663" i="17"/>
  <c r="X663" i="17"/>
  <c r="W663" i="17"/>
  <c r="V663" i="17"/>
  <c r="U663" i="17"/>
  <c r="T663" i="17"/>
  <c r="Z662" i="17"/>
  <c r="Y662" i="17"/>
  <c r="X662" i="17"/>
  <c r="W662" i="17"/>
  <c r="V662" i="17"/>
  <c r="U662" i="17"/>
  <c r="T662" i="17"/>
  <c r="A662" i="17"/>
  <c r="Z661" i="17"/>
  <c r="Y661" i="17"/>
  <c r="X661" i="17"/>
  <c r="W661" i="17"/>
  <c r="V661" i="17"/>
  <c r="U661" i="17"/>
  <c r="T661" i="17"/>
  <c r="A661" i="17"/>
  <c r="Z660" i="17"/>
  <c r="Y660" i="17"/>
  <c r="X660" i="17"/>
  <c r="W660" i="17"/>
  <c r="V660" i="17"/>
  <c r="U660" i="17"/>
  <c r="T660" i="17"/>
  <c r="Z659" i="17"/>
  <c r="Y659" i="17"/>
  <c r="X659" i="17"/>
  <c r="W659" i="17"/>
  <c r="V659" i="17"/>
  <c r="U659" i="17"/>
  <c r="T659" i="17"/>
  <c r="Z658" i="17"/>
  <c r="Y658" i="17"/>
  <c r="X658" i="17"/>
  <c r="W658" i="17"/>
  <c r="V658" i="17"/>
  <c r="U658" i="17"/>
  <c r="T658" i="17"/>
  <c r="Z657" i="17"/>
  <c r="Y657" i="17"/>
  <c r="X657" i="17"/>
  <c r="W657" i="17"/>
  <c r="V657" i="17"/>
  <c r="U657" i="17"/>
  <c r="T657" i="17"/>
  <c r="A657" i="17"/>
  <c r="Z656" i="17"/>
  <c r="Y656" i="17"/>
  <c r="X656" i="17"/>
  <c r="W656" i="17"/>
  <c r="V656" i="17"/>
  <c r="U656" i="17"/>
  <c r="T656" i="17"/>
  <c r="Z655" i="17"/>
  <c r="Y655" i="17"/>
  <c r="X655" i="17"/>
  <c r="W655" i="17"/>
  <c r="V655" i="17"/>
  <c r="U655" i="17"/>
  <c r="T655" i="17"/>
  <c r="A655" i="17"/>
  <c r="Z654" i="17"/>
  <c r="Y654" i="17"/>
  <c r="X654" i="17"/>
  <c r="W654" i="17"/>
  <c r="V654" i="17"/>
  <c r="U654" i="17"/>
  <c r="T654" i="17"/>
  <c r="Z653" i="17"/>
  <c r="Y653" i="17"/>
  <c r="X653" i="17"/>
  <c r="W653" i="17"/>
  <c r="V653" i="17"/>
  <c r="U653" i="17"/>
  <c r="T653" i="17"/>
  <c r="A653" i="17"/>
  <c r="Z652" i="17"/>
  <c r="Y652" i="17"/>
  <c r="X652" i="17"/>
  <c r="W652" i="17"/>
  <c r="V652" i="17"/>
  <c r="U652" i="17"/>
  <c r="T652" i="17"/>
  <c r="Z651" i="17"/>
  <c r="Y651" i="17"/>
  <c r="X651" i="17"/>
  <c r="W651" i="17"/>
  <c r="V651" i="17"/>
  <c r="U651" i="17"/>
  <c r="T651" i="17"/>
  <c r="Z650" i="17"/>
  <c r="Y650" i="17"/>
  <c r="X650" i="17"/>
  <c r="W650" i="17"/>
  <c r="V650" i="17"/>
  <c r="U650" i="17"/>
  <c r="T650" i="17"/>
  <c r="Z649" i="17"/>
  <c r="Y649" i="17"/>
  <c r="X649" i="17"/>
  <c r="W649" i="17"/>
  <c r="V649" i="17"/>
  <c r="U649" i="17"/>
  <c r="T649" i="17"/>
  <c r="A649" i="17"/>
  <c r="Z648" i="17"/>
  <c r="Y648" i="17"/>
  <c r="X648" i="17"/>
  <c r="W648" i="17"/>
  <c r="V648" i="17"/>
  <c r="U648" i="17"/>
  <c r="T648" i="17"/>
  <c r="Z647" i="17"/>
  <c r="Y647" i="17"/>
  <c r="X647" i="17"/>
  <c r="W647" i="17"/>
  <c r="V647" i="17"/>
  <c r="U647" i="17"/>
  <c r="T647" i="17"/>
  <c r="A647" i="17"/>
  <c r="Z646" i="17"/>
  <c r="Y646" i="17"/>
  <c r="X646" i="17"/>
  <c r="W646" i="17"/>
  <c r="V646" i="17"/>
  <c r="U646" i="17"/>
  <c r="T646" i="17"/>
  <c r="Z645" i="17"/>
  <c r="Y645" i="17"/>
  <c r="X645" i="17"/>
  <c r="W645" i="17"/>
  <c r="V645" i="17"/>
  <c r="U645" i="17"/>
  <c r="T645" i="17"/>
  <c r="A645" i="17"/>
  <c r="T644" i="17"/>
  <c r="A644" i="17"/>
  <c r="Z643" i="17"/>
  <c r="Y643" i="17"/>
  <c r="X643" i="17"/>
  <c r="W643" i="17"/>
  <c r="V643" i="17"/>
  <c r="U643" i="17"/>
  <c r="T643" i="17"/>
  <c r="A643" i="17"/>
  <c r="Z642" i="17"/>
  <c r="Y642" i="17"/>
  <c r="X642" i="17"/>
  <c r="W642" i="17"/>
  <c r="V642" i="17"/>
  <c r="U642" i="17"/>
  <c r="T642" i="17"/>
  <c r="Z641" i="17"/>
  <c r="Y641" i="17"/>
  <c r="X641" i="17"/>
  <c r="W641" i="17"/>
  <c r="V641" i="17"/>
  <c r="U641" i="17"/>
  <c r="T641" i="17"/>
  <c r="A641" i="17"/>
  <c r="T640" i="17"/>
  <c r="Z639" i="17"/>
  <c r="Y639" i="17"/>
  <c r="X639" i="17"/>
  <c r="W639" i="17"/>
  <c r="V639" i="17"/>
  <c r="U639" i="17"/>
  <c r="T639" i="17"/>
  <c r="A639" i="17"/>
  <c r="Z638" i="17"/>
  <c r="Y638" i="17"/>
  <c r="X638" i="17"/>
  <c r="W638" i="17"/>
  <c r="V638" i="17"/>
  <c r="U638" i="17"/>
  <c r="T638" i="17"/>
  <c r="Z637" i="17"/>
  <c r="Y637" i="17"/>
  <c r="X637" i="17"/>
  <c r="W637" i="17"/>
  <c r="V637" i="17"/>
  <c r="U637" i="17"/>
  <c r="T637" i="17"/>
  <c r="A637" i="17"/>
  <c r="Z636" i="17"/>
  <c r="Y636" i="17"/>
  <c r="X636" i="17"/>
  <c r="W636" i="17"/>
  <c r="V636" i="17"/>
  <c r="U636" i="17"/>
  <c r="T636" i="17"/>
  <c r="A636" i="17"/>
  <c r="Z635" i="17"/>
  <c r="Y635" i="17"/>
  <c r="X635" i="17"/>
  <c r="W635" i="17"/>
  <c r="V635" i="17"/>
  <c r="U635" i="17"/>
  <c r="T635" i="17"/>
  <c r="Z634" i="17"/>
  <c r="Y634" i="17"/>
  <c r="X634" i="17"/>
  <c r="W634" i="17"/>
  <c r="V634" i="17"/>
  <c r="U634" i="17"/>
  <c r="T634" i="17"/>
  <c r="Z633" i="17"/>
  <c r="Y633" i="17"/>
  <c r="X633" i="17"/>
  <c r="W633" i="17"/>
  <c r="V633" i="17"/>
  <c r="U633" i="17"/>
  <c r="T633" i="17"/>
  <c r="A633" i="17"/>
  <c r="Z632" i="17"/>
  <c r="Y632" i="17"/>
  <c r="X632" i="17"/>
  <c r="W632" i="17"/>
  <c r="V632" i="17"/>
  <c r="U632" i="17"/>
  <c r="T632" i="17"/>
  <c r="Z631" i="17"/>
  <c r="Y631" i="17"/>
  <c r="X631" i="17"/>
  <c r="W631" i="17"/>
  <c r="V631" i="17"/>
  <c r="U631" i="17"/>
  <c r="T631" i="17"/>
  <c r="A631" i="17"/>
  <c r="Z630" i="17"/>
  <c r="Y630" i="17"/>
  <c r="X630" i="17"/>
  <c r="W630" i="17"/>
  <c r="V630" i="17"/>
  <c r="U630" i="17"/>
  <c r="T630" i="17"/>
  <c r="Z629" i="17"/>
  <c r="Y629" i="17"/>
  <c r="X629" i="17"/>
  <c r="W629" i="17"/>
  <c r="V629" i="17"/>
  <c r="U629" i="17"/>
  <c r="T629" i="17"/>
  <c r="A629" i="17"/>
  <c r="Z628" i="17"/>
  <c r="Y628" i="17"/>
  <c r="X628" i="17"/>
  <c r="W628" i="17"/>
  <c r="V628" i="17"/>
  <c r="U628" i="17"/>
  <c r="T628" i="17"/>
  <c r="A628" i="17"/>
  <c r="Z627" i="17"/>
  <c r="Y627" i="17"/>
  <c r="X627" i="17"/>
  <c r="W627" i="17"/>
  <c r="V627" i="17"/>
  <c r="U627" i="17"/>
  <c r="T627" i="17"/>
  <c r="Z626" i="17"/>
  <c r="Y626" i="17"/>
  <c r="X626" i="17"/>
  <c r="W626" i="17"/>
  <c r="V626" i="17"/>
  <c r="U626" i="17"/>
  <c r="T626" i="17"/>
  <c r="Z625" i="17"/>
  <c r="Y625" i="17"/>
  <c r="X625" i="17"/>
  <c r="W625" i="17"/>
  <c r="V625" i="17"/>
  <c r="U625" i="17"/>
  <c r="T625" i="17"/>
  <c r="A625" i="17"/>
  <c r="Z624" i="17"/>
  <c r="Y624" i="17"/>
  <c r="X624" i="17"/>
  <c r="W624" i="17"/>
  <c r="V624" i="17"/>
  <c r="U624" i="17"/>
  <c r="T624" i="17"/>
  <c r="Z623" i="17"/>
  <c r="Y623" i="17"/>
  <c r="X623" i="17"/>
  <c r="W623" i="17"/>
  <c r="V623" i="17"/>
  <c r="U623" i="17"/>
  <c r="T623" i="17"/>
  <c r="A623" i="17"/>
  <c r="Z622" i="17"/>
  <c r="Y622" i="17"/>
  <c r="X622" i="17"/>
  <c r="W622" i="17"/>
  <c r="V622" i="17"/>
  <c r="U622" i="17"/>
  <c r="T622" i="17"/>
  <c r="Z621" i="17"/>
  <c r="Y621" i="17"/>
  <c r="X621" i="17"/>
  <c r="W621" i="17"/>
  <c r="V621" i="17"/>
  <c r="U621" i="17"/>
  <c r="T621" i="17"/>
  <c r="A621" i="17"/>
  <c r="Z620" i="17"/>
  <c r="Y620" i="17"/>
  <c r="X620" i="17"/>
  <c r="W620" i="17"/>
  <c r="V620" i="17"/>
  <c r="U620" i="17"/>
  <c r="T620" i="17"/>
  <c r="A620" i="17"/>
  <c r="A617" i="17"/>
  <c r="A615" i="17"/>
  <c r="A613" i="17"/>
  <c r="Z611" i="17"/>
  <c r="Y611" i="17"/>
  <c r="X611" i="17"/>
  <c r="W611" i="17"/>
  <c r="V611" i="17"/>
  <c r="U611" i="17"/>
  <c r="T611" i="17"/>
  <c r="Z610" i="17"/>
  <c r="Y610" i="17"/>
  <c r="X610" i="17"/>
  <c r="W610" i="17"/>
  <c r="V610" i="17"/>
  <c r="U610" i="17"/>
  <c r="T610" i="17"/>
  <c r="A610" i="17"/>
  <c r="Z609" i="17"/>
  <c r="Y609" i="17"/>
  <c r="X609" i="17"/>
  <c r="W609" i="17"/>
  <c r="V609" i="17"/>
  <c r="U609" i="17"/>
  <c r="T609" i="17"/>
  <c r="Z608" i="17"/>
  <c r="Y608" i="17"/>
  <c r="X608" i="17"/>
  <c r="W608" i="17"/>
  <c r="V608" i="17"/>
  <c r="U608" i="17"/>
  <c r="T608" i="17"/>
  <c r="A608" i="17"/>
  <c r="Z607" i="17"/>
  <c r="Y607" i="17"/>
  <c r="X607" i="17"/>
  <c r="W607" i="17"/>
  <c r="V607" i="17"/>
  <c r="U607" i="17"/>
  <c r="T607" i="17"/>
  <c r="Z606" i="17"/>
  <c r="Y606" i="17"/>
  <c r="X606" i="17"/>
  <c r="W606" i="17"/>
  <c r="V606" i="17"/>
  <c r="U606" i="17"/>
  <c r="T606" i="17"/>
  <c r="A606" i="17"/>
  <c r="Z605" i="17"/>
  <c r="Y605" i="17"/>
  <c r="X605" i="17"/>
  <c r="W605" i="17"/>
  <c r="V605" i="17"/>
  <c r="U605" i="17"/>
  <c r="T605" i="17"/>
  <c r="A605" i="17"/>
  <c r="Z604" i="17"/>
  <c r="Y604" i="17"/>
  <c r="X604" i="17"/>
  <c r="W604" i="17"/>
  <c r="V604" i="17"/>
  <c r="U604" i="17"/>
  <c r="T604" i="17"/>
  <c r="T603" i="17"/>
  <c r="Z602" i="17"/>
  <c r="Y602" i="17"/>
  <c r="X602" i="17"/>
  <c r="W602" i="17"/>
  <c r="V602" i="17"/>
  <c r="U602" i="17"/>
  <c r="T602" i="17"/>
  <c r="A602" i="17"/>
  <c r="Z601" i="17"/>
  <c r="Y601" i="17"/>
  <c r="X601" i="17"/>
  <c r="W601" i="17"/>
  <c r="V601" i="17"/>
  <c r="U601" i="17"/>
  <c r="T601" i="17"/>
  <c r="Z600" i="17"/>
  <c r="Y600" i="17"/>
  <c r="X600" i="17"/>
  <c r="W600" i="17"/>
  <c r="V600" i="17"/>
  <c r="U600" i="17"/>
  <c r="T600" i="17"/>
  <c r="A600" i="17"/>
  <c r="Z599" i="17"/>
  <c r="Y599" i="17"/>
  <c r="X599" i="17"/>
  <c r="W599" i="17"/>
  <c r="V599" i="17"/>
  <c r="U599" i="17"/>
  <c r="T599" i="17"/>
  <c r="T598" i="17"/>
  <c r="A598" i="17"/>
  <c r="Z597" i="17"/>
  <c r="Y597" i="17"/>
  <c r="X597" i="17"/>
  <c r="W597" i="17"/>
  <c r="V597" i="17"/>
  <c r="U597" i="17"/>
  <c r="T597" i="17"/>
  <c r="A597" i="17"/>
  <c r="Z596" i="17"/>
  <c r="Y596" i="17"/>
  <c r="X596" i="17"/>
  <c r="W596" i="17"/>
  <c r="V596" i="17"/>
  <c r="U596" i="17"/>
  <c r="T596" i="17"/>
  <c r="Z595" i="17"/>
  <c r="Y595" i="17"/>
  <c r="X595" i="17"/>
  <c r="W595" i="17"/>
  <c r="V595" i="17"/>
  <c r="U595" i="17"/>
  <c r="T595" i="17"/>
  <c r="Z594" i="17"/>
  <c r="Y594" i="17"/>
  <c r="X594" i="17"/>
  <c r="W594" i="17"/>
  <c r="V594" i="17"/>
  <c r="U594" i="17"/>
  <c r="T594" i="17"/>
  <c r="A594" i="17"/>
  <c r="Z593" i="17"/>
  <c r="Y593" i="17"/>
  <c r="X593" i="17"/>
  <c r="W593" i="17"/>
  <c r="V593" i="17"/>
  <c r="U593" i="17"/>
  <c r="T593" i="17"/>
  <c r="Z592" i="17"/>
  <c r="Y592" i="17"/>
  <c r="X592" i="17"/>
  <c r="W592" i="17"/>
  <c r="V592" i="17"/>
  <c r="U592" i="17"/>
  <c r="T592" i="17"/>
  <c r="A592" i="17"/>
  <c r="Z591" i="17"/>
  <c r="Y591" i="17"/>
  <c r="X591" i="17"/>
  <c r="W591" i="17"/>
  <c r="V591" i="17"/>
  <c r="U591" i="17"/>
  <c r="T591" i="17"/>
  <c r="Z590" i="17"/>
  <c r="Y590" i="17"/>
  <c r="X590" i="17"/>
  <c r="W590" i="17"/>
  <c r="V590" i="17"/>
  <c r="U590" i="17"/>
  <c r="T590" i="17"/>
  <c r="A590" i="17"/>
  <c r="Z589" i="17"/>
  <c r="Y589" i="17"/>
  <c r="X589" i="17"/>
  <c r="W589" i="17"/>
  <c r="V589" i="17"/>
  <c r="U589" i="17"/>
  <c r="T589" i="17"/>
  <c r="A589" i="17"/>
  <c r="Z588" i="17"/>
  <c r="Y588" i="17"/>
  <c r="X588" i="17"/>
  <c r="W588" i="17"/>
  <c r="V588" i="17"/>
  <c r="U588" i="17"/>
  <c r="T588" i="17"/>
  <c r="Z587" i="17"/>
  <c r="Y587" i="17"/>
  <c r="X587" i="17"/>
  <c r="W587" i="17"/>
  <c r="V587" i="17"/>
  <c r="U587" i="17"/>
  <c r="T587" i="17"/>
  <c r="Z586" i="17"/>
  <c r="Y586" i="17"/>
  <c r="X586" i="17"/>
  <c r="W586" i="17"/>
  <c r="V586" i="17"/>
  <c r="U586" i="17"/>
  <c r="T586" i="17"/>
  <c r="A586" i="17"/>
  <c r="Z585" i="17"/>
  <c r="Y585" i="17"/>
  <c r="X585" i="17"/>
  <c r="W585" i="17"/>
  <c r="V585" i="17"/>
  <c r="U585" i="17"/>
  <c r="T585" i="17"/>
  <c r="Z584" i="17"/>
  <c r="Y584" i="17"/>
  <c r="X584" i="17"/>
  <c r="W584" i="17"/>
  <c r="V584" i="17"/>
  <c r="U584" i="17"/>
  <c r="T584" i="17"/>
  <c r="A584" i="17"/>
  <c r="Z583" i="17"/>
  <c r="Y583" i="17"/>
  <c r="X583" i="17"/>
  <c r="W583" i="17"/>
  <c r="V583" i="17"/>
  <c r="U583" i="17"/>
  <c r="T583" i="17"/>
  <c r="Z582" i="17"/>
  <c r="Y582" i="17"/>
  <c r="X582" i="17"/>
  <c r="W582" i="17"/>
  <c r="V582" i="17"/>
  <c r="U582" i="17"/>
  <c r="T582" i="17"/>
  <c r="A582" i="17"/>
  <c r="T581" i="17"/>
  <c r="A581" i="17"/>
  <c r="Z580" i="17"/>
  <c r="Y580" i="17"/>
  <c r="X580" i="17"/>
  <c r="W580" i="17"/>
  <c r="V580" i="17"/>
  <c r="U580" i="17"/>
  <c r="T580" i="17"/>
  <c r="Z579" i="17"/>
  <c r="Y579" i="17"/>
  <c r="X579" i="17"/>
  <c r="W579" i="17"/>
  <c r="V579" i="17"/>
  <c r="U579" i="17"/>
  <c r="T579" i="17"/>
  <c r="Z578" i="17"/>
  <c r="Y578" i="17"/>
  <c r="X578" i="17"/>
  <c r="W578" i="17"/>
  <c r="V578" i="17"/>
  <c r="U578" i="17"/>
  <c r="T578" i="17"/>
  <c r="A578" i="17"/>
  <c r="Z577" i="17"/>
  <c r="Y577" i="17"/>
  <c r="X577" i="17"/>
  <c r="W577" i="17"/>
  <c r="V577" i="17"/>
  <c r="U577" i="17"/>
  <c r="T577" i="17"/>
  <c r="A576" i="17"/>
  <c r="Z575" i="17"/>
  <c r="Y575" i="17"/>
  <c r="X575" i="17"/>
  <c r="W575" i="17"/>
  <c r="V575" i="17"/>
  <c r="U575" i="17"/>
  <c r="T575" i="17"/>
  <c r="A574" i="17"/>
  <c r="Z573" i="17"/>
  <c r="Y573" i="17"/>
  <c r="X573" i="17"/>
  <c r="W573" i="17"/>
  <c r="V573" i="17"/>
  <c r="U573" i="17"/>
  <c r="T573" i="17"/>
  <c r="Z572" i="17"/>
  <c r="Y572" i="17"/>
  <c r="X572" i="17"/>
  <c r="W572" i="17"/>
  <c r="V572" i="17"/>
  <c r="U572" i="17"/>
  <c r="T572" i="17"/>
  <c r="Z571" i="17"/>
  <c r="Y571" i="17"/>
  <c r="X571" i="17"/>
  <c r="W571" i="17"/>
  <c r="V571" i="17"/>
  <c r="U571" i="17"/>
  <c r="T571" i="17"/>
  <c r="A571" i="17"/>
  <c r="Z570" i="17"/>
  <c r="Y570" i="17"/>
  <c r="X570" i="17"/>
  <c r="W570" i="17"/>
  <c r="V570" i="17"/>
  <c r="U570" i="17"/>
  <c r="T570" i="17"/>
  <c r="Z569" i="17"/>
  <c r="Y569" i="17"/>
  <c r="X569" i="17"/>
  <c r="W569" i="17"/>
  <c r="V569" i="17"/>
  <c r="U569" i="17"/>
  <c r="T569" i="17"/>
  <c r="A569" i="17"/>
  <c r="Z568" i="17"/>
  <c r="Y568" i="17"/>
  <c r="X568" i="17"/>
  <c r="W568" i="17"/>
  <c r="V568" i="17"/>
  <c r="U568" i="17"/>
  <c r="T568" i="17"/>
  <c r="Z567" i="17"/>
  <c r="Y567" i="17"/>
  <c r="X567" i="17"/>
  <c r="W567" i="17"/>
  <c r="V567" i="17"/>
  <c r="U567" i="17"/>
  <c r="T567" i="17"/>
  <c r="A567" i="17"/>
  <c r="Z341" i="17"/>
  <c r="Y341" i="17"/>
  <c r="X341" i="17"/>
  <c r="W341" i="17"/>
  <c r="V341" i="17"/>
  <c r="U341" i="17"/>
  <c r="T341" i="17"/>
  <c r="Z340" i="17"/>
  <c r="Y340" i="17"/>
  <c r="X340" i="17"/>
  <c r="W340" i="17"/>
  <c r="V340" i="17"/>
  <c r="U340" i="17"/>
  <c r="T340" i="17"/>
  <c r="Z339" i="17"/>
  <c r="Y339" i="17"/>
  <c r="X339" i="17"/>
  <c r="W339" i="17"/>
  <c r="V339" i="17"/>
  <c r="U339" i="17"/>
  <c r="T339" i="17"/>
  <c r="A339" i="17"/>
  <c r="Z338" i="17"/>
  <c r="Y338" i="17"/>
  <c r="X338" i="17"/>
  <c r="W338" i="17"/>
  <c r="V338" i="17"/>
  <c r="U338" i="17"/>
  <c r="T338" i="17"/>
  <c r="Z337" i="17"/>
  <c r="Y337" i="17"/>
  <c r="X337" i="17"/>
  <c r="W337" i="17"/>
  <c r="V337" i="17"/>
  <c r="U337" i="17"/>
  <c r="T337" i="17"/>
  <c r="A337" i="17"/>
  <c r="Z336" i="17"/>
  <c r="Y336" i="17"/>
  <c r="X336" i="17"/>
  <c r="W336" i="17"/>
  <c r="V336" i="17"/>
  <c r="U336" i="17"/>
  <c r="T336" i="17"/>
  <c r="Z335" i="17"/>
  <c r="Y335" i="17"/>
  <c r="X335" i="17"/>
  <c r="W335" i="17"/>
  <c r="V335" i="17"/>
  <c r="U335" i="17"/>
  <c r="T335" i="17"/>
  <c r="A335" i="17"/>
  <c r="Z334" i="17"/>
  <c r="Y334" i="17"/>
  <c r="X334" i="17"/>
  <c r="W334" i="17"/>
  <c r="V334" i="17"/>
  <c r="U334" i="17"/>
  <c r="T334" i="17"/>
  <c r="A334" i="17"/>
  <c r="Z333" i="17"/>
  <c r="Y333" i="17"/>
  <c r="X333" i="17"/>
  <c r="W333" i="17"/>
  <c r="V333" i="17"/>
  <c r="U333" i="17"/>
  <c r="T333" i="17"/>
  <c r="A333" i="17"/>
  <c r="Z332" i="17"/>
  <c r="Y332" i="17"/>
  <c r="X332" i="17"/>
  <c r="W332" i="17"/>
  <c r="V332" i="17"/>
  <c r="U332" i="17"/>
  <c r="T332" i="17"/>
  <c r="Z331" i="17"/>
  <c r="Y331" i="17"/>
  <c r="X331" i="17"/>
  <c r="W331" i="17"/>
  <c r="V331" i="17"/>
  <c r="U331" i="17"/>
  <c r="T331" i="17"/>
  <c r="A331" i="17"/>
  <c r="Z330" i="17"/>
  <c r="Y330" i="17"/>
  <c r="X330" i="17"/>
  <c r="W330" i="17"/>
  <c r="V330" i="17"/>
  <c r="U330" i="17"/>
  <c r="T330" i="17"/>
  <c r="Z329" i="17"/>
  <c r="Y329" i="17"/>
  <c r="X329" i="17"/>
  <c r="W329" i="17"/>
  <c r="V329" i="17"/>
  <c r="U329" i="17"/>
  <c r="T329" i="17"/>
  <c r="A329" i="17"/>
  <c r="Z328" i="17"/>
  <c r="Y328" i="17"/>
  <c r="X328" i="17"/>
  <c r="W328" i="17"/>
  <c r="V328" i="17"/>
  <c r="U328" i="17"/>
  <c r="T328" i="17"/>
  <c r="Z327" i="17"/>
  <c r="Y327" i="17"/>
  <c r="X327" i="17"/>
  <c r="W327" i="17"/>
  <c r="V327" i="17"/>
  <c r="U327" i="17"/>
  <c r="T327" i="17"/>
  <c r="A327" i="17"/>
  <c r="Z326" i="17"/>
  <c r="Y326" i="17"/>
  <c r="X326" i="17"/>
  <c r="W326" i="17"/>
  <c r="V326" i="17"/>
  <c r="U326" i="17"/>
  <c r="T326" i="17"/>
  <c r="A326" i="17"/>
  <c r="Z325" i="17"/>
  <c r="Y325" i="17"/>
  <c r="X325" i="17"/>
  <c r="W325" i="17"/>
  <c r="V325" i="17"/>
  <c r="U325" i="17"/>
  <c r="T325" i="17"/>
  <c r="A325" i="17"/>
  <c r="Z324" i="17"/>
  <c r="Y324" i="17"/>
  <c r="X324" i="17"/>
  <c r="W324" i="17"/>
  <c r="V324" i="17"/>
  <c r="U324" i="17"/>
  <c r="T324" i="17"/>
  <c r="Z323" i="17"/>
  <c r="Y323" i="17"/>
  <c r="X323" i="17"/>
  <c r="W323" i="17"/>
  <c r="V323" i="17"/>
  <c r="U323" i="17"/>
  <c r="T323" i="17"/>
  <c r="A323" i="17"/>
  <c r="Z322" i="17"/>
  <c r="Y322" i="17"/>
  <c r="X322" i="17"/>
  <c r="W322" i="17"/>
  <c r="V322" i="17"/>
  <c r="U322" i="17"/>
  <c r="T322" i="17"/>
  <c r="Z321" i="17"/>
  <c r="Y321" i="17"/>
  <c r="X321" i="17"/>
  <c r="W321" i="17"/>
  <c r="V321" i="17"/>
  <c r="U321" i="17"/>
  <c r="T321" i="17"/>
  <c r="A321" i="17"/>
  <c r="Z320" i="17"/>
  <c r="Y320" i="17"/>
  <c r="X320" i="17"/>
  <c r="W320" i="17"/>
  <c r="V320" i="17"/>
  <c r="U320" i="17"/>
  <c r="T320" i="17"/>
  <c r="Z319" i="17"/>
  <c r="Y319" i="17"/>
  <c r="X319" i="17"/>
  <c r="W319" i="17"/>
  <c r="V319" i="17"/>
  <c r="U319" i="17"/>
  <c r="T319" i="17"/>
  <c r="A319" i="17"/>
  <c r="Z318" i="17"/>
  <c r="Y318" i="17"/>
  <c r="X318" i="17"/>
  <c r="W318" i="17"/>
  <c r="V318" i="17"/>
  <c r="U318" i="17"/>
  <c r="T318" i="17"/>
  <c r="A318" i="17"/>
  <c r="Z317" i="17"/>
  <c r="Y317" i="17"/>
  <c r="X317" i="17"/>
  <c r="W317" i="17"/>
  <c r="V317" i="17"/>
  <c r="U317" i="17"/>
  <c r="T317" i="17"/>
  <c r="A317" i="17"/>
  <c r="Z316" i="17"/>
  <c r="Y316" i="17"/>
  <c r="X316" i="17"/>
  <c r="W316" i="17"/>
  <c r="V316" i="17"/>
  <c r="U316" i="17"/>
  <c r="T316" i="17"/>
  <c r="Z315" i="17"/>
  <c r="Y315" i="17"/>
  <c r="X315" i="17"/>
  <c r="W315" i="17"/>
  <c r="V315" i="17"/>
  <c r="U315" i="17"/>
  <c r="T315" i="17"/>
  <c r="A315" i="17"/>
  <c r="Z314" i="17"/>
  <c r="Y314" i="17"/>
  <c r="X314" i="17"/>
  <c r="W314" i="17"/>
  <c r="V314" i="17"/>
  <c r="U314" i="17"/>
  <c r="T314" i="17"/>
  <c r="Z313" i="17"/>
  <c r="Y313" i="17"/>
  <c r="X313" i="17"/>
  <c r="W313" i="17"/>
  <c r="V313" i="17"/>
  <c r="U313" i="17"/>
  <c r="T313" i="17"/>
  <c r="A313" i="17"/>
  <c r="Z312" i="17"/>
  <c r="Y312" i="17"/>
  <c r="X312" i="17"/>
  <c r="W312" i="17"/>
  <c r="V312" i="17"/>
  <c r="U312" i="17"/>
  <c r="T312" i="17"/>
  <c r="Z311" i="17"/>
  <c r="Y311" i="17"/>
  <c r="X311" i="17"/>
  <c r="W311" i="17"/>
  <c r="V311" i="17"/>
  <c r="U311" i="17"/>
  <c r="T311" i="17"/>
  <c r="A311" i="17"/>
  <c r="Z310" i="17"/>
  <c r="Y310" i="17"/>
  <c r="X310" i="17"/>
  <c r="W310" i="17"/>
  <c r="V310" i="17"/>
  <c r="U310" i="17"/>
  <c r="T310" i="17"/>
  <c r="A310" i="17"/>
  <c r="Z309" i="17"/>
  <c r="Y309" i="17"/>
  <c r="X309" i="17"/>
  <c r="W309" i="17"/>
  <c r="V309" i="17"/>
  <c r="U309" i="17"/>
  <c r="T309" i="17"/>
  <c r="A309" i="17"/>
  <c r="Z308" i="17"/>
  <c r="Y308" i="17"/>
  <c r="X308" i="17"/>
  <c r="W308" i="17"/>
  <c r="V308" i="17"/>
  <c r="U308" i="17"/>
  <c r="T308" i="17"/>
  <c r="Z307" i="17"/>
  <c r="Y307" i="17"/>
  <c r="X307" i="17"/>
  <c r="W307" i="17"/>
  <c r="V307" i="17"/>
  <c r="U307" i="17"/>
  <c r="T307" i="17"/>
  <c r="A307" i="17"/>
  <c r="Z306" i="17"/>
  <c r="Y306" i="17"/>
  <c r="X306" i="17"/>
  <c r="W306" i="17"/>
  <c r="V306" i="17"/>
  <c r="U306" i="17"/>
  <c r="T306" i="17"/>
  <c r="Z305" i="17"/>
  <c r="Y305" i="17"/>
  <c r="X305" i="17"/>
  <c r="W305" i="17"/>
  <c r="V305" i="17"/>
  <c r="U305" i="17"/>
  <c r="T305" i="17"/>
  <c r="A305" i="17"/>
  <c r="Z304" i="17"/>
  <c r="Y304" i="17"/>
  <c r="X304" i="17"/>
  <c r="W304" i="17"/>
  <c r="V304" i="17"/>
  <c r="U304" i="17"/>
  <c r="T304" i="17"/>
  <c r="Z303" i="17"/>
  <c r="Y303" i="17"/>
  <c r="X303" i="17"/>
  <c r="W303" i="17"/>
  <c r="V303" i="17"/>
  <c r="U303" i="17"/>
  <c r="T303" i="17"/>
  <c r="A303" i="17"/>
  <c r="Z302" i="17"/>
  <c r="Y302" i="17"/>
  <c r="X302" i="17"/>
  <c r="W302" i="17"/>
  <c r="V302" i="17"/>
  <c r="U302" i="17"/>
  <c r="T302" i="17"/>
  <c r="A302" i="17"/>
  <c r="Z301" i="17"/>
  <c r="Y301" i="17"/>
  <c r="X301" i="17"/>
  <c r="W301" i="17"/>
  <c r="V301" i="17"/>
  <c r="U301" i="17"/>
  <c r="T301" i="17"/>
  <c r="A301" i="17"/>
  <c r="Z300" i="17"/>
  <c r="Y300" i="17"/>
  <c r="X300" i="17"/>
  <c r="W300" i="17"/>
  <c r="V300" i="17"/>
  <c r="U300" i="17"/>
  <c r="T300" i="17"/>
  <c r="Z299" i="17"/>
  <c r="Y299" i="17"/>
  <c r="X299" i="17"/>
  <c r="W299" i="17"/>
  <c r="V299" i="17"/>
  <c r="U299" i="17"/>
  <c r="T299" i="17"/>
  <c r="A299" i="17"/>
  <c r="Z298" i="17"/>
  <c r="Y298" i="17"/>
  <c r="X298" i="17"/>
  <c r="W298" i="17"/>
  <c r="V298" i="17"/>
  <c r="U298" i="17"/>
  <c r="T298" i="17"/>
  <c r="Z297" i="17"/>
  <c r="Y297" i="17"/>
  <c r="X297" i="17"/>
  <c r="W297" i="17"/>
  <c r="V297" i="17"/>
  <c r="U297" i="17"/>
  <c r="T297" i="17"/>
  <c r="A297" i="17"/>
  <c r="Z296" i="17"/>
  <c r="Y296" i="17"/>
  <c r="X296" i="17"/>
  <c r="W296" i="17"/>
  <c r="V296" i="17"/>
  <c r="U296" i="17"/>
  <c r="T296" i="17"/>
  <c r="Z295" i="17"/>
  <c r="Y295" i="17"/>
  <c r="X295" i="17"/>
  <c r="W295" i="17"/>
  <c r="V295" i="17"/>
  <c r="U295" i="17"/>
  <c r="T295" i="17"/>
  <c r="A295" i="17"/>
  <c r="Z294" i="17"/>
  <c r="Y294" i="17"/>
  <c r="X294" i="17"/>
  <c r="W294" i="17"/>
  <c r="V294" i="17"/>
  <c r="U294" i="17"/>
  <c r="T294" i="17"/>
  <c r="A294" i="17"/>
  <c r="Z293" i="17"/>
  <c r="Y293" i="17"/>
  <c r="X293" i="17"/>
  <c r="W293" i="17"/>
  <c r="V293" i="17"/>
  <c r="U293" i="17"/>
  <c r="T293" i="17"/>
  <c r="A293" i="17"/>
  <c r="Z292" i="17"/>
  <c r="Y292" i="17"/>
  <c r="X292" i="17"/>
  <c r="W292" i="17"/>
  <c r="V292" i="17"/>
  <c r="U292" i="17"/>
  <c r="T292" i="17"/>
  <c r="Z291" i="17"/>
  <c r="Y291" i="17"/>
  <c r="X291" i="17"/>
  <c r="W291" i="17"/>
  <c r="V291" i="17"/>
  <c r="U291" i="17"/>
  <c r="T291" i="17"/>
  <c r="A291" i="17"/>
  <c r="Z290" i="17"/>
  <c r="Y290" i="17"/>
  <c r="X290" i="17"/>
  <c r="W290" i="17"/>
  <c r="V290" i="17"/>
  <c r="U290" i="17"/>
  <c r="T290" i="17"/>
  <c r="Z289" i="17"/>
  <c r="Y289" i="17"/>
  <c r="X289" i="17"/>
  <c r="W289" i="17"/>
  <c r="V289" i="17"/>
  <c r="U289" i="17"/>
  <c r="T289" i="17"/>
  <c r="A289" i="17"/>
  <c r="Z288" i="17"/>
  <c r="Y288" i="17"/>
  <c r="X288" i="17"/>
  <c r="W288" i="17"/>
  <c r="V288" i="17"/>
  <c r="U288" i="17"/>
  <c r="T288" i="17"/>
  <c r="Z287" i="17"/>
  <c r="Y287" i="17"/>
  <c r="X287" i="17"/>
  <c r="W287" i="17"/>
  <c r="V287" i="17"/>
  <c r="U287" i="17"/>
  <c r="T287" i="17"/>
  <c r="A287" i="17"/>
  <c r="Z286" i="17"/>
  <c r="Y286" i="17"/>
  <c r="X286" i="17"/>
  <c r="W286" i="17"/>
  <c r="V286" i="17"/>
  <c r="U286" i="17"/>
  <c r="T286" i="17"/>
  <c r="Z285" i="17"/>
  <c r="Y285" i="17"/>
  <c r="X285" i="17"/>
  <c r="W285" i="17"/>
  <c r="V285" i="17"/>
  <c r="U285" i="17"/>
  <c r="T285" i="17"/>
  <c r="A285" i="17"/>
  <c r="Z284" i="17"/>
  <c r="Y284" i="17"/>
  <c r="X284" i="17"/>
  <c r="W284" i="17"/>
  <c r="V284" i="17"/>
  <c r="U284" i="17"/>
  <c r="T284" i="17"/>
  <c r="Z283" i="17"/>
  <c r="Y283" i="17"/>
  <c r="X283" i="17"/>
  <c r="W283" i="17"/>
  <c r="V283" i="17"/>
  <c r="U283" i="17"/>
  <c r="T283" i="17"/>
  <c r="Z282" i="17"/>
  <c r="Y282" i="17"/>
  <c r="X282" i="17"/>
  <c r="W282" i="17"/>
  <c r="V282" i="17"/>
  <c r="U282" i="17"/>
  <c r="T282" i="17"/>
  <c r="Z281" i="17"/>
  <c r="Y281" i="17"/>
  <c r="X281" i="17"/>
  <c r="W281" i="17"/>
  <c r="V281" i="17"/>
  <c r="U281" i="17"/>
  <c r="T281" i="17"/>
  <c r="A281" i="17"/>
  <c r="Z280" i="17"/>
  <c r="Y280" i="17"/>
  <c r="X280" i="17"/>
  <c r="W280" i="17"/>
  <c r="V280" i="17"/>
  <c r="U280" i="17"/>
  <c r="T280" i="17"/>
  <c r="Z279" i="17"/>
  <c r="Y279" i="17"/>
  <c r="X279" i="17"/>
  <c r="W279" i="17"/>
  <c r="V279" i="17"/>
  <c r="U279" i="17"/>
  <c r="T279" i="17"/>
  <c r="A279" i="17"/>
  <c r="Z278" i="17"/>
  <c r="Y278" i="17"/>
  <c r="X278" i="17"/>
  <c r="W278" i="17"/>
  <c r="V278" i="17"/>
  <c r="U278" i="17"/>
  <c r="T278" i="17"/>
  <c r="Z277" i="17"/>
  <c r="Y277" i="17"/>
  <c r="X277" i="17"/>
  <c r="W277" i="17"/>
  <c r="V277" i="17"/>
  <c r="U277" i="17"/>
  <c r="T277" i="17"/>
  <c r="A277" i="17"/>
  <c r="Z276" i="17"/>
  <c r="Y276" i="17"/>
  <c r="X276" i="17"/>
  <c r="W276" i="17"/>
  <c r="V276" i="17"/>
  <c r="U276" i="17"/>
  <c r="T276" i="17"/>
  <c r="Z275" i="17"/>
  <c r="Y275" i="17"/>
  <c r="X275" i="17"/>
  <c r="W275" i="17"/>
  <c r="V275" i="17"/>
  <c r="U275" i="17"/>
  <c r="T275" i="17"/>
  <c r="A275" i="17"/>
  <c r="Z274" i="17"/>
  <c r="Y274" i="17"/>
  <c r="X274" i="17"/>
  <c r="W274" i="17"/>
  <c r="V274" i="17"/>
  <c r="U274" i="17"/>
  <c r="T274" i="17"/>
  <c r="Z273" i="17"/>
  <c r="Y273" i="17"/>
  <c r="X273" i="17"/>
  <c r="W273" i="17"/>
  <c r="V273" i="17"/>
  <c r="U273" i="17"/>
  <c r="T273" i="17"/>
  <c r="A273" i="17"/>
  <c r="Z272" i="17"/>
  <c r="Y272" i="17"/>
  <c r="X272" i="17"/>
  <c r="W272" i="17"/>
  <c r="V272" i="17"/>
  <c r="U272" i="17"/>
  <c r="T272" i="17"/>
  <c r="Z271" i="17"/>
  <c r="Y271" i="17"/>
  <c r="X271" i="17"/>
  <c r="W271" i="17"/>
  <c r="V271" i="17"/>
  <c r="U271" i="17"/>
  <c r="T271" i="17"/>
  <c r="A271" i="17"/>
  <c r="Z270" i="17"/>
  <c r="Y270" i="17"/>
  <c r="X270" i="17"/>
  <c r="W270" i="17"/>
  <c r="V270" i="17"/>
  <c r="U270" i="17"/>
  <c r="T270" i="17"/>
  <c r="Z269" i="17"/>
  <c r="Y269" i="17"/>
  <c r="X269" i="17"/>
  <c r="W269" i="17"/>
  <c r="V269" i="17"/>
  <c r="U269" i="17"/>
  <c r="T269" i="17"/>
  <c r="A269" i="17"/>
  <c r="Z268" i="17"/>
  <c r="Y268" i="17"/>
  <c r="X268" i="17"/>
  <c r="W268" i="17"/>
  <c r="V268" i="17"/>
  <c r="U268" i="17"/>
  <c r="T268" i="17"/>
  <c r="Z267" i="17"/>
  <c r="Y267" i="17"/>
  <c r="X267" i="17"/>
  <c r="W267" i="17"/>
  <c r="V267" i="17"/>
  <c r="U267" i="17"/>
  <c r="T267" i="17"/>
  <c r="Z266" i="17"/>
  <c r="Y266" i="17"/>
  <c r="X266" i="17"/>
  <c r="W266" i="17"/>
  <c r="V266" i="17"/>
  <c r="U266" i="17"/>
  <c r="T266" i="17"/>
  <c r="Z265" i="17"/>
  <c r="Y265" i="17"/>
  <c r="X265" i="17"/>
  <c r="W265" i="17"/>
  <c r="V265" i="17"/>
  <c r="U265" i="17"/>
  <c r="T265" i="17"/>
  <c r="A265" i="17"/>
  <c r="Z264" i="17"/>
  <c r="Y264" i="17"/>
  <c r="X264" i="17"/>
  <c r="W264" i="17"/>
  <c r="V264" i="17"/>
  <c r="U264" i="17"/>
  <c r="T264" i="17"/>
  <c r="Z263" i="17"/>
  <c r="Y263" i="17"/>
  <c r="X263" i="17"/>
  <c r="W263" i="17"/>
  <c r="V263" i="17"/>
  <c r="U263" i="17"/>
  <c r="T263" i="17"/>
  <c r="A263" i="17"/>
  <c r="Z262" i="17"/>
  <c r="Y262" i="17"/>
  <c r="X262" i="17"/>
  <c r="W262" i="17"/>
  <c r="V262" i="17"/>
  <c r="U262" i="17"/>
  <c r="T262" i="17"/>
  <c r="Z261" i="17"/>
  <c r="Y261" i="17"/>
  <c r="X261" i="17"/>
  <c r="W261" i="17"/>
  <c r="V261" i="17"/>
  <c r="U261" i="17"/>
  <c r="T261" i="17"/>
  <c r="A261" i="17"/>
  <c r="Z260" i="17"/>
  <c r="Y260" i="17"/>
  <c r="X260" i="17"/>
  <c r="W260" i="17"/>
  <c r="V260" i="17"/>
  <c r="U260" i="17"/>
  <c r="T260" i="17"/>
  <c r="Z259" i="17"/>
  <c r="Y259" i="17"/>
  <c r="X259" i="17"/>
  <c r="W259" i="17"/>
  <c r="V259" i="17"/>
  <c r="U259" i="17"/>
  <c r="T259" i="17"/>
  <c r="A259" i="17"/>
  <c r="Z258" i="17"/>
  <c r="Y258" i="17"/>
  <c r="X258" i="17"/>
  <c r="W258" i="17"/>
  <c r="V258" i="17"/>
  <c r="U258" i="17"/>
  <c r="T258" i="17"/>
  <c r="Z257" i="17"/>
  <c r="Y257" i="17"/>
  <c r="X257" i="17"/>
  <c r="W257" i="17"/>
  <c r="V257" i="17"/>
  <c r="U257" i="17"/>
  <c r="T257" i="17"/>
  <c r="A257" i="17"/>
  <c r="Z256" i="17"/>
  <c r="Y256" i="17"/>
  <c r="X256" i="17"/>
  <c r="W256" i="17"/>
  <c r="V256" i="17"/>
  <c r="U256" i="17"/>
  <c r="T256" i="17"/>
  <c r="Z252" i="17"/>
  <c r="Y252" i="17"/>
  <c r="X252" i="17"/>
  <c r="W252" i="17"/>
  <c r="V252" i="17"/>
  <c r="U252" i="17"/>
  <c r="T252" i="17"/>
  <c r="A252" i="17"/>
  <c r="Z251" i="17"/>
  <c r="Y251" i="17"/>
  <c r="X251" i="17"/>
  <c r="W251" i="17"/>
  <c r="V251" i="17"/>
  <c r="U251" i="17"/>
  <c r="T251" i="17"/>
  <c r="Z250" i="17"/>
  <c r="Y250" i="17"/>
  <c r="X250" i="17"/>
  <c r="W250" i="17"/>
  <c r="V250" i="17"/>
  <c r="U250" i="17"/>
  <c r="T250" i="17"/>
  <c r="A250" i="17"/>
  <c r="Z249" i="17"/>
  <c r="Y249" i="17"/>
  <c r="X249" i="17"/>
  <c r="W249" i="17"/>
  <c r="V249" i="17"/>
  <c r="U249" i="17"/>
  <c r="T249" i="17"/>
  <c r="Z248" i="17"/>
  <c r="Y248" i="17"/>
  <c r="X248" i="17"/>
  <c r="W248" i="17"/>
  <c r="V248" i="17"/>
  <c r="U248" i="17"/>
  <c r="T248" i="17"/>
  <c r="A248" i="17"/>
  <c r="Z247" i="17"/>
  <c r="Y247" i="17"/>
  <c r="X247" i="17"/>
  <c r="W247" i="17"/>
  <c r="V247" i="17"/>
  <c r="U247" i="17"/>
  <c r="T247" i="17"/>
  <c r="Z246" i="17"/>
  <c r="Y246" i="17"/>
  <c r="X246" i="17"/>
  <c r="W246" i="17"/>
  <c r="V246" i="17"/>
  <c r="U246" i="17"/>
  <c r="T246" i="17"/>
  <c r="A246" i="17"/>
  <c r="Z245" i="17"/>
  <c r="Y245" i="17"/>
  <c r="X245" i="17"/>
  <c r="W245" i="17"/>
  <c r="V245" i="17"/>
  <c r="U245" i="17"/>
  <c r="T245" i="17"/>
  <c r="Z244" i="17"/>
  <c r="Y244" i="17"/>
  <c r="X244" i="17"/>
  <c r="W244" i="17"/>
  <c r="V244" i="17"/>
  <c r="U244" i="17"/>
  <c r="T244" i="17"/>
  <c r="A244" i="17"/>
  <c r="Z243" i="17"/>
  <c r="Y243" i="17"/>
  <c r="X243" i="17"/>
  <c r="W243" i="17"/>
  <c r="V243" i="17"/>
  <c r="U243" i="17"/>
  <c r="T243" i="17"/>
  <c r="Z242" i="17"/>
  <c r="Y242" i="17"/>
  <c r="X242" i="17"/>
  <c r="W242" i="17"/>
  <c r="V242" i="17"/>
  <c r="U242" i="17"/>
  <c r="T242" i="17"/>
  <c r="A242" i="17"/>
  <c r="Z241" i="17"/>
  <c r="Y241" i="17"/>
  <c r="X241" i="17"/>
  <c r="W241" i="17"/>
  <c r="V241" i="17"/>
  <c r="U241" i="17"/>
  <c r="T241" i="17"/>
  <c r="Z240" i="17"/>
  <c r="Y240" i="17"/>
  <c r="X240" i="17"/>
  <c r="W240" i="17"/>
  <c r="V240" i="17"/>
  <c r="U240" i="17"/>
  <c r="T240" i="17"/>
  <c r="A240" i="17"/>
  <c r="Z239" i="17"/>
  <c r="Y239" i="17"/>
  <c r="X239" i="17"/>
  <c r="W239" i="17"/>
  <c r="V239" i="17"/>
  <c r="U239" i="17"/>
  <c r="T239" i="17"/>
  <c r="Z238" i="17"/>
  <c r="Y238" i="17"/>
  <c r="X238" i="17"/>
  <c r="W238" i="17"/>
  <c r="V238" i="17"/>
  <c r="U238" i="17"/>
  <c r="T238" i="17"/>
  <c r="A238" i="17"/>
  <c r="Z237" i="17"/>
  <c r="Y237" i="17"/>
  <c r="X237" i="17"/>
  <c r="W237" i="17"/>
  <c r="V237" i="17"/>
  <c r="U237" i="17"/>
  <c r="T237" i="17"/>
  <c r="A237" i="17"/>
  <c r="Z236" i="17"/>
  <c r="Y236" i="17"/>
  <c r="X236" i="17"/>
  <c r="W236" i="17"/>
  <c r="V236" i="17"/>
  <c r="U236" i="17"/>
  <c r="T236" i="17"/>
  <c r="A236" i="17"/>
  <c r="Z235" i="17"/>
  <c r="Y235" i="17"/>
  <c r="X235" i="17"/>
  <c r="W235" i="17"/>
  <c r="V235" i="17"/>
  <c r="U235" i="17"/>
  <c r="T235" i="17"/>
  <c r="Z234" i="17"/>
  <c r="Y234" i="17"/>
  <c r="X234" i="17"/>
  <c r="W234" i="17"/>
  <c r="V234" i="17"/>
  <c r="U234" i="17"/>
  <c r="T234" i="17"/>
  <c r="A234" i="17"/>
  <c r="Z233" i="17"/>
  <c r="Y233" i="17"/>
  <c r="X233" i="17"/>
  <c r="W233" i="17"/>
  <c r="V233" i="17"/>
  <c r="U233" i="17"/>
  <c r="T233" i="17"/>
  <c r="Z232" i="17"/>
  <c r="Y232" i="17"/>
  <c r="X232" i="17"/>
  <c r="W232" i="17"/>
  <c r="V232" i="17"/>
  <c r="U232" i="17"/>
  <c r="T232" i="17"/>
  <c r="A232" i="17"/>
  <c r="Z231" i="17"/>
  <c r="Y231" i="17"/>
  <c r="X231" i="17"/>
  <c r="W231" i="17"/>
  <c r="V231" i="17"/>
  <c r="U231" i="17"/>
  <c r="T231" i="17"/>
  <c r="Z230" i="17"/>
  <c r="Y230" i="17"/>
  <c r="X230" i="17"/>
  <c r="W230" i="17"/>
  <c r="V230" i="17"/>
  <c r="U230" i="17"/>
  <c r="T230" i="17"/>
  <c r="A230" i="17"/>
  <c r="Z229" i="17"/>
  <c r="Y229" i="17"/>
  <c r="X229" i="17"/>
  <c r="W229" i="17"/>
  <c r="V229" i="17"/>
  <c r="U229" i="17"/>
  <c r="T229" i="17"/>
  <c r="A229" i="17"/>
  <c r="Z228" i="17"/>
  <c r="Y228" i="17"/>
  <c r="X228" i="17"/>
  <c r="W228" i="17"/>
  <c r="V228" i="17"/>
  <c r="U228" i="17"/>
  <c r="T228" i="17"/>
  <c r="A228" i="17"/>
  <c r="Z227" i="17"/>
  <c r="Y227" i="17"/>
  <c r="X227" i="17"/>
  <c r="W227" i="17"/>
  <c r="V227" i="17"/>
  <c r="U227" i="17"/>
  <c r="T227" i="17"/>
  <c r="Z226" i="17"/>
  <c r="Y226" i="17"/>
  <c r="X226" i="17"/>
  <c r="W226" i="17"/>
  <c r="V226" i="17"/>
  <c r="U226" i="17"/>
  <c r="T226" i="17"/>
  <c r="A226" i="17"/>
  <c r="Z225" i="17"/>
  <c r="Y225" i="17"/>
  <c r="X225" i="17"/>
  <c r="W225" i="17"/>
  <c r="V225" i="17"/>
  <c r="U225" i="17"/>
  <c r="T225" i="17"/>
  <c r="Z224" i="17"/>
  <c r="Y224" i="17"/>
  <c r="X224" i="17"/>
  <c r="W224" i="17"/>
  <c r="V224" i="17"/>
  <c r="U224" i="17"/>
  <c r="T224" i="17"/>
  <c r="A224" i="17"/>
  <c r="Z223" i="17"/>
  <c r="Y223" i="17"/>
  <c r="X223" i="17"/>
  <c r="W223" i="17"/>
  <c r="V223" i="17"/>
  <c r="U223" i="17"/>
  <c r="T223" i="17"/>
  <c r="Z222" i="17"/>
  <c r="Y222" i="17"/>
  <c r="X222" i="17"/>
  <c r="W222" i="17"/>
  <c r="V222" i="17"/>
  <c r="U222" i="17"/>
  <c r="T222" i="17"/>
  <c r="A222" i="17"/>
  <c r="Z221" i="17"/>
  <c r="Y221" i="17"/>
  <c r="X221" i="17"/>
  <c r="W221" i="17"/>
  <c r="V221" i="17"/>
  <c r="U221" i="17"/>
  <c r="T221" i="17"/>
  <c r="A221" i="17"/>
  <c r="Z220" i="17"/>
  <c r="Y220" i="17"/>
  <c r="X220" i="17"/>
  <c r="W220" i="17"/>
  <c r="V220" i="17"/>
  <c r="U220" i="17"/>
  <c r="T220" i="17"/>
  <c r="Z219" i="17"/>
  <c r="Y219" i="17"/>
  <c r="X219" i="17"/>
  <c r="W219" i="17"/>
  <c r="V219" i="17"/>
  <c r="U219" i="17"/>
  <c r="T219" i="17"/>
  <c r="Z218" i="17"/>
  <c r="Y218" i="17"/>
  <c r="X218" i="17"/>
  <c r="W218" i="17"/>
  <c r="V218" i="17"/>
  <c r="U218" i="17"/>
  <c r="T218" i="17"/>
  <c r="A218" i="17"/>
  <c r="Z217" i="17"/>
  <c r="Y217" i="17"/>
  <c r="X217" i="17"/>
  <c r="W217" i="17"/>
  <c r="V217" i="17"/>
  <c r="U217" i="17"/>
  <c r="T217" i="17"/>
  <c r="Z216" i="17"/>
  <c r="Y216" i="17"/>
  <c r="X216" i="17"/>
  <c r="W216" i="17"/>
  <c r="V216" i="17"/>
  <c r="U216" i="17"/>
  <c r="T216" i="17"/>
  <c r="A216" i="17"/>
  <c r="Z215" i="17"/>
  <c r="Y215" i="17"/>
  <c r="X215" i="17"/>
  <c r="W215" i="17"/>
  <c r="V215" i="17"/>
  <c r="U215" i="17"/>
  <c r="T215" i="17"/>
  <c r="Z214" i="17"/>
  <c r="Y214" i="17"/>
  <c r="X214" i="17"/>
  <c r="W214" i="17"/>
  <c r="V214" i="17"/>
  <c r="U214" i="17"/>
  <c r="T214" i="17"/>
  <c r="A214" i="17"/>
  <c r="Z213" i="17"/>
  <c r="Y213" i="17"/>
  <c r="X213" i="17"/>
  <c r="W213" i="17"/>
  <c r="V213" i="17"/>
  <c r="U213" i="17"/>
  <c r="T213" i="17"/>
  <c r="Z212" i="17"/>
  <c r="Y212" i="17"/>
  <c r="X212" i="17"/>
  <c r="W212" i="17"/>
  <c r="V212" i="17"/>
  <c r="U212" i="17"/>
  <c r="T212" i="17"/>
  <c r="Z211" i="17"/>
  <c r="Y211" i="17"/>
  <c r="X211" i="17"/>
  <c r="W211" i="17"/>
  <c r="V211" i="17"/>
  <c r="U211" i="17"/>
  <c r="T211" i="17"/>
  <c r="Z210" i="17"/>
  <c r="Y210" i="17"/>
  <c r="X210" i="17"/>
  <c r="W210" i="17"/>
  <c r="V210" i="17"/>
  <c r="U210" i="17"/>
  <c r="T210" i="17"/>
  <c r="A210" i="17"/>
  <c r="Z209" i="17"/>
  <c r="Y209" i="17"/>
  <c r="X209" i="17"/>
  <c r="W209" i="17"/>
  <c r="V209" i="17"/>
  <c r="U209" i="17"/>
  <c r="T209" i="17"/>
  <c r="Z208" i="17"/>
  <c r="Y208" i="17"/>
  <c r="X208" i="17"/>
  <c r="W208" i="17"/>
  <c r="V208" i="17"/>
  <c r="U208" i="17"/>
  <c r="T208" i="17"/>
  <c r="A208" i="17"/>
  <c r="Z207" i="17"/>
  <c r="Y207" i="17"/>
  <c r="X207" i="17"/>
  <c r="W207" i="17"/>
  <c r="V207" i="17"/>
  <c r="U207" i="17"/>
  <c r="T207" i="17"/>
  <c r="Z206" i="17"/>
  <c r="Y206" i="17"/>
  <c r="X206" i="17"/>
  <c r="W206" i="17"/>
  <c r="V206" i="17"/>
  <c r="U206" i="17"/>
  <c r="T206" i="17"/>
  <c r="A206" i="17"/>
  <c r="Z205" i="17"/>
  <c r="Y205" i="17"/>
  <c r="X205" i="17"/>
  <c r="W205" i="17"/>
  <c r="V205" i="17"/>
  <c r="U205" i="17"/>
  <c r="T205" i="17"/>
  <c r="Z204" i="17"/>
  <c r="Y204" i="17"/>
  <c r="X204" i="17"/>
  <c r="W204" i="17"/>
  <c r="V204" i="17"/>
  <c r="U204" i="17"/>
  <c r="T204" i="17"/>
  <c r="A204" i="17"/>
  <c r="Z203" i="17"/>
  <c r="Y203" i="17"/>
  <c r="X203" i="17"/>
  <c r="W203" i="17"/>
  <c r="V203" i="17"/>
  <c r="U203" i="17"/>
  <c r="T203" i="17"/>
  <c r="Z202" i="17"/>
  <c r="Y202" i="17"/>
  <c r="X202" i="17"/>
  <c r="W202" i="17"/>
  <c r="V202" i="17"/>
  <c r="U202" i="17"/>
  <c r="T202" i="17"/>
  <c r="A202" i="17"/>
  <c r="Z201" i="17"/>
  <c r="Y201" i="17"/>
  <c r="X201" i="17"/>
  <c r="W201" i="17"/>
  <c r="V201" i="17"/>
  <c r="U201" i="17"/>
  <c r="T201" i="17"/>
  <c r="Z200" i="17"/>
  <c r="Y200" i="17"/>
  <c r="X200" i="17"/>
  <c r="W200" i="17"/>
  <c r="V200" i="17"/>
  <c r="U200" i="17"/>
  <c r="T200" i="17"/>
  <c r="A200" i="17"/>
  <c r="Z199" i="17"/>
  <c r="Y199" i="17"/>
  <c r="X199" i="17"/>
  <c r="W199" i="17"/>
  <c r="V199" i="17"/>
  <c r="U199" i="17"/>
  <c r="T199" i="17"/>
  <c r="Z198" i="17"/>
  <c r="Y198" i="17"/>
  <c r="X198" i="17"/>
  <c r="W198" i="17"/>
  <c r="V198" i="17"/>
  <c r="U198" i="17"/>
  <c r="T198" i="17"/>
  <c r="A198" i="17"/>
  <c r="Z197" i="17"/>
  <c r="Y197" i="17"/>
  <c r="X197" i="17"/>
  <c r="W197" i="17"/>
  <c r="V197" i="17"/>
  <c r="U197" i="17"/>
  <c r="T197" i="17"/>
  <c r="A197" i="17"/>
  <c r="Z196" i="17"/>
  <c r="Y196" i="17"/>
  <c r="X196" i="17"/>
  <c r="W196" i="17"/>
  <c r="V196" i="17"/>
  <c r="U196" i="17"/>
  <c r="T196" i="17"/>
  <c r="A196" i="17"/>
  <c r="Z195" i="17"/>
  <c r="Y195" i="17"/>
  <c r="X195" i="17"/>
  <c r="W195" i="17"/>
  <c r="V195" i="17"/>
  <c r="U195" i="17"/>
  <c r="T195" i="17"/>
  <c r="Z194" i="17"/>
  <c r="Y194" i="17"/>
  <c r="X194" i="17"/>
  <c r="W194" i="17"/>
  <c r="V194" i="17"/>
  <c r="U194" i="17"/>
  <c r="T194" i="17"/>
  <c r="A194" i="17"/>
  <c r="Z193" i="17"/>
  <c r="Y193" i="17"/>
  <c r="X193" i="17"/>
  <c r="W193" i="17"/>
  <c r="V193" i="17"/>
  <c r="U193" i="17"/>
  <c r="T193" i="17"/>
  <c r="Z192" i="17"/>
  <c r="Y192" i="17"/>
  <c r="X192" i="17"/>
  <c r="W192" i="17"/>
  <c r="V192" i="17"/>
  <c r="U192" i="17"/>
  <c r="T192" i="17"/>
  <c r="A192" i="17"/>
  <c r="Z191" i="17"/>
  <c r="Y191" i="17"/>
  <c r="X191" i="17"/>
  <c r="W191" i="17"/>
  <c r="V191" i="17"/>
  <c r="U191" i="17"/>
  <c r="T191" i="17"/>
  <c r="Z190" i="17"/>
  <c r="Y190" i="17"/>
  <c r="X190" i="17"/>
  <c r="W190" i="17"/>
  <c r="V190" i="17"/>
  <c r="U190" i="17"/>
  <c r="T190" i="17"/>
  <c r="A190" i="17"/>
  <c r="Z189" i="17"/>
  <c r="Y189" i="17"/>
  <c r="X189" i="17"/>
  <c r="W189" i="17"/>
  <c r="V189" i="17"/>
  <c r="U189" i="17"/>
  <c r="T189" i="17"/>
  <c r="Z188" i="17"/>
  <c r="Y188" i="17"/>
  <c r="X188" i="17"/>
  <c r="W188" i="17"/>
  <c r="V188" i="17"/>
  <c r="U188" i="17"/>
  <c r="T188" i="17"/>
  <c r="A188" i="17"/>
  <c r="Z187" i="17"/>
  <c r="Y187" i="17"/>
  <c r="X187" i="17"/>
  <c r="W187" i="17"/>
  <c r="V187" i="17"/>
  <c r="U187" i="17"/>
  <c r="T187" i="17"/>
  <c r="Z186" i="17"/>
  <c r="Y186" i="17"/>
  <c r="X186" i="17"/>
  <c r="W186" i="17"/>
  <c r="V186" i="17"/>
  <c r="U186" i="17"/>
  <c r="T186" i="17"/>
  <c r="A186" i="17"/>
  <c r="Z185" i="17"/>
  <c r="Y185" i="17"/>
  <c r="X185" i="17"/>
  <c r="W185" i="17"/>
  <c r="V185" i="17"/>
  <c r="U185" i="17"/>
  <c r="T185" i="17"/>
  <c r="Z184" i="17"/>
  <c r="Y184" i="17"/>
  <c r="X184" i="17"/>
  <c r="W184" i="17"/>
  <c r="V184" i="17"/>
  <c r="U184" i="17"/>
  <c r="T184" i="17"/>
  <c r="A184" i="17"/>
  <c r="Z183" i="17"/>
  <c r="Y183" i="17"/>
  <c r="X183" i="17"/>
  <c r="W183" i="17"/>
  <c r="V183" i="17"/>
  <c r="U183" i="17"/>
  <c r="T183" i="17"/>
  <c r="Z182" i="17"/>
  <c r="Y182" i="17"/>
  <c r="X182" i="17"/>
  <c r="W182" i="17"/>
  <c r="V182" i="17"/>
  <c r="U182" i="17"/>
  <c r="T182" i="17"/>
  <c r="Z181" i="17"/>
  <c r="Y181" i="17"/>
  <c r="X181" i="17"/>
  <c r="W181" i="17"/>
  <c r="V181" i="17"/>
  <c r="U181" i="17"/>
  <c r="T181" i="17"/>
  <c r="A181" i="17"/>
  <c r="Z180" i="17"/>
  <c r="Y180" i="17"/>
  <c r="X180" i="17"/>
  <c r="W180" i="17"/>
  <c r="V180" i="17"/>
  <c r="U180" i="17"/>
  <c r="T180" i="17"/>
  <c r="A180" i="17"/>
  <c r="Z179" i="17"/>
  <c r="Y179" i="17"/>
  <c r="X179" i="17"/>
  <c r="W179" i="17"/>
  <c r="V179" i="17"/>
  <c r="U179" i="17"/>
  <c r="T179" i="17"/>
  <c r="Z178" i="17"/>
  <c r="Y178" i="17"/>
  <c r="X178" i="17"/>
  <c r="W178" i="17"/>
  <c r="V178" i="17"/>
  <c r="U178" i="17"/>
  <c r="T178" i="17"/>
  <c r="A178" i="17"/>
  <c r="Z177" i="17"/>
  <c r="Y177" i="17"/>
  <c r="X177" i="17"/>
  <c r="W177" i="17"/>
  <c r="V177" i="17"/>
  <c r="U177" i="17"/>
  <c r="T177" i="17"/>
  <c r="Z176" i="17"/>
  <c r="Y176" i="17"/>
  <c r="X176" i="17"/>
  <c r="W176" i="17"/>
  <c r="V176" i="17"/>
  <c r="U176" i="17"/>
  <c r="T176" i="17"/>
  <c r="A176" i="17"/>
  <c r="Z175" i="17"/>
  <c r="Y175" i="17"/>
  <c r="X175" i="17"/>
  <c r="W175" i="17"/>
  <c r="V175" i="17"/>
  <c r="U175" i="17"/>
  <c r="T175" i="17"/>
  <c r="Z174" i="17"/>
  <c r="Y174" i="17"/>
  <c r="X174" i="17"/>
  <c r="W174" i="17"/>
  <c r="V174" i="17"/>
  <c r="U174" i="17"/>
  <c r="T174" i="17"/>
  <c r="A174" i="17"/>
  <c r="Z173" i="17"/>
  <c r="Y173" i="17"/>
  <c r="X173" i="17"/>
  <c r="W173" i="17"/>
  <c r="V173" i="17"/>
  <c r="U173" i="17"/>
  <c r="T173" i="17"/>
  <c r="A173" i="17"/>
  <c r="Z172" i="17"/>
  <c r="Y172" i="17"/>
  <c r="X172" i="17"/>
  <c r="W172" i="17"/>
  <c r="V172" i="17"/>
  <c r="U172" i="17"/>
  <c r="T172" i="17"/>
  <c r="A172" i="17"/>
  <c r="Z171" i="17"/>
  <c r="Y171" i="17"/>
  <c r="X171" i="17"/>
  <c r="W171" i="17"/>
  <c r="V171" i="17"/>
  <c r="U171" i="17"/>
  <c r="T171" i="17"/>
  <c r="Z170" i="17"/>
  <c r="Y170" i="17"/>
  <c r="X170" i="17"/>
  <c r="W170" i="17"/>
  <c r="V170" i="17"/>
  <c r="U170" i="17"/>
  <c r="T170" i="17"/>
  <c r="A170" i="17"/>
  <c r="Z169" i="17"/>
  <c r="Y169" i="17"/>
  <c r="X169" i="17"/>
  <c r="W169" i="17"/>
  <c r="V169" i="17"/>
  <c r="U169" i="17"/>
  <c r="T169" i="17"/>
  <c r="Z168" i="17"/>
  <c r="Y168" i="17"/>
  <c r="X168" i="17"/>
  <c r="W168" i="17"/>
  <c r="V168" i="17"/>
  <c r="U168" i="17"/>
  <c r="T168" i="17"/>
  <c r="A168" i="17"/>
  <c r="Z167" i="17"/>
  <c r="Y167" i="17"/>
  <c r="X167" i="17"/>
  <c r="W167" i="17"/>
  <c r="V167" i="17"/>
  <c r="U167" i="17"/>
  <c r="T167" i="17"/>
  <c r="Z166" i="17"/>
  <c r="Y166" i="17"/>
  <c r="X166" i="17"/>
  <c r="W166" i="17"/>
  <c r="V166" i="17"/>
  <c r="U166" i="17"/>
  <c r="T166" i="17"/>
  <c r="A166" i="17"/>
  <c r="Z165" i="17"/>
  <c r="Y165" i="17"/>
  <c r="X165" i="17"/>
  <c r="W165" i="17"/>
  <c r="V165" i="17"/>
  <c r="U165" i="17"/>
  <c r="T165" i="17"/>
  <c r="A165" i="17"/>
  <c r="Z164" i="17"/>
  <c r="Y164" i="17"/>
  <c r="X164" i="17"/>
  <c r="W164" i="17"/>
  <c r="V164" i="17"/>
  <c r="U164" i="17"/>
  <c r="T164" i="17"/>
  <c r="A164" i="17"/>
  <c r="Z163" i="17"/>
  <c r="Y163" i="17"/>
  <c r="X163" i="17"/>
  <c r="W163" i="17"/>
  <c r="V163" i="17"/>
  <c r="U163" i="17"/>
  <c r="T163" i="17"/>
  <c r="Z162" i="17"/>
  <c r="Y162" i="17"/>
  <c r="X162" i="17"/>
  <c r="W162" i="17"/>
  <c r="V162" i="17"/>
  <c r="U162" i="17"/>
  <c r="T162" i="17"/>
  <c r="A162" i="17"/>
  <c r="Z161" i="17"/>
  <c r="Y161" i="17"/>
  <c r="X161" i="17"/>
  <c r="W161" i="17"/>
  <c r="V161" i="17"/>
  <c r="U161" i="17"/>
  <c r="T161" i="17"/>
  <c r="Z160" i="17"/>
  <c r="Y160" i="17"/>
  <c r="X160" i="17"/>
  <c r="W160" i="17"/>
  <c r="V160" i="17"/>
  <c r="U160" i="17"/>
  <c r="T160" i="17"/>
  <c r="A160" i="17"/>
  <c r="Z159" i="17"/>
  <c r="Y159" i="17"/>
  <c r="X159" i="17"/>
  <c r="W159" i="17"/>
  <c r="V159" i="17"/>
  <c r="U159" i="17"/>
  <c r="T159" i="17"/>
  <c r="Z158" i="17"/>
  <c r="Y158" i="17"/>
  <c r="X158" i="17"/>
  <c r="W158" i="17"/>
  <c r="V158" i="17"/>
  <c r="U158" i="17"/>
  <c r="T158" i="17"/>
  <c r="Z157" i="17"/>
  <c r="Y157" i="17"/>
  <c r="X157" i="17"/>
  <c r="W157" i="17"/>
  <c r="V157" i="17"/>
  <c r="U157" i="17"/>
  <c r="T157" i="17"/>
  <c r="Z156" i="17"/>
  <c r="Y156" i="17"/>
  <c r="X156" i="17"/>
  <c r="W156" i="17"/>
  <c r="V156" i="17"/>
  <c r="U156" i="17"/>
  <c r="T156" i="17"/>
  <c r="A156" i="17"/>
  <c r="Z155" i="17"/>
  <c r="Y155" i="17"/>
  <c r="X155" i="17"/>
  <c r="W155" i="17"/>
  <c r="V155" i="17"/>
  <c r="U155" i="17"/>
  <c r="T155" i="17"/>
  <c r="A155" i="17"/>
  <c r="Z154" i="17"/>
  <c r="Y154" i="17"/>
  <c r="X154" i="17"/>
  <c r="W154" i="17"/>
  <c r="V154" i="17"/>
  <c r="U154" i="17"/>
  <c r="T154" i="17"/>
  <c r="A154" i="17"/>
  <c r="Z153" i="17"/>
  <c r="Y153" i="17"/>
  <c r="X153" i="17"/>
  <c r="W153" i="17"/>
  <c r="V153" i="17"/>
  <c r="U153" i="17"/>
  <c r="T153" i="17"/>
  <c r="Z152" i="17"/>
  <c r="Y152" i="17"/>
  <c r="X152" i="17"/>
  <c r="W152" i="17"/>
  <c r="V152" i="17"/>
  <c r="U152" i="17"/>
  <c r="T152" i="17"/>
  <c r="A152" i="17"/>
  <c r="Z151" i="17"/>
  <c r="Y151" i="17"/>
  <c r="X151" i="17"/>
  <c r="W151" i="17"/>
  <c r="V151" i="17"/>
  <c r="U151" i="17"/>
  <c r="T151" i="17"/>
  <c r="Z150" i="17"/>
  <c r="Y150" i="17"/>
  <c r="X150" i="17"/>
  <c r="W150" i="17"/>
  <c r="V150" i="17"/>
  <c r="U150" i="17"/>
  <c r="T150" i="17"/>
  <c r="A150" i="17"/>
  <c r="Z149" i="17"/>
  <c r="Y149" i="17"/>
  <c r="X149" i="17"/>
  <c r="W149" i="17"/>
  <c r="V149" i="17"/>
  <c r="U149" i="17"/>
  <c r="T149" i="17"/>
  <c r="A149" i="17"/>
  <c r="Z148" i="17"/>
  <c r="Y148" i="17"/>
  <c r="X148" i="17"/>
  <c r="W148" i="17"/>
  <c r="V148" i="17"/>
  <c r="U148" i="17"/>
  <c r="T148" i="17"/>
  <c r="A148" i="17"/>
  <c r="Z147" i="17"/>
  <c r="Y147" i="17"/>
  <c r="X147" i="17"/>
  <c r="W147" i="17"/>
  <c r="V147" i="17"/>
  <c r="U147" i="17"/>
  <c r="T147" i="17"/>
  <c r="A147" i="17"/>
  <c r="Z146" i="17"/>
  <c r="Y146" i="17"/>
  <c r="X146" i="17"/>
  <c r="W146" i="17"/>
  <c r="V146" i="17"/>
  <c r="U146" i="17"/>
  <c r="T146" i="17"/>
  <c r="A146" i="17"/>
  <c r="Z145" i="17"/>
  <c r="Y145" i="17"/>
  <c r="X145" i="17"/>
  <c r="W145" i="17"/>
  <c r="V145" i="17"/>
  <c r="U145" i="17"/>
  <c r="T145" i="17"/>
  <c r="A145" i="17"/>
  <c r="Z144" i="17"/>
  <c r="Y144" i="17"/>
  <c r="X144" i="17"/>
  <c r="W144" i="17"/>
  <c r="V144" i="17"/>
  <c r="U144" i="17"/>
  <c r="T144" i="17"/>
  <c r="Z143" i="17"/>
  <c r="Y143" i="17"/>
  <c r="X143" i="17"/>
  <c r="W143" i="17"/>
  <c r="V143" i="17"/>
  <c r="U143" i="17"/>
  <c r="T143" i="17"/>
  <c r="Z142" i="17"/>
  <c r="Y142" i="17"/>
  <c r="X142" i="17"/>
  <c r="W142" i="17"/>
  <c r="V142" i="17"/>
  <c r="U142" i="17"/>
  <c r="T142" i="17"/>
  <c r="A142" i="17"/>
  <c r="Z141" i="17"/>
  <c r="Y141" i="17"/>
  <c r="X141" i="17"/>
  <c r="W141" i="17"/>
  <c r="V141" i="17"/>
  <c r="U141" i="17"/>
  <c r="T141" i="17"/>
  <c r="A141" i="17"/>
  <c r="Z140" i="17"/>
  <c r="Y140" i="17"/>
  <c r="X140" i="17"/>
  <c r="W140" i="17"/>
  <c r="V140" i="17"/>
  <c r="U140" i="17"/>
  <c r="T140" i="17"/>
  <c r="Z139" i="17"/>
  <c r="Y139" i="17"/>
  <c r="X139" i="17"/>
  <c r="W139" i="17"/>
  <c r="V139" i="17"/>
  <c r="U139" i="17"/>
  <c r="T139" i="17"/>
  <c r="A139" i="17"/>
  <c r="Z138" i="17"/>
  <c r="Y138" i="17"/>
  <c r="X138" i="17"/>
  <c r="W138" i="17"/>
  <c r="V138" i="17"/>
  <c r="U138" i="17"/>
  <c r="T138" i="17"/>
  <c r="Z137" i="17"/>
  <c r="Y137" i="17"/>
  <c r="X137" i="17"/>
  <c r="W137" i="17"/>
  <c r="V137" i="17"/>
  <c r="U137" i="17"/>
  <c r="T137" i="17"/>
  <c r="A137" i="17"/>
  <c r="Z136" i="17"/>
  <c r="Y136" i="17"/>
  <c r="X136" i="17"/>
  <c r="W136" i="17"/>
  <c r="V136" i="17"/>
  <c r="U136" i="17"/>
  <c r="T136" i="17"/>
  <c r="Z135" i="17"/>
  <c r="Y135" i="17"/>
  <c r="X135" i="17"/>
  <c r="W135" i="17"/>
  <c r="V135" i="17"/>
  <c r="U135" i="17"/>
  <c r="T135" i="17"/>
  <c r="Z134" i="17"/>
  <c r="Y134" i="17"/>
  <c r="X134" i="17"/>
  <c r="W134" i="17"/>
  <c r="V134" i="17"/>
  <c r="U134" i="17"/>
  <c r="T134" i="17"/>
  <c r="A134" i="17"/>
  <c r="Z133" i="17"/>
  <c r="Y133" i="17"/>
  <c r="X133" i="17"/>
  <c r="W133" i="17"/>
  <c r="V133" i="17"/>
  <c r="U133" i="17"/>
  <c r="T133" i="17"/>
  <c r="A133" i="17"/>
  <c r="Z132" i="17"/>
  <c r="Y132" i="17"/>
  <c r="X132" i="17"/>
  <c r="W132" i="17"/>
  <c r="V132" i="17"/>
  <c r="U132" i="17"/>
  <c r="T132" i="17"/>
  <c r="Z131" i="17"/>
  <c r="Y131" i="17"/>
  <c r="X131" i="17"/>
  <c r="W131" i="17"/>
  <c r="V131" i="17"/>
  <c r="U131" i="17"/>
  <c r="T131" i="17"/>
  <c r="A131" i="17"/>
  <c r="Z130" i="17"/>
  <c r="Y130" i="17"/>
  <c r="X130" i="17"/>
  <c r="W130" i="17"/>
  <c r="V130" i="17"/>
  <c r="U130" i="17"/>
  <c r="T130" i="17"/>
  <c r="Z129" i="17"/>
  <c r="Y129" i="17"/>
  <c r="X129" i="17"/>
  <c r="W129" i="17"/>
  <c r="V129" i="17"/>
  <c r="U129" i="17"/>
  <c r="T129" i="17"/>
  <c r="A129" i="17"/>
  <c r="Z128" i="17"/>
  <c r="Y128" i="17"/>
  <c r="X128" i="17"/>
  <c r="W128" i="17"/>
  <c r="V128" i="17"/>
  <c r="U128" i="17"/>
  <c r="T128" i="17"/>
  <c r="Z127" i="17"/>
  <c r="Y127" i="17"/>
  <c r="X127" i="17"/>
  <c r="W127" i="17"/>
  <c r="V127" i="17"/>
  <c r="U127" i="17"/>
  <c r="T127" i="17"/>
  <c r="Z126" i="17"/>
  <c r="Y126" i="17"/>
  <c r="X126" i="17"/>
  <c r="W126" i="17"/>
  <c r="V126" i="17"/>
  <c r="U126" i="17"/>
  <c r="T126" i="17"/>
  <c r="Z125" i="17"/>
  <c r="Y125" i="17"/>
  <c r="X125" i="17"/>
  <c r="W125" i="17"/>
  <c r="V125" i="17"/>
  <c r="U125" i="17"/>
  <c r="T125" i="17"/>
  <c r="A125" i="17"/>
  <c r="Z124" i="17"/>
  <c r="Y124" i="17"/>
  <c r="X124" i="17"/>
  <c r="W124" i="17"/>
  <c r="V124" i="17"/>
  <c r="U124" i="17"/>
  <c r="T124" i="17"/>
  <c r="Z123" i="17"/>
  <c r="Y123" i="17"/>
  <c r="X123" i="17"/>
  <c r="W123" i="17"/>
  <c r="V123" i="17"/>
  <c r="U123" i="17"/>
  <c r="T123" i="17"/>
  <c r="A123" i="17"/>
  <c r="Z122" i="17"/>
  <c r="Y122" i="17"/>
  <c r="X122" i="17"/>
  <c r="W122" i="17"/>
  <c r="V122" i="17"/>
  <c r="U122" i="17"/>
  <c r="T122" i="17"/>
  <c r="Z121" i="17"/>
  <c r="Y121" i="17"/>
  <c r="X121" i="17"/>
  <c r="W121" i="17"/>
  <c r="V121" i="17"/>
  <c r="U121" i="17"/>
  <c r="T121" i="17"/>
  <c r="A121" i="17"/>
  <c r="Z120" i="17"/>
  <c r="Y120" i="17"/>
  <c r="X120" i="17"/>
  <c r="W120" i="17"/>
  <c r="V120" i="17"/>
  <c r="U120" i="17"/>
  <c r="T120" i="17"/>
  <c r="Z119" i="17"/>
  <c r="Y119" i="17"/>
  <c r="X119" i="17"/>
  <c r="W119" i="17"/>
  <c r="V119" i="17"/>
  <c r="U119" i="17"/>
  <c r="T119" i="17"/>
  <c r="Z118" i="17"/>
  <c r="Y118" i="17"/>
  <c r="X118" i="17"/>
  <c r="W118" i="17"/>
  <c r="V118" i="17"/>
  <c r="U118" i="17"/>
  <c r="T118" i="17"/>
  <c r="A118" i="17"/>
  <c r="Z117" i="17"/>
  <c r="Y117" i="17"/>
  <c r="X117" i="17"/>
  <c r="W117" i="17"/>
  <c r="V117" i="17"/>
  <c r="U117" i="17"/>
  <c r="T117" i="17"/>
  <c r="A117" i="17"/>
  <c r="Z116" i="17"/>
  <c r="Y116" i="17"/>
  <c r="X116" i="17"/>
  <c r="W116" i="17"/>
  <c r="V116" i="17"/>
  <c r="U116" i="17"/>
  <c r="T116" i="17"/>
  <c r="Z115" i="17"/>
  <c r="Y115" i="17"/>
  <c r="X115" i="17"/>
  <c r="W115" i="17"/>
  <c r="V115" i="17"/>
  <c r="U115" i="17"/>
  <c r="T115" i="17"/>
  <c r="A115" i="17"/>
  <c r="Z114" i="17"/>
  <c r="Y114" i="17"/>
  <c r="X114" i="17"/>
  <c r="W114" i="17"/>
  <c r="V114" i="17"/>
  <c r="U114" i="17"/>
  <c r="T114" i="17"/>
  <c r="Z113" i="17"/>
  <c r="Y113" i="17"/>
  <c r="X113" i="17"/>
  <c r="W113" i="17"/>
  <c r="V113" i="17"/>
  <c r="U113" i="17"/>
  <c r="T113" i="17"/>
  <c r="A113" i="17"/>
  <c r="Z112" i="17"/>
  <c r="Y112" i="17"/>
  <c r="X112" i="17"/>
  <c r="W112" i="17"/>
  <c r="V112" i="17"/>
  <c r="U112" i="17"/>
  <c r="T112" i="17"/>
  <c r="Z111" i="17"/>
  <c r="Y111" i="17"/>
  <c r="X111" i="17"/>
  <c r="W111" i="17"/>
  <c r="V111" i="17"/>
  <c r="U111" i="17"/>
  <c r="T111" i="17"/>
  <c r="Z110" i="17"/>
  <c r="Y110" i="17"/>
  <c r="X110" i="17"/>
  <c r="W110" i="17"/>
  <c r="V110" i="17"/>
  <c r="U110" i="17"/>
  <c r="T110" i="17"/>
  <c r="A110" i="17"/>
  <c r="Z109" i="17"/>
  <c r="Y109" i="17"/>
  <c r="X109" i="17"/>
  <c r="W109" i="17"/>
  <c r="V109" i="17"/>
  <c r="U109" i="17"/>
  <c r="T109" i="17"/>
  <c r="A109" i="17"/>
  <c r="Z108" i="17"/>
  <c r="Y108" i="17"/>
  <c r="X108" i="17"/>
  <c r="W108" i="17"/>
  <c r="V108" i="17"/>
  <c r="U108" i="17"/>
  <c r="T108" i="17"/>
  <c r="Z107" i="17"/>
  <c r="Y107" i="17"/>
  <c r="X107" i="17"/>
  <c r="W107" i="17"/>
  <c r="V107" i="17"/>
  <c r="U107" i="17"/>
  <c r="T107" i="17"/>
  <c r="A107" i="17"/>
  <c r="Z106" i="17"/>
  <c r="Y106" i="17"/>
  <c r="X106" i="17"/>
  <c r="W106" i="17"/>
  <c r="V106" i="17"/>
  <c r="U106" i="17"/>
  <c r="T106" i="17"/>
  <c r="Z105" i="17"/>
  <c r="Y105" i="17"/>
  <c r="X105" i="17"/>
  <c r="W105" i="17"/>
  <c r="V105" i="17"/>
  <c r="U105" i="17"/>
  <c r="T105" i="17"/>
  <c r="A105" i="17"/>
  <c r="Z104" i="17"/>
  <c r="Y104" i="17"/>
  <c r="X104" i="17"/>
  <c r="W104" i="17"/>
  <c r="V104" i="17"/>
  <c r="U104" i="17"/>
  <c r="T104" i="17"/>
  <c r="Z103" i="17"/>
  <c r="Y103" i="17"/>
  <c r="X103" i="17"/>
  <c r="W103" i="17"/>
  <c r="V103" i="17"/>
  <c r="U103" i="17"/>
  <c r="T103" i="17"/>
  <c r="Z102" i="17"/>
  <c r="Y102" i="17"/>
  <c r="X102" i="17"/>
  <c r="W102" i="17"/>
  <c r="V102" i="17"/>
  <c r="U102" i="17"/>
  <c r="T102" i="17"/>
  <c r="A102" i="17"/>
  <c r="Z101" i="17"/>
  <c r="Y101" i="17"/>
  <c r="X101" i="17"/>
  <c r="W101" i="17"/>
  <c r="V101" i="17"/>
  <c r="U101" i="17"/>
  <c r="T101" i="17"/>
  <c r="A101" i="17"/>
  <c r="Z100" i="17"/>
  <c r="Y100" i="17"/>
  <c r="X100" i="17"/>
  <c r="W100" i="17"/>
  <c r="V100" i="17"/>
  <c r="U100" i="17"/>
  <c r="T100" i="17"/>
  <c r="Z99" i="17"/>
  <c r="Y99" i="17"/>
  <c r="X99" i="17"/>
  <c r="W99" i="17"/>
  <c r="V99" i="17"/>
  <c r="U99" i="17"/>
  <c r="T99" i="17"/>
  <c r="A99" i="17"/>
  <c r="Z98" i="17"/>
  <c r="Y98" i="17"/>
  <c r="X98" i="17"/>
  <c r="W98" i="17"/>
  <c r="V98" i="17"/>
  <c r="U98" i="17"/>
  <c r="T98" i="17"/>
  <c r="Z97" i="17"/>
  <c r="Y97" i="17"/>
  <c r="X97" i="17"/>
  <c r="W97" i="17"/>
  <c r="V97" i="17"/>
  <c r="U97" i="17"/>
  <c r="T97" i="17"/>
  <c r="A97" i="17"/>
  <c r="Z96" i="17"/>
  <c r="Y96" i="17"/>
  <c r="X96" i="17"/>
  <c r="W96" i="17"/>
  <c r="V96" i="17"/>
  <c r="U96" i="17"/>
  <c r="T96" i="17"/>
  <c r="Z95" i="17"/>
  <c r="Y95" i="17"/>
  <c r="X95" i="17"/>
  <c r="W95" i="17"/>
  <c r="V95" i="17"/>
  <c r="U95" i="17"/>
  <c r="T95" i="17"/>
  <c r="Z94" i="17"/>
  <c r="Y94" i="17"/>
  <c r="X94" i="17"/>
  <c r="W94" i="17"/>
  <c r="V94" i="17"/>
  <c r="U94" i="17"/>
  <c r="T94" i="17"/>
  <c r="Z93" i="17"/>
  <c r="Y93" i="17"/>
  <c r="X93" i="17"/>
  <c r="W93" i="17"/>
  <c r="V93" i="17"/>
  <c r="U93" i="17"/>
  <c r="T93" i="17"/>
  <c r="A93" i="17"/>
  <c r="Z92" i="17"/>
  <c r="Y92" i="17"/>
  <c r="X92" i="17"/>
  <c r="W92" i="17"/>
  <c r="V92" i="17"/>
  <c r="U92" i="17"/>
  <c r="T92" i="17"/>
  <c r="Z91" i="17"/>
  <c r="Y91" i="17"/>
  <c r="X91" i="17"/>
  <c r="W91" i="17"/>
  <c r="V91" i="17"/>
  <c r="U91" i="17"/>
  <c r="T91" i="17"/>
  <c r="Z90" i="17"/>
  <c r="Y90" i="17"/>
  <c r="X90" i="17"/>
  <c r="W90" i="17"/>
  <c r="V90" i="17"/>
  <c r="U90" i="17"/>
  <c r="T90" i="17"/>
  <c r="Z89" i="17"/>
  <c r="Y89" i="17"/>
  <c r="X89" i="17"/>
  <c r="W89" i="17"/>
  <c r="V89" i="17"/>
  <c r="U89" i="17"/>
  <c r="T89" i="17"/>
  <c r="A89" i="17"/>
  <c r="Z88" i="17"/>
  <c r="Y88" i="17"/>
  <c r="X88" i="17"/>
  <c r="W88" i="17"/>
  <c r="V88" i="17"/>
  <c r="U88" i="17"/>
  <c r="T88" i="17"/>
  <c r="Z87" i="17"/>
  <c r="Y87" i="17"/>
  <c r="X87" i="17"/>
  <c r="W87" i="17"/>
  <c r="V87" i="17"/>
  <c r="U87" i="17"/>
  <c r="T87" i="17"/>
  <c r="Z86" i="17"/>
  <c r="Y86" i="17"/>
  <c r="X86" i="17"/>
  <c r="W86" i="17"/>
  <c r="V86" i="17"/>
  <c r="U86" i="17"/>
  <c r="T86" i="17"/>
  <c r="Z85" i="17"/>
  <c r="Y85" i="17"/>
  <c r="X85" i="17"/>
  <c r="W85" i="17"/>
  <c r="V85" i="17"/>
  <c r="U85" i="17"/>
  <c r="T85" i="17"/>
  <c r="A85" i="17"/>
  <c r="Z84" i="17"/>
  <c r="Y84" i="17"/>
  <c r="X84" i="17"/>
  <c r="W84" i="17"/>
  <c r="V84" i="17"/>
  <c r="U84" i="17"/>
  <c r="T84" i="17"/>
  <c r="Z83" i="17"/>
  <c r="Y83" i="17"/>
  <c r="X83" i="17"/>
  <c r="W83" i="17"/>
  <c r="V83" i="17"/>
  <c r="U83" i="17"/>
  <c r="T83" i="17"/>
  <c r="Z82" i="17"/>
  <c r="Y82" i="17"/>
  <c r="X82" i="17"/>
  <c r="W82" i="17"/>
  <c r="V82" i="17"/>
  <c r="U82" i="17"/>
  <c r="T82" i="17"/>
  <c r="Z81" i="17"/>
  <c r="Y81" i="17"/>
  <c r="X81" i="17"/>
  <c r="W81" i="17"/>
  <c r="V81" i="17"/>
  <c r="U81" i="17"/>
  <c r="T81" i="17"/>
  <c r="A81" i="17"/>
  <c r="Z80" i="17"/>
  <c r="Y80" i="17"/>
  <c r="X80" i="17"/>
  <c r="W80" i="17"/>
  <c r="V80" i="17"/>
  <c r="U80" i="17"/>
  <c r="T80" i="17"/>
  <c r="A80" i="17"/>
  <c r="Z79" i="17"/>
  <c r="Y79" i="17"/>
  <c r="X79" i="17"/>
  <c r="W79" i="17"/>
  <c r="V79" i="17"/>
  <c r="U79" i="17"/>
  <c r="T79" i="17"/>
  <c r="Z78" i="17"/>
  <c r="Y78" i="17"/>
  <c r="X78" i="17"/>
  <c r="W78" i="17"/>
  <c r="V78" i="17"/>
  <c r="U78" i="17"/>
  <c r="T78" i="17"/>
  <c r="Z77" i="17"/>
  <c r="Y77" i="17"/>
  <c r="X77" i="17"/>
  <c r="W77" i="17"/>
  <c r="V77" i="17"/>
  <c r="U77" i="17"/>
  <c r="T77" i="17"/>
  <c r="A77" i="17"/>
  <c r="Z76" i="17"/>
  <c r="Y76" i="17"/>
  <c r="X76" i="17"/>
  <c r="W76" i="17"/>
  <c r="V76" i="17"/>
  <c r="U76" i="17"/>
  <c r="T76" i="17"/>
  <c r="Z75" i="17"/>
  <c r="Y75" i="17"/>
  <c r="X75" i="17"/>
  <c r="W75" i="17"/>
  <c r="V75" i="17"/>
  <c r="U75" i="17"/>
  <c r="T75" i="17"/>
  <c r="A75" i="17"/>
  <c r="Z74" i="17"/>
  <c r="Y74" i="17"/>
  <c r="X74" i="17"/>
  <c r="W74" i="17"/>
  <c r="V74" i="17"/>
  <c r="U74" i="17"/>
  <c r="T74" i="17"/>
  <c r="Z73" i="17"/>
  <c r="Y73" i="17"/>
  <c r="X73" i="17"/>
  <c r="W73" i="17"/>
  <c r="V73" i="17"/>
  <c r="U73" i="17"/>
  <c r="T73" i="17"/>
  <c r="A73" i="17"/>
  <c r="Z72" i="17"/>
  <c r="Y72" i="17"/>
  <c r="X72" i="17"/>
  <c r="W72" i="17"/>
  <c r="V72" i="17"/>
  <c r="U72" i="17"/>
  <c r="T72" i="17"/>
  <c r="A72" i="17"/>
  <c r="Z71" i="17"/>
  <c r="Y71" i="17"/>
  <c r="X71" i="17"/>
  <c r="W71" i="17"/>
  <c r="V71" i="17"/>
  <c r="U71" i="17"/>
  <c r="T71" i="17"/>
  <c r="Z70" i="17"/>
  <c r="Y70" i="17"/>
  <c r="X70" i="17"/>
  <c r="W70" i="17"/>
  <c r="V70" i="17"/>
  <c r="U70" i="17"/>
  <c r="T70" i="17"/>
  <c r="Z69" i="17"/>
  <c r="Y69" i="17"/>
  <c r="X69" i="17"/>
  <c r="W69" i="17"/>
  <c r="V69" i="17"/>
  <c r="U69" i="17"/>
  <c r="T69" i="17"/>
  <c r="A69" i="17"/>
  <c r="Z68" i="17"/>
  <c r="Y68" i="17"/>
  <c r="X68" i="17"/>
  <c r="W68" i="17"/>
  <c r="V68" i="17"/>
  <c r="U68" i="17"/>
  <c r="T68" i="17"/>
  <c r="Z67" i="17"/>
  <c r="Y67" i="17"/>
  <c r="X67" i="17"/>
  <c r="W67" i="17"/>
  <c r="V67" i="17"/>
  <c r="U67" i="17"/>
  <c r="T67" i="17"/>
  <c r="A67" i="17"/>
  <c r="Z66" i="17"/>
  <c r="Y66" i="17"/>
  <c r="X66" i="17"/>
  <c r="W66" i="17"/>
  <c r="V66" i="17"/>
  <c r="U66" i="17"/>
  <c r="T66" i="17"/>
  <c r="Z65" i="17"/>
  <c r="Y65" i="17"/>
  <c r="X65" i="17"/>
  <c r="W65" i="17"/>
  <c r="V65" i="17"/>
  <c r="U65" i="17"/>
  <c r="T65" i="17"/>
  <c r="A65" i="17"/>
  <c r="Z64" i="17"/>
  <c r="Y64" i="17"/>
  <c r="X64" i="17"/>
  <c r="W64" i="17"/>
  <c r="V64" i="17"/>
  <c r="U64" i="17"/>
  <c r="T64" i="17"/>
  <c r="A64" i="17"/>
  <c r="Z63" i="17"/>
  <c r="Y63" i="17"/>
  <c r="X63" i="17"/>
  <c r="W63" i="17"/>
  <c r="V63" i="17"/>
  <c r="U63" i="17"/>
  <c r="T63" i="17"/>
  <c r="Z62" i="17"/>
  <c r="Y62" i="17"/>
  <c r="X62" i="17"/>
  <c r="W62" i="17"/>
  <c r="V62" i="17"/>
  <c r="U62" i="17"/>
  <c r="T62" i="17"/>
  <c r="Z61" i="17"/>
  <c r="Y61" i="17"/>
  <c r="X61" i="17"/>
  <c r="W61" i="17"/>
  <c r="V61" i="17"/>
  <c r="U61" i="17"/>
  <c r="T61" i="17"/>
  <c r="A61" i="17"/>
  <c r="Z60" i="17"/>
  <c r="Y60" i="17"/>
  <c r="X60" i="17"/>
  <c r="W60" i="17"/>
  <c r="V60" i="17"/>
  <c r="U60" i="17"/>
  <c r="T60" i="17"/>
  <c r="Z59" i="17"/>
  <c r="Y59" i="17"/>
  <c r="X59" i="17"/>
  <c r="W59" i="17"/>
  <c r="V59" i="17"/>
  <c r="U59" i="17"/>
  <c r="T59" i="17"/>
  <c r="A59" i="17"/>
  <c r="Z58" i="17"/>
  <c r="Y58" i="17"/>
  <c r="X58" i="17"/>
  <c r="W58" i="17"/>
  <c r="V58" i="17"/>
  <c r="U58" i="17"/>
  <c r="T58" i="17"/>
  <c r="Z57" i="17"/>
  <c r="Y57" i="17"/>
  <c r="X57" i="17"/>
  <c r="W57" i="17"/>
  <c r="V57" i="17"/>
  <c r="U57" i="17"/>
  <c r="T57" i="17"/>
  <c r="A57" i="17"/>
  <c r="Z56" i="17"/>
  <c r="Y56" i="17"/>
  <c r="X56" i="17"/>
  <c r="W56" i="17"/>
  <c r="V56" i="17"/>
  <c r="U56" i="17"/>
  <c r="T56" i="17"/>
  <c r="A56" i="17"/>
  <c r="Z55" i="17"/>
  <c r="Y55" i="17"/>
  <c r="X55" i="17"/>
  <c r="W55" i="17"/>
  <c r="V55" i="17"/>
  <c r="U55" i="17"/>
  <c r="T55" i="17"/>
  <c r="Z54" i="17"/>
  <c r="Y54" i="17"/>
  <c r="X54" i="17"/>
  <c r="W54" i="17"/>
  <c r="V54" i="17"/>
  <c r="U54" i="17"/>
  <c r="T54" i="17"/>
  <c r="Z53" i="17"/>
  <c r="Y53" i="17"/>
  <c r="X53" i="17"/>
  <c r="W53" i="17"/>
  <c r="V53" i="17"/>
  <c r="U53" i="17"/>
  <c r="T53" i="17"/>
  <c r="A53" i="17"/>
  <c r="Z52" i="17"/>
  <c r="Y52" i="17"/>
  <c r="X52" i="17"/>
  <c r="W52" i="17"/>
  <c r="V52" i="17"/>
  <c r="U52" i="17"/>
  <c r="T52" i="17"/>
  <c r="Z51" i="17"/>
  <c r="Y51" i="17"/>
  <c r="X51" i="17"/>
  <c r="W51" i="17"/>
  <c r="V51" i="17"/>
  <c r="U51" i="17"/>
  <c r="T51" i="17"/>
  <c r="A51" i="17"/>
  <c r="Z50" i="17"/>
  <c r="Y50" i="17"/>
  <c r="X50" i="17"/>
  <c r="W50" i="17"/>
  <c r="V50" i="17"/>
  <c r="U50" i="17"/>
  <c r="T50" i="17"/>
  <c r="Z49" i="17"/>
  <c r="Y49" i="17"/>
  <c r="X49" i="17"/>
  <c r="W49" i="17"/>
  <c r="V49" i="17"/>
  <c r="U49" i="17"/>
  <c r="T49" i="17"/>
  <c r="A49" i="17"/>
  <c r="Z48" i="17"/>
  <c r="Y48" i="17"/>
  <c r="X48" i="17"/>
  <c r="W48" i="17"/>
  <c r="V48" i="17"/>
  <c r="U48" i="17"/>
  <c r="T48" i="17"/>
  <c r="A48" i="17"/>
  <c r="Z47" i="17"/>
  <c r="Y47" i="17"/>
  <c r="X47" i="17"/>
  <c r="W47" i="17"/>
  <c r="V47" i="17"/>
  <c r="U47" i="17"/>
  <c r="T47" i="17"/>
  <c r="Z46" i="17"/>
  <c r="Y46" i="17"/>
  <c r="X46" i="17"/>
  <c r="W46" i="17"/>
  <c r="V46" i="17"/>
  <c r="U46" i="17"/>
  <c r="T46" i="17"/>
  <c r="Z45" i="17"/>
  <c r="Y45" i="17"/>
  <c r="X45" i="17"/>
  <c r="W45" i="17"/>
  <c r="V45" i="17"/>
  <c r="U45" i="17"/>
  <c r="T45" i="17"/>
  <c r="A45" i="17"/>
  <c r="Z44" i="17"/>
  <c r="Y44" i="17"/>
  <c r="X44" i="17"/>
  <c r="W44" i="17"/>
  <c r="V44" i="17"/>
  <c r="U44" i="17"/>
  <c r="T44" i="17"/>
  <c r="Z43" i="17"/>
  <c r="Y43" i="17"/>
  <c r="X43" i="17"/>
  <c r="W43" i="17"/>
  <c r="V43" i="17"/>
  <c r="U43" i="17"/>
  <c r="T43" i="17"/>
  <c r="A43" i="17"/>
  <c r="Z42" i="17"/>
  <c r="Y42" i="17"/>
  <c r="X42" i="17"/>
  <c r="W42" i="17"/>
  <c r="V42" i="17"/>
  <c r="U42" i="17"/>
  <c r="T42" i="17"/>
  <c r="Z41" i="17"/>
  <c r="Y41" i="17"/>
  <c r="X41" i="17"/>
  <c r="W41" i="17"/>
  <c r="V41" i="17"/>
  <c r="U41" i="17"/>
  <c r="T41" i="17"/>
  <c r="A41" i="17"/>
  <c r="Z40" i="17"/>
  <c r="Y40" i="17"/>
  <c r="X40" i="17"/>
  <c r="W40" i="17"/>
  <c r="V40" i="17"/>
  <c r="U40" i="17"/>
  <c r="T40" i="17"/>
  <c r="A40" i="17"/>
  <c r="Z39" i="17"/>
  <c r="Y39" i="17"/>
  <c r="X39" i="17"/>
  <c r="W39" i="17"/>
  <c r="V39" i="17"/>
  <c r="U39" i="17"/>
  <c r="T39" i="17"/>
  <c r="Z38" i="17"/>
  <c r="Y38" i="17"/>
  <c r="X38" i="17"/>
  <c r="W38" i="17"/>
  <c r="V38" i="17"/>
  <c r="U38" i="17"/>
  <c r="T38" i="17"/>
  <c r="Z37" i="17"/>
  <c r="Y37" i="17"/>
  <c r="X37" i="17"/>
  <c r="W37" i="17"/>
  <c r="V37" i="17"/>
  <c r="U37" i="17"/>
  <c r="T37" i="17"/>
  <c r="A37" i="17"/>
  <c r="Z36" i="17"/>
  <c r="Y36" i="17"/>
  <c r="X36" i="17"/>
  <c r="W36" i="17"/>
  <c r="V36" i="17"/>
  <c r="U36" i="17"/>
  <c r="T36" i="17"/>
  <c r="Z35" i="17"/>
  <c r="Y35" i="17"/>
  <c r="X35" i="17"/>
  <c r="W35" i="17"/>
  <c r="V35" i="17"/>
  <c r="U35" i="17"/>
  <c r="T35" i="17"/>
  <c r="A35" i="17"/>
  <c r="Z34" i="17"/>
  <c r="Y34" i="17"/>
  <c r="X34" i="17"/>
  <c r="W34" i="17"/>
  <c r="V34" i="17"/>
  <c r="U34" i="17"/>
  <c r="T34" i="17"/>
  <c r="Z33" i="17"/>
  <c r="Y33" i="17"/>
  <c r="X33" i="17"/>
  <c r="W33" i="17"/>
  <c r="V33" i="17"/>
  <c r="U33" i="17"/>
  <c r="T33" i="17"/>
  <c r="A33" i="17"/>
  <c r="Z32" i="17"/>
  <c r="Y32" i="17"/>
  <c r="X32" i="17"/>
  <c r="W32" i="17"/>
  <c r="V32" i="17"/>
  <c r="U32" i="17"/>
  <c r="T32" i="17"/>
  <c r="Z31" i="17"/>
  <c r="Y31" i="17"/>
  <c r="X31" i="17"/>
  <c r="W31" i="17"/>
  <c r="V31" i="17"/>
  <c r="U31" i="17"/>
  <c r="T31" i="17"/>
  <c r="Z30" i="17"/>
  <c r="Y30" i="17"/>
  <c r="X30" i="17"/>
  <c r="W30" i="17"/>
  <c r="V30" i="17"/>
  <c r="U30" i="17"/>
  <c r="T30" i="17"/>
  <c r="Z29" i="17"/>
  <c r="Y29" i="17"/>
  <c r="X29" i="17"/>
  <c r="W29" i="17"/>
  <c r="V29" i="17"/>
  <c r="U29" i="17"/>
  <c r="T29" i="17"/>
  <c r="A29" i="17"/>
  <c r="Z28" i="17"/>
  <c r="Y28" i="17"/>
  <c r="X28" i="17"/>
  <c r="W28" i="17"/>
  <c r="V28" i="17"/>
  <c r="U28" i="17"/>
  <c r="T28" i="17"/>
  <c r="Z27" i="17"/>
  <c r="Y27" i="17"/>
  <c r="X27" i="17"/>
  <c r="W27" i="17"/>
  <c r="V27" i="17"/>
  <c r="U27" i="17"/>
  <c r="T27" i="17"/>
  <c r="A27" i="17"/>
  <c r="Z26" i="17"/>
  <c r="Y26" i="17"/>
  <c r="X26" i="17"/>
  <c r="W26" i="17"/>
  <c r="V26" i="17"/>
  <c r="U26" i="17"/>
  <c r="T26" i="17"/>
  <c r="Z25" i="17"/>
  <c r="Y25" i="17"/>
  <c r="X25" i="17"/>
  <c r="W25" i="17"/>
  <c r="V25" i="17"/>
  <c r="U25" i="17"/>
  <c r="T25" i="17"/>
  <c r="A25" i="17"/>
  <c r="Z24" i="17"/>
  <c r="Y24" i="17"/>
  <c r="X24" i="17"/>
  <c r="W24" i="17"/>
  <c r="V24" i="17"/>
  <c r="U24" i="17"/>
  <c r="T24" i="17"/>
  <c r="A24" i="17"/>
  <c r="Z23" i="17"/>
  <c r="Y23" i="17"/>
  <c r="X23" i="17"/>
  <c r="W23" i="17"/>
  <c r="V23" i="17"/>
  <c r="U23" i="17"/>
  <c r="T23" i="17"/>
  <c r="Z22" i="17"/>
  <c r="Y22" i="17"/>
  <c r="X22" i="17"/>
  <c r="W22" i="17"/>
  <c r="V22" i="17"/>
  <c r="U22" i="17"/>
  <c r="T22" i="17"/>
  <c r="Z21" i="17"/>
  <c r="Y21" i="17"/>
  <c r="X21" i="17"/>
  <c r="W21" i="17"/>
  <c r="V21" i="17"/>
  <c r="U21" i="17"/>
  <c r="T21" i="17"/>
  <c r="A21" i="17"/>
  <c r="Z20" i="17"/>
  <c r="Y20" i="17"/>
  <c r="X20" i="17"/>
  <c r="W20" i="17"/>
  <c r="V20" i="17"/>
  <c r="U20" i="17"/>
  <c r="T20" i="17"/>
  <c r="Z19" i="17"/>
  <c r="Y19" i="17"/>
  <c r="X19" i="17"/>
  <c r="W19" i="17"/>
  <c r="V19" i="17"/>
  <c r="U19" i="17"/>
  <c r="T19" i="17"/>
  <c r="A19" i="17"/>
  <c r="Z18" i="17"/>
  <c r="Y18" i="17"/>
  <c r="X18" i="17"/>
  <c r="W18" i="17"/>
  <c r="V18" i="17"/>
  <c r="U18" i="17"/>
  <c r="T18" i="17"/>
  <c r="Z17" i="17"/>
  <c r="Y17" i="17"/>
  <c r="X17" i="17"/>
  <c r="W17" i="17"/>
  <c r="V17" i="17"/>
  <c r="U17" i="17"/>
  <c r="T17" i="17"/>
  <c r="A17" i="17"/>
  <c r="Z16" i="17"/>
  <c r="Y16" i="17"/>
  <c r="X16" i="17"/>
  <c r="W16" i="17"/>
  <c r="V16" i="17"/>
  <c r="U16" i="17"/>
  <c r="T16" i="17"/>
  <c r="A16" i="17"/>
  <c r="Z15" i="17"/>
  <c r="Y15" i="17"/>
  <c r="X15" i="17"/>
  <c r="W15" i="17"/>
  <c r="V15" i="17"/>
  <c r="U15" i="17"/>
  <c r="T15" i="17"/>
  <c r="Z14" i="17"/>
  <c r="Y14" i="17"/>
  <c r="X14" i="17"/>
  <c r="W14" i="17"/>
  <c r="V14" i="17"/>
  <c r="U14" i="17"/>
  <c r="T14" i="17"/>
  <c r="Z13" i="17"/>
  <c r="Y13" i="17"/>
  <c r="X13" i="17"/>
  <c r="W13" i="17"/>
  <c r="V13" i="17"/>
  <c r="U13" i="17"/>
  <c r="T13" i="17"/>
  <c r="A13" i="17"/>
  <c r="Z12" i="17"/>
  <c r="Y12" i="17"/>
  <c r="X12" i="17"/>
  <c r="W12" i="17"/>
  <c r="V12" i="17"/>
  <c r="U12" i="17"/>
  <c r="T12" i="17"/>
  <c r="Z11" i="17"/>
  <c r="Y11" i="17"/>
  <c r="X11" i="17"/>
  <c r="W11" i="17"/>
  <c r="V11" i="17"/>
  <c r="U11" i="17"/>
  <c r="T11" i="17"/>
  <c r="A11" i="17"/>
  <c r="Z7" i="17"/>
  <c r="Y7" i="17"/>
  <c r="X7" i="17"/>
  <c r="W7" i="17"/>
  <c r="V7" i="17"/>
  <c r="U7" i="17"/>
  <c r="T7" i="17"/>
  <c r="Z6" i="17"/>
  <c r="Y6" i="17"/>
  <c r="X6" i="17"/>
  <c r="W6" i="17"/>
  <c r="V6" i="17"/>
  <c r="U6" i="17"/>
  <c r="T6" i="17"/>
  <c r="Z5" i="17"/>
  <c r="Y5" i="17"/>
  <c r="X5" i="17"/>
  <c r="W5" i="17"/>
  <c r="V5" i="17"/>
  <c r="U5" i="17"/>
  <c r="T5" i="17"/>
  <c r="Q5" i="17"/>
  <c r="U2" i="17"/>
  <c r="V2" i="17" s="1"/>
  <c r="W2" i="17" s="1"/>
  <c r="X2" i="17" s="1"/>
  <c r="Y2" i="17" s="1"/>
  <c r="Z2" i="17" s="1"/>
  <c r="AA2" i="17" s="1"/>
  <c r="AB2" i="17" s="1"/>
  <c r="AC2" i="17" s="1"/>
  <c r="AD2" i="17" s="1"/>
  <c r="B1" i="17"/>
  <c r="C1" i="17" s="1"/>
  <c r="D1" i="17" s="1"/>
  <c r="E1" i="17" s="1"/>
  <c r="F1" i="17" s="1"/>
  <c r="G1" i="17" s="1"/>
  <c r="H1" i="17" s="1"/>
  <c r="I1" i="17" s="1"/>
  <c r="J1" i="17" s="1"/>
  <c r="K1" i="17" s="1"/>
  <c r="L1" i="17" s="1"/>
  <c r="M1" i="17" s="1"/>
  <c r="N1" i="17" s="1"/>
  <c r="O1" i="17" s="1"/>
  <c r="P1" i="17" s="1"/>
  <c r="Q1" i="17" s="1"/>
  <c r="J3" i="11"/>
  <c r="C7" i="5"/>
  <c r="U3" i="11" l="1"/>
  <c r="G3" i="11" s="1"/>
  <c r="T3" i="11"/>
  <c r="A212" i="17"/>
  <c r="A220" i="17"/>
  <c r="A267" i="17"/>
  <c r="A283" i="17"/>
  <c r="A341" i="17"/>
  <c r="A7" i="17"/>
  <c r="A32" i="17"/>
  <c r="Q567" i="17"/>
  <c r="Q568" i="17" s="1"/>
  <c r="Q569" i="17" s="1"/>
  <c r="Q570" i="17" s="1"/>
  <c r="Q571" i="17" s="1"/>
  <c r="Q572" i="17" s="1"/>
  <c r="Q573" i="17" s="1"/>
  <c r="Q574" i="17" s="1"/>
  <c r="A83" i="17"/>
  <c r="A91" i="17"/>
  <c r="A652" i="17"/>
  <c r="A660" i="17"/>
  <c r="A1419" i="17"/>
  <c r="A1483" i="17"/>
  <c r="A1021" i="17"/>
  <c r="Q6" i="17"/>
  <c r="Q7" i="17" s="1"/>
  <c r="A169" i="17"/>
  <c r="A179" i="17"/>
  <c r="A193" i="17"/>
  <c r="A199" i="17"/>
  <c r="A203" i="17"/>
  <c r="A239" i="17"/>
  <c r="A12" i="17"/>
  <c r="A20" i="17"/>
  <c r="A28" i="17"/>
  <c r="A36" i="17"/>
  <c r="A44" i="17"/>
  <c r="A52" i="17"/>
  <c r="A60" i="17"/>
  <c r="A68" i="17"/>
  <c r="A76" i="17"/>
  <c r="A84" i="17"/>
  <c r="A92" i="17"/>
  <c r="A100" i="17"/>
  <c r="A108" i="17"/>
  <c r="A116" i="17"/>
  <c r="A124" i="17"/>
  <c r="A132" i="17"/>
  <c r="A140" i="17"/>
  <c r="A182" i="17"/>
  <c r="A161" i="17"/>
  <c r="A171" i="17"/>
  <c r="A280" i="17"/>
  <c r="A163" i="17"/>
  <c r="A195" i="17"/>
  <c r="A256" i="17"/>
  <c r="E5" i="17"/>
  <c r="A18" i="17"/>
  <c r="A26" i="17"/>
  <c r="A34" i="17"/>
  <c r="A42" i="17"/>
  <c r="A50" i="17"/>
  <c r="A58" i="17"/>
  <c r="A66" i="17"/>
  <c r="A74" i="17"/>
  <c r="A82" i="17"/>
  <c r="A90" i="17"/>
  <c r="A98" i="17"/>
  <c r="A106" i="17"/>
  <c r="A114" i="17"/>
  <c r="A122" i="17"/>
  <c r="A130" i="17"/>
  <c r="A138" i="17"/>
  <c r="A191" i="17"/>
  <c r="A217" i="17"/>
  <c r="A223" i="17"/>
  <c r="A227" i="17"/>
  <c r="A157" i="17"/>
  <c r="A183" i="17"/>
  <c r="A209" i="17"/>
  <c r="A272" i="17"/>
  <c r="A88" i="17"/>
  <c r="A96" i="17"/>
  <c r="A104" i="17"/>
  <c r="A112" i="17"/>
  <c r="A120" i="17"/>
  <c r="A128" i="17"/>
  <c r="A136" i="17"/>
  <c r="A144" i="17"/>
  <c r="A158" i="17"/>
  <c r="A151" i="17"/>
  <c r="A153" i="17"/>
  <c r="A175" i="17"/>
  <c r="A201" i="17"/>
  <c r="A219" i="17"/>
  <c r="A231" i="17"/>
  <c r="A247" i="17"/>
  <c r="A6" i="17"/>
  <c r="A15" i="17"/>
  <c r="A23" i="17"/>
  <c r="A31" i="17"/>
  <c r="A39" i="17"/>
  <c r="A47" i="17"/>
  <c r="A55" i="17"/>
  <c r="A63" i="17"/>
  <c r="A71" i="17"/>
  <c r="A79" i="17"/>
  <c r="A87" i="17"/>
  <c r="A95" i="17"/>
  <c r="A103" i="17"/>
  <c r="A111" i="17"/>
  <c r="A119" i="17"/>
  <c r="A127" i="17"/>
  <c r="A135" i="17"/>
  <c r="A143" i="17"/>
  <c r="A167" i="17"/>
  <c r="A185" i="17"/>
  <c r="A215" i="17"/>
  <c r="A288" i="17"/>
  <c r="A5" i="17"/>
  <c r="A14" i="17"/>
  <c r="A22" i="17"/>
  <c r="A30" i="17"/>
  <c r="A38" i="17"/>
  <c r="A46" i="17"/>
  <c r="A54" i="17"/>
  <c r="A62" i="17"/>
  <c r="A70" i="17"/>
  <c r="A78" i="17"/>
  <c r="A86" i="17"/>
  <c r="A94" i="17"/>
  <c r="A126" i="17"/>
  <c r="A189" i="17"/>
  <c r="A159" i="17"/>
  <c r="A177" i="17"/>
  <c r="A187" i="17"/>
  <c r="A207" i="17"/>
  <c r="A211" i="17"/>
  <c r="A264" i="17"/>
  <c r="A680" i="17"/>
  <c r="A296" i="17"/>
  <c r="A304" i="17"/>
  <c r="A312" i="17"/>
  <c r="A320" i="17"/>
  <c r="A328" i="17"/>
  <c r="A336" i="17"/>
  <c r="A568" i="17"/>
  <c r="A575" i="17"/>
  <c r="A583" i="17"/>
  <c r="A591" i="17"/>
  <c r="A599" i="17"/>
  <c r="A607" i="17"/>
  <c r="A614" i="17"/>
  <c r="A622" i="17"/>
  <c r="A630" i="17"/>
  <c r="A638" i="17"/>
  <c r="A646" i="17"/>
  <c r="A654" i="17"/>
  <c r="A663" i="17"/>
  <c r="A683" i="17"/>
  <c r="A664" i="17"/>
  <c r="A699" i="17"/>
  <c r="A684" i="17"/>
  <c r="A703" i="17"/>
  <c r="A205" i="17"/>
  <c r="A213" i="17"/>
  <c r="A245" i="17"/>
  <c r="A262" i="17"/>
  <c r="A270" i="17"/>
  <c r="A278" i="17"/>
  <c r="A286" i="17"/>
  <c r="A686" i="17"/>
  <c r="A573" i="17"/>
  <c r="A580" i="17"/>
  <c r="A588" i="17"/>
  <c r="A596" i="17"/>
  <c r="A604" i="17"/>
  <c r="A612" i="17"/>
  <c r="A619" i="17"/>
  <c r="A627" i="17"/>
  <c r="A635" i="17"/>
  <c r="A651" i="17"/>
  <c r="A659" i="17"/>
  <c r="A687" i="17"/>
  <c r="A696" i="17"/>
  <c r="A235" i="17"/>
  <c r="A243" i="17"/>
  <c r="A251" i="17"/>
  <c r="A260" i="17"/>
  <c r="A268" i="17"/>
  <c r="A276" i="17"/>
  <c r="A284" i="17"/>
  <c r="A292" i="17"/>
  <c r="A300" i="17"/>
  <c r="A308" i="17"/>
  <c r="A316" i="17"/>
  <c r="A324" i="17"/>
  <c r="A332" i="17"/>
  <c r="A340" i="17"/>
  <c r="A572" i="17"/>
  <c r="A579" i="17"/>
  <c r="A587" i="17"/>
  <c r="A595" i="17"/>
  <c r="A603" i="17"/>
  <c r="A611" i="17"/>
  <c r="A618" i="17"/>
  <c r="A626" i="17"/>
  <c r="A634" i="17"/>
  <c r="A642" i="17"/>
  <c r="A650" i="17"/>
  <c r="A658" i="17"/>
  <c r="A688" i="17"/>
  <c r="A707" i="17"/>
  <c r="A672" i="17"/>
  <c r="A225" i="17"/>
  <c r="A233" i="17"/>
  <c r="A241" i="17"/>
  <c r="A249" i="17"/>
  <c r="A258" i="17"/>
  <c r="A266" i="17"/>
  <c r="A274" i="17"/>
  <c r="A282" i="17"/>
  <c r="A290" i="17"/>
  <c r="A298" i="17"/>
  <c r="A306" i="17"/>
  <c r="A314" i="17"/>
  <c r="A322" i="17"/>
  <c r="A330" i="17"/>
  <c r="A338" i="17"/>
  <c r="A570" i="17"/>
  <c r="A577" i="17"/>
  <c r="A585" i="17"/>
  <c r="A593" i="17"/>
  <c r="A601" i="17"/>
  <c r="A609" i="17"/>
  <c r="A616" i="17"/>
  <c r="A624" i="17"/>
  <c r="A632" i="17"/>
  <c r="A640" i="17"/>
  <c r="A648" i="17"/>
  <c r="A656" i="17"/>
  <c r="A667" i="17"/>
  <c r="A679" i="17"/>
  <c r="A676" i="17"/>
  <c r="A692" i="17"/>
  <c r="A982" i="17"/>
  <c r="A1032" i="17"/>
  <c r="A1064" i="17"/>
  <c r="A1103" i="17"/>
  <c r="A1235" i="17"/>
  <c r="A1267" i="17"/>
  <c r="A1299" i="17"/>
  <c r="A972" i="17"/>
  <c r="A996" i="17"/>
  <c r="A1000" i="17"/>
  <c r="A1004" i="17"/>
  <c r="A1036" i="17"/>
  <c r="A1079" i="17"/>
  <c r="A1095" i="17"/>
  <c r="A1192" i="17"/>
  <c r="A1331" i="17"/>
  <c r="A700" i="17"/>
  <c r="A708" i="17"/>
  <c r="A716" i="17"/>
  <c r="A724" i="17"/>
  <c r="A732" i="17"/>
  <c r="A740" i="17"/>
  <c r="A748" i="17"/>
  <c r="A756" i="17"/>
  <c r="A764" i="17"/>
  <c r="A771" i="17"/>
  <c r="A788" i="17"/>
  <c r="A795" i="17"/>
  <c r="A803" i="17"/>
  <c r="A811" i="17"/>
  <c r="A819" i="17"/>
  <c r="A827" i="17"/>
  <c r="A835" i="17"/>
  <c r="A843" i="17"/>
  <c r="A851" i="17"/>
  <c r="A859" i="17"/>
  <c r="A867" i="17"/>
  <c r="A875" i="17"/>
  <c r="A883" i="17"/>
  <c r="A891" i="17"/>
  <c r="A899" i="17"/>
  <c r="A907" i="17"/>
  <c r="A915" i="17"/>
  <c r="A923" i="17"/>
  <c r="A938" i="17"/>
  <c r="A946" i="17"/>
  <c r="A964" i="17"/>
  <c r="A988" i="17"/>
  <c r="A992" i="17"/>
  <c r="A1008" i="17"/>
  <c r="A1040" i="17"/>
  <c r="A1087" i="17"/>
  <c r="A1151" i="17"/>
  <c r="A1172" i="17"/>
  <c r="A715" i="17"/>
  <c r="A723" i="17"/>
  <c r="A731" i="17"/>
  <c r="A739" i="17"/>
  <c r="A747" i="17"/>
  <c r="A755" i="17"/>
  <c r="A763" i="17"/>
  <c r="A770" i="17"/>
  <c r="A787" i="17"/>
  <c r="A794" i="17"/>
  <c r="A802" i="17"/>
  <c r="A810" i="17"/>
  <c r="A818" i="17"/>
  <c r="A826" i="17"/>
  <c r="A834" i="17"/>
  <c r="A842" i="17"/>
  <c r="A858" i="17"/>
  <c r="A866" i="17"/>
  <c r="A874" i="17"/>
  <c r="A882" i="17"/>
  <c r="A890" i="17"/>
  <c r="A980" i="17"/>
  <c r="A984" i="17"/>
  <c r="A1012" i="17"/>
  <c r="A1056" i="17"/>
  <c r="A1143" i="17"/>
  <c r="A1194" i="17"/>
  <c r="A966" i="17"/>
  <c r="A974" i="17"/>
  <c r="A1016" i="17"/>
  <c r="A1071" i="17"/>
  <c r="A1135" i="17"/>
  <c r="A1191" i="17"/>
  <c r="A1251" i="17"/>
  <c r="A1283" i="17"/>
  <c r="A1315" i="17"/>
  <c r="A768" i="17"/>
  <c r="A776" i="17"/>
  <c r="A785" i="17"/>
  <c r="A793" i="17"/>
  <c r="A800" i="17"/>
  <c r="A808" i="17"/>
  <c r="A816" i="17"/>
  <c r="A824" i="17"/>
  <c r="A832" i="17"/>
  <c r="A840" i="17"/>
  <c r="A848" i="17"/>
  <c r="A856" i="17"/>
  <c r="A864" i="17"/>
  <c r="A872" i="17"/>
  <c r="A880" i="17"/>
  <c r="A888" i="17"/>
  <c r="A896" i="17"/>
  <c r="A904" i="17"/>
  <c r="A912" i="17"/>
  <c r="A920" i="17"/>
  <c r="A928" i="17"/>
  <c r="A935" i="17"/>
  <c r="A958" i="17"/>
  <c r="A959" i="17"/>
  <c r="A960" i="17"/>
  <c r="A976" i="17"/>
  <c r="A1020" i="17"/>
  <c r="A1127" i="17"/>
  <c r="A1171" i="17"/>
  <c r="A704" i="17"/>
  <c r="A712" i="17"/>
  <c r="A720" i="17"/>
  <c r="A728" i="17"/>
  <c r="A736" i="17"/>
  <c r="A744" i="17"/>
  <c r="A752" i="17"/>
  <c r="A760" i="17"/>
  <c r="A767" i="17"/>
  <c r="A775" i="17"/>
  <c r="A784" i="17"/>
  <c r="A792" i="17"/>
  <c r="A799" i="17"/>
  <c r="A807" i="17"/>
  <c r="A815" i="17"/>
  <c r="A823" i="17"/>
  <c r="A831" i="17"/>
  <c r="A839" i="17"/>
  <c r="A847" i="17"/>
  <c r="A855" i="17"/>
  <c r="A863" i="17"/>
  <c r="A871" i="17"/>
  <c r="A879" i="17"/>
  <c r="A887" i="17"/>
  <c r="A895" i="17"/>
  <c r="A903" i="17"/>
  <c r="A911" i="17"/>
  <c r="A919" i="17"/>
  <c r="A927" i="17"/>
  <c r="A934" i="17"/>
  <c r="A942" i="17"/>
  <c r="A955" i="17"/>
  <c r="A969" i="17"/>
  <c r="A998" i="17"/>
  <c r="A1024" i="17"/>
  <c r="A1048" i="17"/>
  <c r="A1119" i="17"/>
  <c r="A1193" i="17"/>
  <c r="A1215" i="17"/>
  <c r="A711" i="17"/>
  <c r="A719" i="17"/>
  <c r="A727" i="17"/>
  <c r="A735" i="17"/>
  <c r="A743" i="17"/>
  <c r="A751" i="17"/>
  <c r="A759" i="17"/>
  <c r="A766" i="17"/>
  <c r="A774" i="17"/>
  <c r="A783" i="17"/>
  <c r="A791" i="17"/>
  <c r="A798" i="17"/>
  <c r="A806" i="17"/>
  <c r="A814" i="17"/>
  <c r="A822" i="17"/>
  <c r="A830" i="17"/>
  <c r="A838" i="17"/>
  <c r="A846" i="17"/>
  <c r="A854" i="17"/>
  <c r="A862" i="17"/>
  <c r="A870" i="17"/>
  <c r="A878" i="17"/>
  <c r="A886" i="17"/>
  <c r="A894" i="17"/>
  <c r="A902" i="17"/>
  <c r="A910" i="17"/>
  <c r="A918" i="17"/>
  <c r="A926" i="17"/>
  <c r="A933" i="17"/>
  <c r="A941" i="17"/>
  <c r="A952" i="17"/>
  <c r="A953" i="17"/>
  <c r="A961" i="17"/>
  <c r="A977" i="17"/>
  <c r="A990" i="17"/>
  <c r="A1028" i="17"/>
  <c r="A1111" i="17"/>
  <c r="A1196" i="17"/>
  <c r="A1204" i="17"/>
  <c r="A1223" i="17"/>
  <c r="A1414" i="17"/>
  <c r="A1448" i="17"/>
  <c r="A1470" i="17"/>
  <c r="A1474" i="17"/>
  <c r="A1512" i="17"/>
  <c r="A1440" i="17"/>
  <c r="A1462" i="17"/>
  <c r="A1466" i="17"/>
  <c r="A1504" i="17"/>
  <c r="A1206" i="17"/>
  <c r="A1217" i="17"/>
  <c r="A1225" i="17"/>
  <c r="A1236" i="17"/>
  <c r="A1241" i="17"/>
  <c r="A1252" i="17"/>
  <c r="A1257" i="17"/>
  <c r="A1268" i="17"/>
  <c r="A1273" i="17"/>
  <c r="A1284" i="17"/>
  <c r="A1289" i="17"/>
  <c r="A1300" i="17"/>
  <c r="A1305" i="17"/>
  <c r="A1316" i="17"/>
  <c r="A1321" i="17"/>
  <c r="A1332" i="17"/>
  <c r="A1337" i="17"/>
  <c r="A1348" i="17"/>
  <c r="A1353" i="17"/>
  <c r="A1364" i="17"/>
  <c r="A1369" i="17"/>
  <c r="A1380" i="17"/>
  <c r="A1385" i="17"/>
  <c r="A1396" i="17"/>
  <c r="A1406" i="17"/>
  <c r="A1432" i="17"/>
  <c r="A1454" i="17"/>
  <c r="A1458" i="17"/>
  <c r="A1496" i="17"/>
  <c r="A1518" i="17"/>
  <c r="A1006" i="17"/>
  <c r="A1014" i="17"/>
  <c r="A1022" i="17"/>
  <c r="A1030" i="17"/>
  <c r="A1038" i="17"/>
  <c r="A1046" i="17"/>
  <c r="A1054" i="17"/>
  <c r="A1062" i="17"/>
  <c r="A1069" i="17"/>
  <c r="A1077" i="17"/>
  <c r="A1085" i="17"/>
  <c r="A1093" i="17"/>
  <c r="A1101" i="17"/>
  <c r="A1109" i="17"/>
  <c r="A1117" i="17"/>
  <c r="A1125" i="17"/>
  <c r="A1133" i="17"/>
  <c r="A1141" i="17"/>
  <c r="A1149" i="17"/>
  <c r="A1157" i="17"/>
  <c r="A1167" i="17"/>
  <c r="A1187" i="17"/>
  <c r="A1227" i="17"/>
  <c r="A1243" i="17"/>
  <c r="A1259" i="17"/>
  <c r="A1275" i="17"/>
  <c r="A1291" i="17"/>
  <c r="A1307" i="17"/>
  <c r="A1323" i="17"/>
  <c r="A1339" i="17"/>
  <c r="A1355" i="17"/>
  <c r="A1371" i="17"/>
  <c r="A1387" i="17"/>
  <c r="A1188" i="17"/>
  <c r="A1208" i="17"/>
  <c r="A1231" i="17"/>
  <c r="A1247" i="17"/>
  <c r="A1263" i="17"/>
  <c r="A1279" i="17"/>
  <c r="A1295" i="17"/>
  <c r="A1311" i="17"/>
  <c r="A1327" i="17"/>
  <c r="A1343" i="17"/>
  <c r="A1359" i="17"/>
  <c r="A1375" i="17"/>
  <c r="A1391" i="17"/>
  <c r="A1411" i="17"/>
  <c r="A1416" i="17"/>
  <c r="A1424" i="17"/>
  <c r="A1446" i="17"/>
  <c r="A1450" i="17"/>
  <c r="A1488" i="17"/>
  <c r="A1510" i="17"/>
  <c r="A1514" i="17"/>
  <c r="A1438" i="17"/>
  <c r="A1442" i="17"/>
  <c r="A1480" i="17"/>
  <c r="A1502" i="17"/>
  <c r="A1506" i="17"/>
  <c r="A1044" i="17"/>
  <c r="A1052" i="17"/>
  <c r="A1060" i="17"/>
  <c r="A1075" i="17"/>
  <c r="A1083" i="17"/>
  <c r="A1091" i="17"/>
  <c r="A1099" i="17"/>
  <c r="A1107" i="17"/>
  <c r="A1115" i="17"/>
  <c r="A1123" i="17"/>
  <c r="A1131" i="17"/>
  <c r="A1139" i="17"/>
  <c r="A1147" i="17"/>
  <c r="A1155" i="17"/>
  <c r="A1182" i="17"/>
  <c r="A1403" i="17"/>
  <c r="A1430" i="17"/>
  <c r="A1434" i="17"/>
  <c r="A1472" i="17"/>
  <c r="A1494" i="17"/>
  <c r="A1498" i="17"/>
  <c r="A1522" i="17"/>
  <c r="A1180" i="17"/>
  <c r="A1221" i="17"/>
  <c r="A1228" i="17"/>
  <c r="A1233" i="17"/>
  <c r="A1244" i="17"/>
  <c r="A1249" i="17"/>
  <c r="A1260" i="17"/>
  <c r="A1265" i="17"/>
  <c r="A1276" i="17"/>
  <c r="A1281" i="17"/>
  <c r="A1292" i="17"/>
  <c r="A1297" i="17"/>
  <c r="A1308" i="17"/>
  <c r="A1313" i="17"/>
  <c r="A1324" i="17"/>
  <c r="A1329" i="17"/>
  <c r="A1340" i="17"/>
  <c r="A1345" i="17"/>
  <c r="A1356" i="17"/>
  <c r="A1361" i="17"/>
  <c r="A1372" i="17"/>
  <c r="A1377" i="17"/>
  <c r="A1388" i="17"/>
  <c r="A1393" i="17"/>
  <c r="A1422" i="17"/>
  <c r="A1426" i="17"/>
  <c r="A1464" i="17"/>
  <c r="A1486" i="17"/>
  <c r="A1490" i="17"/>
  <c r="A1081" i="17"/>
  <c r="A1089" i="17"/>
  <c r="A1097" i="17"/>
  <c r="A1105" i="17"/>
  <c r="A1113" i="17"/>
  <c r="A1121" i="17"/>
  <c r="A1129" i="17"/>
  <c r="A1137" i="17"/>
  <c r="A1145" i="17"/>
  <c r="A1153" i="17"/>
  <c r="A1162" i="17"/>
  <c r="A1175" i="17"/>
  <c r="A1198" i="17"/>
  <c r="A1202" i="17"/>
  <c r="A1203" i="17"/>
  <c r="A1347" i="17"/>
  <c r="A1363" i="17"/>
  <c r="A1379" i="17"/>
  <c r="A1395" i="17"/>
  <c r="A1200" i="17"/>
  <c r="A1213" i="17"/>
  <c r="A1239" i="17"/>
  <c r="A1255" i="17"/>
  <c r="A1271" i="17"/>
  <c r="A1287" i="17"/>
  <c r="A1303" i="17"/>
  <c r="A1319" i="17"/>
  <c r="A1335" i="17"/>
  <c r="A1351" i="17"/>
  <c r="A1367" i="17"/>
  <c r="A1383" i="17"/>
  <c r="A1399" i="17"/>
  <c r="A1408" i="17"/>
  <c r="A1418" i="17"/>
  <c r="A1456" i="17"/>
  <c r="A1478" i="17"/>
  <c r="A1482" i="17"/>
  <c r="A985" i="17"/>
  <c r="A993" i="17"/>
  <c r="A1001" i="17"/>
  <c r="A1009" i="17"/>
  <c r="A1017" i="17"/>
  <c r="A1025" i="17"/>
  <c r="A1033" i="17"/>
  <c r="A1041" i="17"/>
  <c r="A1049" i="17"/>
  <c r="A1057" i="17"/>
  <c r="A1065" i="17"/>
  <c r="A1072" i="17"/>
  <c r="A1080" i="17"/>
  <c r="A1088" i="17"/>
  <c r="A1096" i="17"/>
  <c r="A1104" i="17"/>
  <c r="A1112" i="17"/>
  <c r="A1120" i="17"/>
  <c r="A1128" i="17"/>
  <c r="A1136" i="17"/>
  <c r="A1144" i="17"/>
  <c r="A1152" i="17"/>
  <c r="A1174" i="17"/>
  <c r="A1195" i="17"/>
  <c r="A1410" i="17"/>
  <c r="A1530" i="17"/>
  <c r="A1538" i="17"/>
  <c r="A1546" i="17"/>
  <c r="A1554" i="17"/>
  <c r="A1562" i="17"/>
  <c r="A1570" i="17"/>
  <c r="A1520" i="17"/>
  <c r="A1528" i="17"/>
  <c r="A1536" i="17"/>
  <c r="A1544" i="17"/>
  <c r="A1552" i="17"/>
  <c r="A1560" i="17"/>
  <c r="A1568" i="17"/>
  <c r="A1526" i="17"/>
  <c r="A1534" i="17"/>
  <c r="A1542" i="17"/>
  <c r="A1550" i="17"/>
  <c r="A1558" i="17"/>
  <c r="A1566" i="17"/>
  <c r="A1574" i="17"/>
  <c r="A1229" i="17"/>
  <c r="A1237" i="17"/>
  <c r="A1245" i="17"/>
  <c r="A1253" i="17"/>
  <c r="A1261" i="17"/>
  <c r="A1269" i="17"/>
  <c r="A1277" i="17"/>
  <c r="A1285" i="17"/>
  <c r="A1293" i="17"/>
  <c r="A1301" i="17"/>
  <c r="A1309" i="17"/>
  <c r="A1317" i="17"/>
  <c r="A1325" i="17"/>
  <c r="A1333" i="17"/>
  <c r="A1341" i="17"/>
  <c r="A1349" i="17"/>
  <c r="A1357" i="17"/>
  <c r="A1365" i="17"/>
  <c r="A1373" i="17"/>
  <c r="A1381" i="17"/>
  <c r="A1389" i="17"/>
  <c r="A1397" i="17"/>
  <c r="A1404" i="17"/>
  <c r="A1412" i="17"/>
  <c r="A1420" i="17"/>
  <c r="A1428" i="17"/>
  <c r="A1436" i="17"/>
  <c r="A1444" i="17"/>
  <c r="A1452" i="17"/>
  <c r="A1460" i="17"/>
  <c r="A1468" i="17"/>
  <c r="A1476" i="17"/>
  <c r="A1484" i="17"/>
  <c r="A1492" i="17"/>
  <c r="A1500" i="17"/>
  <c r="A1508" i="17"/>
  <c r="A1516" i="17"/>
  <c r="A1524" i="17"/>
  <c r="A1532" i="17"/>
  <c r="A1540" i="17"/>
  <c r="A1548" i="17"/>
  <c r="A1556" i="17"/>
  <c r="A1564" i="17"/>
  <c r="A1572" i="17"/>
  <c r="I4" i="11"/>
  <c r="Q8" i="17" l="1"/>
  <c r="Q9" i="17" s="1"/>
  <c r="Q10" i="17" s="1"/>
  <c r="Q11" i="17" s="1"/>
  <c r="Q12" i="17" s="1"/>
  <c r="Q13" i="17" s="1"/>
  <c r="Q14" i="17" s="1"/>
  <c r="Q15" i="17" s="1"/>
  <c r="Q16" i="17" s="1"/>
  <c r="Q17" i="17" s="1"/>
  <c r="Q18" i="17" s="1"/>
  <c r="Q19" i="17" s="1"/>
  <c r="Q20" i="17" s="1"/>
  <c r="Q21" i="17" s="1"/>
  <c r="Q22" i="17" s="1"/>
  <c r="Q23" i="17" s="1"/>
  <c r="Q24" i="17" s="1"/>
  <c r="Q25" i="17" s="1"/>
  <c r="Q26" i="17" s="1"/>
  <c r="Q27" i="17" s="1"/>
  <c r="Q28" i="17" s="1"/>
  <c r="Q29" i="17" s="1"/>
  <c r="Q30" i="17" s="1"/>
  <c r="Q31" i="17" s="1"/>
  <c r="Q32" i="17" s="1"/>
  <c r="Q33" i="17" s="1"/>
  <c r="Q34" i="17" s="1"/>
  <c r="Q35" i="17" s="1"/>
  <c r="Q36" i="17" s="1"/>
  <c r="Q37" i="17" s="1"/>
  <c r="Q38" i="17" s="1"/>
  <c r="Q39" i="17" s="1"/>
  <c r="Q40" i="17" s="1"/>
  <c r="Q41" i="17" s="1"/>
  <c r="Q42" i="17" s="1"/>
  <c r="Q43" i="17" s="1"/>
  <c r="Q44" i="17" s="1"/>
  <c r="Q45" i="17" s="1"/>
  <c r="Q46" i="17" s="1"/>
  <c r="Q47" i="17" s="1"/>
  <c r="Q48" i="17" s="1"/>
  <c r="Q49" i="17" s="1"/>
  <c r="Q50" i="17" s="1"/>
  <c r="Q51" i="17" s="1"/>
  <c r="Q52" i="17" s="1"/>
  <c r="Q53" i="17" s="1"/>
  <c r="Q54" i="17" s="1"/>
  <c r="Q55" i="17" s="1"/>
  <c r="Q56" i="17" s="1"/>
  <c r="Q57" i="17" s="1"/>
  <c r="Q58" i="17" s="1"/>
  <c r="Q59" i="17" s="1"/>
  <c r="Q60" i="17" s="1"/>
  <c r="Q61" i="17" s="1"/>
  <c r="Q62" i="17" s="1"/>
  <c r="Q63" i="17" s="1"/>
  <c r="Q64" i="17" s="1"/>
  <c r="Q65" i="17" s="1"/>
  <c r="Q66" i="17" s="1"/>
  <c r="Q67" i="17" s="1"/>
  <c r="Q68" i="17" s="1"/>
  <c r="Q69" i="17" s="1"/>
  <c r="Q70" i="17" s="1"/>
  <c r="Q71" i="17" s="1"/>
  <c r="Q72" i="17" s="1"/>
  <c r="Q73" i="17" s="1"/>
  <c r="Q74" i="17" s="1"/>
  <c r="Q75" i="17" s="1"/>
  <c r="Q76" i="17" s="1"/>
  <c r="Q77" i="17" s="1"/>
  <c r="Q78" i="17" s="1"/>
  <c r="Q79" i="17" s="1"/>
  <c r="Q80" i="17" s="1"/>
  <c r="Q81" i="17" s="1"/>
  <c r="Q82" i="17" s="1"/>
  <c r="Q83" i="17" s="1"/>
  <c r="Q84" i="17" s="1"/>
  <c r="Q85" i="17" s="1"/>
  <c r="Q86" i="17" s="1"/>
  <c r="Q87" i="17" s="1"/>
  <c r="Q88" i="17" s="1"/>
  <c r="Q89" i="17" s="1"/>
  <c r="Q90" i="17" s="1"/>
  <c r="Q91" i="17" s="1"/>
  <c r="Q92" i="17" s="1"/>
  <c r="Q93" i="17" s="1"/>
  <c r="Q94" i="17" s="1"/>
  <c r="Q95" i="17" s="1"/>
  <c r="Q96" i="17" s="1"/>
  <c r="Q97" i="17" s="1"/>
  <c r="Q98" i="17" s="1"/>
  <c r="Q99" i="17" s="1"/>
  <c r="Q100" i="17" s="1"/>
  <c r="Q101" i="17" s="1"/>
  <c r="Q102" i="17" s="1"/>
  <c r="Q103" i="17" s="1"/>
  <c r="Q104" i="17" s="1"/>
  <c r="Q105" i="17" s="1"/>
  <c r="Q106" i="17" s="1"/>
  <c r="Q107" i="17" s="1"/>
  <c r="Q108" i="17" s="1"/>
  <c r="Q109" i="17" s="1"/>
  <c r="Q110" i="17" s="1"/>
  <c r="Q111" i="17" s="1"/>
  <c r="Q112" i="17" s="1"/>
  <c r="Q113" i="17" s="1"/>
  <c r="Q114" i="17" s="1"/>
  <c r="Q115" i="17" s="1"/>
  <c r="Q116" i="17" s="1"/>
  <c r="Q117" i="17" s="1"/>
  <c r="Q118" i="17" s="1"/>
  <c r="Q119" i="17" s="1"/>
  <c r="Q120" i="17" s="1"/>
  <c r="Q121" i="17" s="1"/>
  <c r="Q122" i="17" s="1"/>
  <c r="Q123" i="17" s="1"/>
  <c r="Q124" i="17" s="1"/>
  <c r="Q125" i="17" s="1"/>
  <c r="Q126" i="17" s="1"/>
  <c r="Q127" i="17" s="1"/>
  <c r="Q128" i="17" s="1"/>
  <c r="Q129" i="17" s="1"/>
  <c r="Q130" i="17" s="1"/>
  <c r="Q131" i="17" s="1"/>
  <c r="Q132" i="17" s="1"/>
  <c r="Q133" i="17" s="1"/>
  <c r="Q134" i="17" s="1"/>
  <c r="Q135" i="17" s="1"/>
  <c r="Q136" i="17" s="1"/>
  <c r="Q137" i="17" s="1"/>
  <c r="Q138" i="17" s="1"/>
  <c r="Q139" i="17" s="1"/>
  <c r="Q140" i="17" s="1"/>
  <c r="Q141" i="17" s="1"/>
  <c r="Q142" i="17" s="1"/>
  <c r="Q143" i="17" s="1"/>
  <c r="Q144" i="17" s="1"/>
  <c r="Q145" i="17" s="1"/>
  <c r="Q146" i="17" s="1"/>
  <c r="Q147" i="17" s="1"/>
  <c r="Q148" i="17" s="1"/>
  <c r="Q149" i="17" s="1"/>
  <c r="Q150" i="17" s="1"/>
  <c r="Q151" i="17" s="1"/>
  <c r="Q152" i="17" s="1"/>
  <c r="Q153" i="17" s="1"/>
  <c r="Q154" i="17" s="1"/>
  <c r="Q155" i="17" s="1"/>
  <c r="Q156" i="17" s="1"/>
  <c r="Q157" i="17" s="1"/>
  <c r="Q158" i="17" s="1"/>
  <c r="Q159" i="17" s="1"/>
  <c r="Q160" i="17" s="1"/>
  <c r="Q161" i="17" s="1"/>
  <c r="Q162" i="17" s="1"/>
  <c r="Q163" i="17" s="1"/>
  <c r="Q164" i="17" s="1"/>
  <c r="Q165" i="17" s="1"/>
  <c r="Q166" i="17" s="1"/>
  <c r="Q167" i="17" s="1"/>
  <c r="Q168" i="17" s="1"/>
  <c r="Q169" i="17" s="1"/>
  <c r="Q170" i="17" s="1"/>
  <c r="Q171" i="17" s="1"/>
  <c r="Q172" i="17" s="1"/>
  <c r="Q173" i="17" s="1"/>
  <c r="Q174" i="17" s="1"/>
  <c r="Q175" i="17" s="1"/>
  <c r="Q176" i="17" s="1"/>
  <c r="Q177" i="17" s="1"/>
  <c r="Q178" i="17" s="1"/>
  <c r="Q179" i="17" s="1"/>
  <c r="Q180" i="17" s="1"/>
  <c r="Q181" i="17" s="1"/>
  <c r="Q182" i="17" s="1"/>
  <c r="Q183" i="17" s="1"/>
  <c r="Q184" i="17" s="1"/>
  <c r="Q185" i="17" s="1"/>
  <c r="Q186" i="17" s="1"/>
  <c r="Q187" i="17" s="1"/>
  <c r="Q188" i="17" s="1"/>
  <c r="Q189" i="17" s="1"/>
  <c r="Q190" i="17" s="1"/>
  <c r="Q191" i="17" s="1"/>
  <c r="Q192" i="17" s="1"/>
  <c r="Q193" i="17" s="1"/>
  <c r="Q194" i="17" s="1"/>
  <c r="Q195" i="17" s="1"/>
  <c r="Q196" i="17" s="1"/>
  <c r="Q197" i="17" s="1"/>
  <c r="Q198" i="17" s="1"/>
  <c r="Q199" i="17" s="1"/>
  <c r="Q200" i="17" s="1"/>
  <c r="Q201" i="17" s="1"/>
  <c r="Q202" i="17" s="1"/>
  <c r="Q203" i="17" s="1"/>
  <c r="Q204" i="17" s="1"/>
  <c r="Q205" i="17" s="1"/>
  <c r="Q206" i="17" s="1"/>
  <c r="Q207" i="17" s="1"/>
  <c r="Q208" i="17" s="1"/>
  <c r="Q209" i="17" s="1"/>
  <c r="Q210" i="17" s="1"/>
  <c r="Q211" i="17" s="1"/>
  <c r="Q212" i="17" s="1"/>
  <c r="Q213" i="17" s="1"/>
  <c r="Q214" i="17" s="1"/>
  <c r="Q215" i="17" s="1"/>
  <c r="Q216" i="17" s="1"/>
  <c r="Q217" i="17" s="1"/>
  <c r="Q218" i="17" s="1"/>
  <c r="Q219" i="17" s="1"/>
  <c r="Q220" i="17" s="1"/>
  <c r="Q221" i="17" s="1"/>
  <c r="Q222" i="17" s="1"/>
  <c r="Q223" i="17" s="1"/>
  <c r="Q224" i="17" s="1"/>
  <c r="Q225" i="17" s="1"/>
  <c r="Q226" i="17" s="1"/>
  <c r="Q227" i="17" s="1"/>
  <c r="Q228" i="17" s="1"/>
  <c r="Q229" i="17" s="1"/>
  <c r="Q230" i="17" s="1"/>
  <c r="Q231" i="17" s="1"/>
  <c r="Q232" i="17" s="1"/>
  <c r="Q233" i="17" s="1"/>
  <c r="Q234" i="17" s="1"/>
  <c r="Q235" i="17" s="1"/>
  <c r="Q236" i="17" s="1"/>
  <c r="Q237" i="17" s="1"/>
  <c r="Q238" i="17" s="1"/>
  <c r="Q239" i="17" s="1"/>
  <c r="Q240" i="17" s="1"/>
  <c r="Q241" i="17" s="1"/>
  <c r="Q242" i="17" s="1"/>
  <c r="Q243" i="17" s="1"/>
  <c r="Q244" i="17" s="1"/>
  <c r="Q245" i="17" s="1"/>
  <c r="Q246" i="17" s="1"/>
  <c r="Q247" i="17" s="1"/>
  <c r="Q248" i="17" s="1"/>
  <c r="Q249" i="17" s="1"/>
  <c r="Q250" i="17" s="1"/>
  <c r="Q251" i="17" s="1"/>
  <c r="Q252" i="17" s="1"/>
  <c r="J4" i="11"/>
  <c r="I5" i="11" s="1"/>
  <c r="U4" i="11"/>
  <c r="G4" i="11" s="1"/>
  <c r="T4" i="11"/>
  <c r="Q575" i="17"/>
  <c r="Q576" i="17" s="1"/>
  <c r="Q253" i="17" l="1"/>
  <c r="Q254" i="17" s="1"/>
  <c r="Q255" i="17" s="1"/>
  <c r="Q256" i="17" s="1"/>
  <c r="Q257" i="17" s="1"/>
  <c r="Q258" i="17" s="1"/>
  <c r="Q259" i="17" s="1"/>
  <c r="Q260" i="17" s="1"/>
  <c r="Q261" i="17" s="1"/>
  <c r="Q262" i="17" s="1"/>
  <c r="Q263" i="17" s="1"/>
  <c r="Q264" i="17" s="1"/>
  <c r="Q265" i="17" s="1"/>
  <c r="Q266" i="17" s="1"/>
  <c r="Q267" i="17" s="1"/>
  <c r="Q268" i="17" s="1"/>
  <c r="Q269" i="17" s="1"/>
  <c r="Q270" i="17" s="1"/>
  <c r="Q271" i="17" s="1"/>
  <c r="Q272" i="17" s="1"/>
  <c r="Q273" i="17" s="1"/>
  <c r="Q274" i="17" s="1"/>
  <c r="Q275" i="17" s="1"/>
  <c r="Q276" i="17" s="1"/>
  <c r="Q277" i="17" s="1"/>
  <c r="Q278" i="17" s="1"/>
  <c r="Q279" i="17" s="1"/>
  <c r="Q280" i="17" s="1"/>
  <c r="Q281" i="17" s="1"/>
  <c r="Q282" i="17" s="1"/>
  <c r="Q283" i="17" s="1"/>
  <c r="Q284" i="17" s="1"/>
  <c r="Q285" i="17" s="1"/>
  <c r="Q286" i="17" s="1"/>
  <c r="Q287" i="17" s="1"/>
  <c r="Q288" i="17" s="1"/>
  <c r="Q289" i="17" s="1"/>
  <c r="Q290" i="17" s="1"/>
  <c r="Q291" i="17" s="1"/>
  <c r="Q292" i="17" s="1"/>
  <c r="Q293" i="17" s="1"/>
  <c r="Q294" i="17" s="1"/>
  <c r="Q295" i="17" s="1"/>
  <c r="Q296" i="17" s="1"/>
  <c r="Q297" i="17" s="1"/>
  <c r="Q298" i="17" s="1"/>
  <c r="Q299" i="17" s="1"/>
  <c r="Q300" i="17" s="1"/>
  <c r="Q301" i="17" s="1"/>
  <c r="Q302" i="17" s="1"/>
  <c r="Q303" i="17" s="1"/>
  <c r="Q304" i="17" s="1"/>
  <c r="Q305" i="17" s="1"/>
  <c r="Q306" i="17" s="1"/>
  <c r="Q307" i="17" s="1"/>
  <c r="Q308" i="17" s="1"/>
  <c r="Q309" i="17" s="1"/>
  <c r="Q310" i="17" s="1"/>
  <c r="Q311" i="17" s="1"/>
  <c r="Q312" i="17" s="1"/>
  <c r="Q313" i="17" s="1"/>
  <c r="Q314" i="17" s="1"/>
  <c r="Q315" i="17" s="1"/>
  <c r="Q316" i="17" s="1"/>
  <c r="Q317" i="17" s="1"/>
  <c r="Q318" i="17" s="1"/>
  <c r="Q319" i="17" s="1"/>
  <c r="Q320" i="17" s="1"/>
  <c r="Q321" i="17" s="1"/>
  <c r="Q322" i="17" s="1"/>
  <c r="Q323" i="17" s="1"/>
  <c r="Q324" i="17" s="1"/>
  <c r="Q325" i="17" s="1"/>
  <c r="Q326" i="17" s="1"/>
  <c r="Q327" i="17" s="1"/>
  <c r="Q328" i="17" s="1"/>
  <c r="Q329" i="17" s="1"/>
  <c r="Q330" i="17" s="1"/>
  <c r="Q331" i="17" s="1"/>
  <c r="Q332" i="17" s="1"/>
  <c r="Q333" i="17" s="1"/>
  <c r="Q334" i="17" s="1"/>
  <c r="Q335" i="17" s="1"/>
  <c r="Q336" i="17" s="1"/>
  <c r="Q337" i="17" s="1"/>
  <c r="Q338" i="17" s="1"/>
  <c r="Q339" i="17" s="1"/>
  <c r="Q340" i="17" s="1"/>
  <c r="Q341" i="17" s="1"/>
  <c r="Q342" i="17" s="1"/>
  <c r="Q343" i="17" s="1"/>
  <c r="Q344" i="17" s="1"/>
  <c r="Q345" i="17" s="1"/>
  <c r="Q346" i="17" s="1"/>
  <c r="Q347" i="17" s="1"/>
  <c r="Q348" i="17" s="1"/>
  <c r="Q349" i="17" s="1"/>
  <c r="Q350" i="17" s="1"/>
  <c r="Q351" i="17" s="1"/>
  <c r="Q352" i="17" s="1"/>
  <c r="Q353" i="17" s="1"/>
  <c r="Q354" i="17" s="1"/>
  <c r="Q355" i="17" s="1"/>
  <c r="Q356" i="17" s="1"/>
  <c r="Q357" i="17" s="1"/>
  <c r="Q358" i="17" s="1"/>
  <c r="Q359" i="17" s="1"/>
  <c r="Q360" i="17" s="1"/>
  <c r="Q361" i="17" s="1"/>
  <c r="Q362" i="17" s="1"/>
  <c r="Q363" i="17" s="1"/>
  <c r="Q364" i="17" s="1"/>
  <c r="Q365" i="17" s="1"/>
  <c r="Q366" i="17" s="1"/>
  <c r="Q367" i="17" s="1"/>
  <c r="Q368" i="17" s="1"/>
  <c r="Q369" i="17" s="1"/>
  <c r="Q370" i="17" s="1"/>
  <c r="Q371" i="17" s="1"/>
  <c r="Q372" i="17" s="1"/>
  <c r="Q373" i="17" s="1"/>
  <c r="Q374" i="17" s="1"/>
  <c r="Q375" i="17" s="1"/>
  <c r="Q376" i="17" s="1"/>
  <c r="Q377" i="17" s="1"/>
  <c r="Q378" i="17" s="1"/>
  <c r="Q379" i="17" s="1"/>
  <c r="Q380" i="17" s="1"/>
  <c r="Q381" i="17" s="1"/>
  <c r="Q382" i="17" s="1"/>
  <c r="Q383" i="17" s="1"/>
  <c r="Q384" i="17" s="1"/>
  <c r="J5" i="11"/>
  <c r="I6" i="11" s="1"/>
  <c r="T5" i="11"/>
  <c r="U5" i="11"/>
  <c r="G5" i="11" s="1"/>
  <c r="Q577" i="17"/>
  <c r="Q578" i="17" s="1"/>
  <c r="Q579" i="17" s="1"/>
  <c r="Q580" i="17" s="1"/>
  <c r="Q581" i="17" s="1"/>
  <c r="Q582" i="17" s="1"/>
  <c r="Q583" i="17" s="1"/>
  <c r="Q584" i="17" s="1"/>
  <c r="Q585" i="17" s="1"/>
  <c r="Q586" i="17" s="1"/>
  <c r="Q587" i="17" s="1"/>
  <c r="Q588" i="17" s="1"/>
  <c r="Q589" i="17" s="1"/>
  <c r="Q590" i="17" s="1"/>
  <c r="Q591" i="17" s="1"/>
  <c r="Q592" i="17" s="1"/>
  <c r="Q593" i="17" s="1"/>
  <c r="Q594" i="17" s="1"/>
  <c r="Q595" i="17" s="1"/>
  <c r="Q596" i="17" s="1"/>
  <c r="Q597" i="17" s="1"/>
  <c r="Q598" i="17" s="1"/>
  <c r="U576" i="17"/>
  <c r="Q385" i="17" l="1"/>
  <c r="Q386" i="17" s="1"/>
  <c r="Q387" i="17" s="1"/>
  <c r="Q388" i="17" s="1"/>
  <c r="Q389" i="17" s="1"/>
  <c r="Q390" i="17" s="1"/>
  <c r="Q391" i="17" s="1"/>
  <c r="Q392" i="17" s="1"/>
  <c r="Q393" i="17" s="1"/>
  <c r="Q394" i="17" s="1"/>
  <c r="Q395" i="17" s="1"/>
  <c r="Q396" i="17" s="1"/>
  <c r="Q397" i="17" s="1"/>
  <c r="Q398" i="17" s="1"/>
  <c r="Q399" i="17" s="1"/>
  <c r="Q400" i="17" s="1"/>
  <c r="Q401" i="17" s="1"/>
  <c r="Q402" i="17" s="1"/>
  <c r="Q403" i="17" s="1"/>
  <c r="Q404" i="17" s="1"/>
  <c r="Q405" i="17" s="1"/>
  <c r="Q406" i="17" s="1"/>
  <c r="Q407" i="17" s="1"/>
  <c r="Q408" i="17" s="1"/>
  <c r="Q409" i="17" s="1"/>
  <c r="Q410" i="17" s="1"/>
  <c r="Q411" i="17" s="1"/>
  <c r="Q412" i="17" s="1"/>
  <c r="Q413" i="17" s="1"/>
  <c r="Q414" i="17" s="1"/>
  <c r="Q415" i="17" s="1"/>
  <c r="Q416" i="17" s="1"/>
  <c r="Q417" i="17" s="1"/>
  <c r="Q418" i="17" s="1"/>
  <c r="Q419" i="17" s="1"/>
  <c r="Q420" i="17" s="1"/>
  <c r="Q421" i="17" s="1"/>
  <c r="Q422" i="17" s="1"/>
  <c r="Q423" i="17" s="1"/>
  <c r="Q424" i="17" s="1"/>
  <c r="Q425" i="17" s="1"/>
  <c r="Q426" i="17" s="1"/>
  <c r="Q427" i="17" s="1"/>
  <c r="Q428" i="17" s="1"/>
  <c r="Q429" i="17" s="1"/>
  <c r="Q430" i="17" s="1"/>
  <c r="Q431" i="17" s="1"/>
  <c r="Q432" i="17" s="1"/>
  <c r="Q433" i="17" s="1"/>
  <c r="Q434" i="17" s="1"/>
  <c r="Q435" i="17" s="1"/>
  <c r="Q436" i="17" s="1"/>
  <c r="Q437" i="17" s="1"/>
  <c r="Q438" i="17" s="1"/>
  <c r="Q439" i="17" s="1"/>
  <c r="Q440" i="17" s="1"/>
  <c r="Q441" i="17" s="1"/>
  <c r="Q442" i="17" s="1"/>
  <c r="Q443" i="17" s="1"/>
  <c r="Q444" i="17" s="1"/>
  <c r="Q445" i="17" s="1"/>
  <c r="Q446" i="17" s="1"/>
  <c r="Q447" i="17" s="1"/>
  <c r="Q448" i="17" s="1"/>
  <c r="Q449" i="17" s="1"/>
  <c r="Q450" i="17" s="1"/>
  <c r="Q451" i="17" s="1"/>
  <c r="Q452" i="17" s="1"/>
  <c r="Q453" i="17" s="1"/>
  <c r="Q454" i="17" s="1"/>
  <c r="Q455" i="17" s="1"/>
  <c r="Q456" i="17" s="1"/>
  <c r="Q457" i="17" s="1"/>
  <c r="Q458" i="17" s="1"/>
  <c r="Q459" i="17" s="1"/>
  <c r="Q460" i="17" s="1"/>
  <c r="Q461" i="17" s="1"/>
  <c r="Q462" i="17" s="1"/>
  <c r="Q463" i="17" s="1"/>
  <c r="Q464" i="17" s="1"/>
  <c r="Q465" i="17" s="1"/>
  <c r="Q466" i="17" s="1"/>
  <c r="Q467" i="17" s="1"/>
  <c r="Q468" i="17" s="1"/>
  <c r="Q469" i="17" s="1"/>
  <c r="Q470" i="17" s="1"/>
  <c r="Q471" i="17" s="1"/>
  <c r="Q472" i="17" s="1"/>
  <c r="Q473" i="17" s="1"/>
  <c r="Q474" i="17" s="1"/>
  <c r="Q475" i="17" s="1"/>
  <c r="Q476" i="17" s="1"/>
  <c r="Q477" i="17" s="1"/>
  <c r="Q478" i="17" s="1"/>
  <c r="Q479" i="17" s="1"/>
  <c r="Q480" i="17" s="1"/>
  <c r="Q481" i="17" s="1"/>
  <c r="Q482" i="17" s="1"/>
  <c r="Q483" i="17" s="1"/>
  <c r="Q484" i="17" s="1"/>
  <c r="Q485" i="17" s="1"/>
  <c r="Q486" i="17" s="1"/>
  <c r="Q487" i="17" s="1"/>
  <c r="Q488" i="17" s="1"/>
  <c r="Q489" i="17" s="1"/>
  <c r="Q490" i="17" s="1"/>
  <c r="Q491" i="17" s="1"/>
  <c r="Q492" i="17" s="1"/>
  <c r="Q493" i="17" s="1"/>
  <c r="Q494" i="17" s="1"/>
  <c r="Q495" i="17" s="1"/>
  <c r="Q496" i="17" s="1"/>
  <c r="Q497" i="17" s="1"/>
  <c r="Q498" i="17" s="1"/>
  <c r="Q499" i="17" s="1"/>
  <c r="Q500" i="17" s="1"/>
  <c r="Q501" i="17" s="1"/>
  <c r="Q502" i="17" s="1"/>
  <c r="Q503" i="17" s="1"/>
  <c r="Q504" i="17" s="1"/>
  <c r="Q505" i="17" s="1"/>
  <c r="Q506" i="17" s="1"/>
  <c r="Q507" i="17" s="1"/>
  <c r="Q508" i="17" s="1"/>
  <c r="Q509" i="17" s="1"/>
  <c r="Q510" i="17" s="1"/>
  <c r="Q511" i="17" s="1"/>
  <c r="Q512" i="17" s="1"/>
  <c r="Q513" i="17" s="1"/>
  <c r="Q514" i="17" s="1"/>
  <c r="Q515" i="17" s="1"/>
  <c r="Q516" i="17" s="1"/>
  <c r="Q599" i="17"/>
  <c r="Q600" i="17" s="1"/>
  <c r="Q601" i="17" s="1"/>
  <c r="Q602" i="17" s="1"/>
  <c r="Q603" i="17" s="1"/>
  <c r="U598" i="17"/>
  <c r="U6" i="11"/>
  <c r="G6" i="11" s="1"/>
  <c r="T6" i="11"/>
  <c r="J6" i="11"/>
  <c r="U581" i="17"/>
  <c r="U516" i="17" l="1"/>
  <c r="K3" i="11" s="1"/>
  <c r="B3" i="11" s="1"/>
  <c r="Q517" i="17"/>
  <c r="U517" i="17" s="1"/>
  <c r="Q604" i="17"/>
  <c r="Q605" i="17" s="1"/>
  <c r="Q606" i="17" s="1"/>
  <c r="Q607" i="17" s="1"/>
  <c r="Q608" i="17" s="1"/>
  <c r="Q609" i="17" s="1"/>
  <c r="Q610" i="17" s="1"/>
  <c r="Q611" i="17" s="1"/>
  <c r="Q612" i="17" s="1"/>
  <c r="Q613" i="17" s="1"/>
  <c r="Q614" i="17" s="1"/>
  <c r="Q615" i="17" s="1"/>
  <c r="Q616" i="17" s="1"/>
  <c r="Q617" i="17" s="1"/>
  <c r="Q618" i="17" s="1"/>
  <c r="Q619" i="17" s="1"/>
  <c r="U619" i="17" s="1"/>
  <c r="U603" i="17"/>
  <c r="I7" i="11"/>
  <c r="U614" i="17"/>
  <c r="K4" i="11" s="1"/>
  <c r="B4" i="11" s="1"/>
  <c r="Q518" i="17" l="1"/>
  <c r="Q519" i="17" s="1"/>
  <c r="Q520" i="17" s="1"/>
  <c r="Q521" i="17" s="1"/>
  <c r="Q522" i="17" s="1"/>
  <c r="Q523" i="17" s="1"/>
  <c r="Q524" i="17" s="1"/>
  <c r="Q525" i="17" s="1"/>
  <c r="Q526" i="17" s="1"/>
  <c r="Q527" i="17" s="1"/>
  <c r="Q528" i="17" s="1"/>
  <c r="Q529" i="17" s="1"/>
  <c r="Q530" i="17" s="1"/>
  <c r="Q531" i="17" s="1"/>
  <c r="Q532" i="17" s="1"/>
  <c r="Q533" i="17" s="1"/>
  <c r="Q534" i="17" s="1"/>
  <c r="Q535" i="17" s="1"/>
  <c r="Q536" i="17" s="1"/>
  <c r="Q537" i="17" s="1"/>
  <c r="Q538" i="17" s="1"/>
  <c r="Q539" i="17" s="1"/>
  <c r="Q540" i="17" s="1"/>
  <c r="Q541" i="17" s="1"/>
  <c r="Q542" i="17" s="1"/>
  <c r="Q543" i="17" s="1"/>
  <c r="Q544" i="17" s="1"/>
  <c r="Q545" i="17" s="1"/>
  <c r="Q546" i="17" s="1"/>
  <c r="Q547" i="17" s="1"/>
  <c r="Q548" i="17" s="1"/>
  <c r="Q549" i="17" s="1"/>
  <c r="Q550" i="17" s="1"/>
  <c r="Q551" i="17" s="1"/>
  <c r="Q552" i="17" s="1"/>
  <c r="Q553" i="17" s="1"/>
  <c r="Q554" i="17" s="1"/>
  <c r="Q555" i="17" s="1"/>
  <c r="Q556" i="17" s="1"/>
  <c r="Q557" i="17" s="1"/>
  <c r="Q558" i="17" s="1"/>
  <c r="Q559" i="17" s="1"/>
  <c r="Q560" i="17" s="1"/>
  <c r="Q561" i="17" s="1"/>
  <c r="Q562" i="17" s="1"/>
  <c r="Q563" i="17" s="1"/>
  <c r="T7" i="11"/>
  <c r="J7" i="11"/>
  <c r="U7" i="11"/>
  <c r="G7" i="11" s="1"/>
  <c r="Q620" i="17"/>
  <c r="Q621" i="17" s="1"/>
  <c r="Q622" i="17" s="1"/>
  <c r="Q623" i="17" s="1"/>
  <c r="Q624" i="17" s="1"/>
  <c r="Q625" i="17" s="1"/>
  <c r="Q626" i="17" s="1"/>
  <c r="Q627" i="17" s="1"/>
  <c r="Q628" i="17" s="1"/>
  <c r="Q629" i="17" s="1"/>
  <c r="Q630" i="17" s="1"/>
  <c r="Q631" i="17" s="1"/>
  <c r="Q632" i="17" s="1"/>
  <c r="Q633" i="17" s="1"/>
  <c r="Q634" i="17" s="1"/>
  <c r="Q635" i="17" s="1"/>
  <c r="Q636" i="17" s="1"/>
  <c r="Q637" i="17" s="1"/>
  <c r="Q638" i="17" s="1"/>
  <c r="Q639" i="17" s="1"/>
  <c r="Q640" i="17" s="1"/>
  <c r="Q641" i="17" l="1"/>
  <c r="Q642" i="17" s="1"/>
  <c r="Q643" i="17" s="1"/>
  <c r="Q644" i="17" s="1"/>
  <c r="U640" i="17"/>
  <c r="K5" i="11" s="1"/>
  <c r="B5" i="11" s="1"/>
  <c r="I8" i="11"/>
  <c r="Q645" i="17" l="1"/>
  <c r="Q646" i="17" s="1"/>
  <c r="Q647" i="17" s="1"/>
  <c r="Q648" i="17" s="1"/>
  <c r="Q649" i="17" s="1"/>
  <c r="Q650" i="17" s="1"/>
  <c r="Q651" i="17" s="1"/>
  <c r="Q652" i="17" s="1"/>
  <c r="Q653" i="17" s="1"/>
  <c r="Q654" i="17" s="1"/>
  <c r="Q655" i="17" s="1"/>
  <c r="Q656" i="17" s="1"/>
  <c r="Q657" i="17" s="1"/>
  <c r="Q658" i="17" s="1"/>
  <c r="Q659" i="17" s="1"/>
  <c r="Q660" i="17" s="1"/>
  <c r="Q661" i="17" s="1"/>
  <c r="Q662" i="17" s="1"/>
  <c r="Q663" i="17" s="1"/>
  <c r="Q664" i="17" s="1"/>
  <c r="Q665" i="17" s="1"/>
  <c r="Q666" i="17" s="1"/>
  <c r="Q667" i="17" s="1"/>
  <c r="Q668" i="17" s="1"/>
  <c r="Q669" i="17" s="1"/>
  <c r="Q670" i="17" s="1"/>
  <c r="Q671" i="17" s="1"/>
  <c r="Q672" i="17" s="1"/>
  <c r="Q673" i="17" s="1"/>
  <c r="Q674" i="17" s="1"/>
  <c r="Q675" i="17" s="1"/>
  <c r="Q676" i="17" s="1"/>
  <c r="Q677" i="17" s="1"/>
  <c r="Q678" i="17" s="1"/>
  <c r="Q679" i="17" s="1"/>
  <c r="Q680" i="17" s="1"/>
  <c r="Q681" i="17" s="1"/>
  <c r="Q682" i="17" s="1"/>
  <c r="Q683" i="17" s="1"/>
  <c r="Q684" i="17" s="1"/>
  <c r="Q685" i="17" s="1"/>
  <c r="Q686" i="17" s="1"/>
  <c r="Q687" i="17" s="1"/>
  <c r="Q688" i="17" s="1"/>
  <c r="Q689" i="17" s="1"/>
  <c r="Q690" i="17" s="1"/>
  <c r="Q691" i="17" s="1"/>
  <c r="Q692" i="17" s="1"/>
  <c r="Q693" i="17" s="1"/>
  <c r="Q694" i="17" s="1"/>
  <c r="Q695" i="17" s="1"/>
  <c r="Q696" i="17" s="1"/>
  <c r="Q697" i="17" s="1"/>
  <c r="Q698" i="17" s="1"/>
  <c r="Q699" i="17" s="1"/>
  <c r="Q700" i="17" s="1"/>
  <c r="Q701" i="17" s="1"/>
  <c r="Q702" i="17" s="1"/>
  <c r="Q703" i="17" s="1"/>
  <c r="Q704" i="17" s="1"/>
  <c r="Q705" i="17" s="1"/>
  <c r="Q706" i="17" s="1"/>
  <c r="Q707" i="17" s="1"/>
  <c r="Q708" i="17" s="1"/>
  <c r="Q709" i="17" s="1"/>
  <c r="Q710" i="17" s="1"/>
  <c r="Q711" i="17" s="1"/>
  <c r="Q712" i="17" s="1"/>
  <c r="Q713" i="17" s="1"/>
  <c r="Q714" i="17" s="1"/>
  <c r="Q715" i="17" s="1"/>
  <c r="Q716" i="17" s="1"/>
  <c r="Q717" i="17" s="1"/>
  <c r="Q718" i="17" s="1"/>
  <c r="Q719" i="17" s="1"/>
  <c r="Q720" i="17" s="1"/>
  <c r="Q721" i="17" s="1"/>
  <c r="Q722" i="17" s="1"/>
  <c r="Q723" i="17" s="1"/>
  <c r="Q724" i="17" s="1"/>
  <c r="Q725" i="17" s="1"/>
  <c r="Q726" i="17" s="1"/>
  <c r="Q727" i="17" s="1"/>
  <c r="Q728" i="17" s="1"/>
  <c r="Q729" i="17" s="1"/>
  <c r="Q730" i="17" s="1"/>
  <c r="Q731" i="17" s="1"/>
  <c r="Q732" i="17" s="1"/>
  <c r="Q733" i="17" s="1"/>
  <c r="Q734" i="17" s="1"/>
  <c r="Q735" i="17" s="1"/>
  <c r="Q736" i="17" s="1"/>
  <c r="Q737" i="17" s="1"/>
  <c r="Q738" i="17" s="1"/>
  <c r="Q739" i="17" s="1"/>
  <c r="Q740" i="17" s="1"/>
  <c r="Q741" i="17" s="1"/>
  <c r="Q742" i="17" s="1"/>
  <c r="Q743" i="17" s="1"/>
  <c r="Q744" i="17" s="1"/>
  <c r="Q745" i="17" s="1"/>
  <c r="Q746" i="17" s="1"/>
  <c r="Q747" i="17" s="1"/>
  <c r="Q748" i="17" s="1"/>
  <c r="Q749" i="17" s="1"/>
  <c r="Q750" i="17" s="1"/>
  <c r="Q751" i="17" s="1"/>
  <c r="Q752" i="17" s="1"/>
  <c r="Q753" i="17" s="1"/>
  <c r="Q754" i="17" s="1"/>
  <c r="Q755" i="17" s="1"/>
  <c r="Q756" i="17" s="1"/>
  <c r="Q757" i="17" s="1"/>
  <c r="Q758" i="17" s="1"/>
  <c r="Q759" i="17" s="1"/>
  <c r="Q760" i="17" s="1"/>
  <c r="Q761" i="17" s="1"/>
  <c r="Q762" i="17" s="1"/>
  <c r="Q763" i="17" s="1"/>
  <c r="Q764" i="17" s="1"/>
  <c r="Q765" i="17" s="1"/>
  <c r="Q766" i="17" s="1"/>
  <c r="Q767" i="17" s="1"/>
  <c r="Q768" i="17" s="1"/>
  <c r="Q769" i="17" s="1"/>
  <c r="Q770" i="17" s="1"/>
  <c r="Q771" i="17" s="1"/>
  <c r="Q772" i="17" s="1"/>
  <c r="Q773" i="17" s="1"/>
  <c r="Q774" i="17" s="1"/>
  <c r="Q775" i="17" s="1"/>
  <c r="Q776" i="17" s="1"/>
  <c r="Q777" i="17" s="1"/>
  <c r="U644" i="17"/>
  <c r="J8" i="11"/>
  <c r="U8" i="11"/>
  <c r="G8" i="11" s="1"/>
  <c r="T8" i="11"/>
  <c r="Q778" i="17" l="1"/>
  <c r="Q779" i="17" s="1"/>
  <c r="Q780" i="17" s="1"/>
  <c r="Q781" i="17" s="1"/>
  <c r="Q782" i="17" s="1"/>
  <c r="Q783" i="17" s="1"/>
  <c r="Q784" i="17" s="1"/>
  <c r="Q785" i="17" s="1"/>
  <c r="Q786" i="17" s="1"/>
  <c r="Q787" i="17" s="1"/>
  <c r="Q788" i="17" s="1"/>
  <c r="Q789" i="17" s="1"/>
  <c r="Q790" i="17" s="1"/>
  <c r="Q791" i="17" s="1"/>
  <c r="Q792" i="17" s="1"/>
  <c r="Q793" i="17" s="1"/>
  <c r="Q794" i="17" s="1"/>
  <c r="Q795" i="17" s="1"/>
  <c r="Q796" i="17" s="1"/>
  <c r="I9" i="11"/>
  <c r="U9" i="11" l="1"/>
  <c r="G9" i="11" s="1"/>
  <c r="T9" i="11"/>
  <c r="J9" i="11"/>
  <c r="Q797" i="17"/>
  <c r="Q798" i="17" s="1"/>
  <c r="Q799" i="17" s="1"/>
  <c r="Q800" i="17" s="1"/>
  <c r="Q801" i="17" s="1"/>
  <c r="Q802" i="17" s="1"/>
  <c r="Q803" i="17" s="1"/>
  <c r="Q804" i="17" s="1"/>
  <c r="Q805" i="17" s="1"/>
  <c r="Q806" i="17" s="1"/>
  <c r="Q807" i="17" s="1"/>
  <c r="Q808" i="17" l="1"/>
  <c r="Q809" i="17" s="1"/>
  <c r="Q810" i="17" s="1"/>
  <c r="Q811" i="17" s="1"/>
  <c r="Q812" i="17" s="1"/>
  <c r="Q813" i="17" s="1"/>
  <c r="Q814" i="17" s="1"/>
  <c r="U807" i="17"/>
  <c r="K6" i="11" s="1"/>
  <c r="B6" i="11" s="1"/>
  <c r="I10" i="11"/>
  <c r="Q815" i="17" l="1"/>
  <c r="Q816" i="17" s="1"/>
  <c r="Q817" i="17" s="1"/>
  <c r="Q818" i="17" s="1"/>
  <c r="Q819" i="17" s="1"/>
  <c r="Q820" i="17" s="1"/>
  <c r="Q821" i="17" s="1"/>
  <c r="Q822" i="17" s="1"/>
  <c r="Q823" i="17" s="1"/>
  <c r="Q824" i="17" s="1"/>
  <c r="Q825" i="17" s="1"/>
  <c r="Q826" i="17" s="1"/>
  <c r="Q827" i="17" s="1"/>
  <c r="Q828" i="17" s="1"/>
  <c r="Q829" i="17" s="1"/>
  <c r="Q830" i="17" s="1"/>
  <c r="Q831" i="17" s="1"/>
  <c r="Q832" i="17" s="1"/>
  <c r="Q833" i="17" s="1"/>
  <c r="Q834" i="17" s="1"/>
  <c r="Q835" i="17" s="1"/>
  <c r="Q836" i="17" s="1"/>
  <c r="U814" i="17"/>
  <c r="J10" i="11"/>
  <c r="I11" i="11" s="1"/>
  <c r="U10" i="11"/>
  <c r="G10" i="11" s="1"/>
  <c r="T10" i="11"/>
  <c r="Q837" i="17" l="1"/>
  <c r="Q838" i="17" s="1"/>
  <c r="Q839" i="17" s="1"/>
  <c r="U836" i="17"/>
  <c r="K7" i="11" s="1"/>
  <c r="B7" i="11" s="1"/>
  <c r="J11" i="11"/>
  <c r="T11" i="11"/>
  <c r="U11" i="11"/>
  <c r="G11" i="11" s="1"/>
  <c r="U937" i="17"/>
  <c r="Q840" i="17" l="1"/>
  <c r="Q841" i="17" s="1"/>
  <c r="Q842" i="17" s="1"/>
  <c r="Q843" i="17" s="1"/>
  <c r="Q844" i="17" s="1"/>
  <c r="Q845" i="17" s="1"/>
  <c r="Q846" i="17" s="1"/>
  <c r="Q847" i="17" s="1"/>
  <c r="Q848" i="17" s="1"/>
  <c r="Q849" i="17" s="1"/>
  <c r="Q850" i="17" s="1"/>
  <c r="Q851" i="17" s="1"/>
  <c r="Q852" i="17" s="1"/>
  <c r="Q853" i="17" s="1"/>
  <c r="Q854" i="17" s="1"/>
  <c r="Q855" i="17" s="1"/>
  <c r="Q856" i="17" s="1"/>
  <c r="Q857" i="17" s="1"/>
  <c r="Q858" i="17" s="1"/>
  <c r="Q859" i="17" s="1"/>
  <c r="Q860" i="17" s="1"/>
  <c r="Q861" i="17" s="1"/>
  <c r="Q862" i="17" s="1"/>
  <c r="Q863" i="17" s="1"/>
  <c r="Q864" i="17" s="1"/>
  <c r="Q865" i="17" s="1"/>
  <c r="Q866" i="17" s="1"/>
  <c r="Q867" i="17" s="1"/>
  <c r="Q868" i="17" s="1"/>
  <c r="Q869" i="17" s="1"/>
  <c r="Q870" i="17" s="1"/>
  <c r="Q871" i="17" s="1"/>
  <c r="Q872" i="17" s="1"/>
  <c r="Q873" i="17" s="1"/>
  <c r="Q874" i="17" s="1"/>
  <c r="Q875" i="17" s="1"/>
  <c r="Q876" i="17" s="1"/>
  <c r="Q877" i="17" s="1"/>
  <c r="Q878" i="17" s="1"/>
  <c r="Q879" i="17" s="1"/>
  <c r="Q880" i="17" s="1"/>
  <c r="Q881" i="17" s="1"/>
  <c r="Q882" i="17" s="1"/>
  <c r="Q883" i="17" s="1"/>
  <c r="Q884" i="17" s="1"/>
  <c r="Q885" i="17" s="1"/>
  <c r="Q886" i="17" s="1"/>
  <c r="Q887" i="17" s="1"/>
  <c r="Q888" i="17" s="1"/>
  <c r="Q889" i="17" s="1"/>
  <c r="Q890" i="17" s="1"/>
  <c r="Q891" i="17" s="1"/>
  <c r="Q892" i="17" s="1"/>
  <c r="Q893" i="17" s="1"/>
  <c r="Q894" i="17" s="1"/>
  <c r="Q895" i="17" s="1"/>
  <c r="Q896" i="17" s="1"/>
  <c r="Q897" i="17" s="1"/>
  <c r="Q898" i="17" s="1"/>
  <c r="Q899" i="17" s="1"/>
  <c r="Q900" i="17" s="1"/>
  <c r="Q901" i="17" s="1"/>
  <c r="Q902" i="17" s="1"/>
  <c r="Q903" i="17" s="1"/>
  <c r="Q904" i="17" s="1"/>
  <c r="Q905" i="17" s="1"/>
  <c r="Q906" i="17" s="1"/>
  <c r="Q907" i="17" s="1"/>
  <c r="Q908" i="17" s="1"/>
  <c r="Q909" i="17" s="1"/>
  <c r="Q910" i="17" s="1"/>
  <c r="Q911" i="17" s="1"/>
  <c r="Q912" i="17" s="1"/>
  <c r="Q913" i="17" s="1"/>
  <c r="Q914" i="17" s="1"/>
  <c r="Q915" i="17" s="1"/>
  <c r="Q916" i="17" s="1"/>
  <c r="Q917" i="17" s="1"/>
  <c r="Q918" i="17" s="1"/>
  <c r="Q919" i="17" s="1"/>
  <c r="Q920" i="17" s="1"/>
  <c r="Q921" i="17" s="1"/>
  <c r="Q922" i="17" s="1"/>
  <c r="Q923" i="17" s="1"/>
  <c r="Q924" i="17" s="1"/>
  <c r="Q925" i="17" s="1"/>
  <c r="Q926" i="17" s="1"/>
  <c r="Q927" i="17" s="1"/>
  <c r="Q928" i="17" s="1"/>
  <c r="Q929" i="17" s="1"/>
  <c r="Q930" i="17" s="1"/>
  <c r="Q931" i="17" s="1"/>
  <c r="Q932" i="17" s="1"/>
  <c r="Q933" i="17" s="1"/>
  <c r="Q934" i="17" s="1"/>
  <c r="Q935" i="17" s="1"/>
  <c r="Q936" i="17" s="1"/>
  <c r="Q937" i="17" s="1"/>
  <c r="Q938" i="17" s="1"/>
  <c r="Q939" i="17" s="1"/>
  <c r="Q940" i="17" s="1"/>
  <c r="Q941" i="17" s="1"/>
  <c r="Q942" i="17" s="1"/>
  <c r="Q943" i="17" s="1"/>
  <c r="Q944" i="17" s="1"/>
  <c r="Q945" i="17" s="1"/>
  <c r="Q946" i="17" s="1"/>
  <c r="Q947" i="17" s="1"/>
  <c r="Q948" i="17" s="1"/>
  <c r="Q949" i="17" s="1"/>
  <c r="Q950" i="17" s="1"/>
  <c r="Q951" i="17" s="1"/>
  <c r="Q952" i="17" s="1"/>
  <c r="Q953" i="17" s="1"/>
  <c r="Q954" i="17" s="1"/>
  <c r="Q955" i="17" s="1"/>
  <c r="Q956" i="17" s="1"/>
  <c r="Q957" i="17" s="1"/>
  <c r="Q958" i="17" s="1"/>
  <c r="Q959" i="17" s="1"/>
  <c r="Q960" i="17" s="1"/>
  <c r="Q961" i="17" s="1"/>
  <c r="Q962" i="17" s="1"/>
  <c r="Q963" i="17" s="1"/>
  <c r="Q964" i="17" s="1"/>
  <c r="Q965" i="17" s="1"/>
  <c r="Q966" i="17" s="1"/>
  <c r="Q967" i="17" s="1"/>
  <c r="Q968" i="17" s="1"/>
  <c r="Q969" i="17" s="1"/>
  <c r="Q970" i="17" s="1"/>
  <c r="Q971" i="17" s="1"/>
  <c r="Q972" i="17" s="1"/>
  <c r="Q973" i="17" s="1"/>
  <c r="Q974" i="17" s="1"/>
  <c r="Q975" i="17" s="1"/>
  <c r="Q976" i="17" s="1"/>
  <c r="Q977" i="17" s="1"/>
  <c r="U839" i="17"/>
  <c r="U941" i="17"/>
  <c r="Q978" i="17" l="1"/>
  <c r="Q979" i="17" s="1"/>
  <c r="Q980" i="17" s="1"/>
  <c r="Q981" i="17" s="1"/>
  <c r="Q982" i="17" s="1"/>
  <c r="Q983" i="17" s="1"/>
  <c r="Q984" i="17" s="1"/>
  <c r="U977" i="17"/>
  <c r="K8" i="11" s="1"/>
  <c r="B8" i="11" s="1"/>
  <c r="Q985" i="17" l="1"/>
  <c r="Q986" i="17" s="1"/>
  <c r="Q987" i="17" s="1"/>
  <c r="Q988" i="17" s="1"/>
  <c r="Q989" i="17" s="1"/>
  <c r="Q990" i="17" s="1"/>
  <c r="Q991" i="17" s="1"/>
  <c r="Q992" i="17" s="1"/>
  <c r="Q993" i="17" s="1"/>
  <c r="Q994" i="17" s="1"/>
  <c r="Q995" i="17" s="1"/>
  <c r="Q996" i="17" s="1"/>
  <c r="Q997" i="17" s="1"/>
  <c r="Q998" i="17" s="1"/>
  <c r="Q999" i="17" s="1"/>
  <c r="Q1000" i="17" s="1"/>
  <c r="Q1001" i="17" s="1"/>
  <c r="Q1002" i="17" s="1"/>
  <c r="Q1003" i="17" s="1"/>
  <c r="Q1004" i="17" s="1"/>
  <c r="Q1005" i="17" s="1"/>
  <c r="Q1006" i="17" s="1"/>
  <c r="Q1007" i="17" s="1"/>
  <c r="Q1008" i="17" s="1"/>
  <c r="Q1009" i="17" s="1"/>
  <c r="Q1010" i="17" s="1"/>
  <c r="Q1011" i="17" s="1"/>
  <c r="Q1012" i="17" s="1"/>
  <c r="Q1013" i="17" s="1"/>
  <c r="Q1014" i="17" s="1"/>
  <c r="Q1015" i="17" s="1"/>
  <c r="Q1016" i="17" s="1"/>
  <c r="Q1017" i="17" s="1"/>
  <c r="Q1018" i="17" s="1"/>
  <c r="Q1019" i="17" s="1"/>
  <c r="Q1020" i="17" s="1"/>
  <c r="Q1021" i="17" s="1"/>
  <c r="Q1022" i="17" s="1"/>
  <c r="Q1023" i="17" s="1"/>
  <c r="Q1024" i="17" s="1"/>
  <c r="Q1025" i="17" s="1"/>
  <c r="Q1026" i="17" s="1"/>
  <c r="Q1027" i="17" s="1"/>
  <c r="Q1028" i="17" s="1"/>
  <c r="Q1029" i="17" s="1"/>
  <c r="Q1030" i="17" s="1"/>
  <c r="Q1031" i="17" s="1"/>
  <c r="Q1032" i="17" s="1"/>
  <c r="Q1033" i="17" s="1"/>
  <c r="Q1034" i="17" s="1"/>
  <c r="Q1035" i="17" s="1"/>
  <c r="Q1036" i="17" s="1"/>
  <c r="Q1037" i="17" s="1"/>
  <c r="Q1038" i="17" s="1"/>
  <c r="Q1039" i="17" s="1"/>
  <c r="Q1040" i="17" s="1"/>
  <c r="Q1041" i="17" s="1"/>
  <c r="Q1042" i="17" s="1"/>
  <c r="Q1043" i="17" s="1"/>
  <c r="Q1044" i="17" s="1"/>
  <c r="Q1045" i="17" s="1"/>
  <c r="Q1046" i="17" s="1"/>
  <c r="Q1047" i="17" s="1"/>
  <c r="Q1048" i="17" s="1"/>
  <c r="Q1049" i="17" s="1"/>
  <c r="Q1050" i="17" s="1"/>
  <c r="Q1051" i="17" s="1"/>
  <c r="Q1052" i="17" s="1"/>
  <c r="Q1053" i="17" s="1"/>
  <c r="Q1054" i="17" s="1"/>
  <c r="Q1055" i="17" s="1"/>
  <c r="Q1056" i="17" s="1"/>
  <c r="Q1057" i="17" s="1"/>
  <c r="Q1058" i="17" s="1"/>
  <c r="Q1059" i="17" s="1"/>
  <c r="Q1060" i="17" s="1"/>
  <c r="Q1061" i="17" s="1"/>
  <c r="Q1062" i="17" s="1"/>
  <c r="Q1063" i="17" s="1"/>
  <c r="Q1064" i="17" s="1"/>
  <c r="Q1065" i="17" s="1"/>
  <c r="Q1066" i="17" s="1"/>
  <c r="Q1067" i="17" s="1"/>
  <c r="U984" i="17"/>
  <c r="Q1068" i="17" l="1"/>
  <c r="Q1069" i="17" s="1"/>
  <c r="Q1070" i="17" s="1"/>
  <c r="Q1071" i="17" s="1"/>
  <c r="U1067" i="17"/>
  <c r="K9" i="11" s="1"/>
  <c r="B9" i="11" s="1"/>
  <c r="Q1072" i="17" l="1"/>
  <c r="Q1073" i="17" s="1"/>
  <c r="Q1074" i="17" s="1"/>
  <c r="Q1075" i="17" s="1"/>
  <c r="Q1076" i="17" s="1"/>
  <c r="Q1077" i="17" s="1"/>
  <c r="Q1078" i="17" s="1"/>
  <c r="Q1079" i="17" s="1"/>
  <c r="Q1080" i="17" s="1"/>
  <c r="Q1081" i="17" s="1"/>
  <c r="Q1082" i="17" s="1"/>
  <c r="Q1083" i="17" s="1"/>
  <c r="Q1084" i="17" s="1"/>
  <c r="Q1085" i="17" s="1"/>
  <c r="Q1086" i="17" s="1"/>
  <c r="Q1087" i="17" s="1"/>
  <c r="Q1088" i="17" s="1"/>
  <c r="Q1089" i="17" s="1"/>
  <c r="Q1090" i="17" s="1"/>
  <c r="Q1091" i="17" s="1"/>
  <c r="Q1092" i="17" s="1"/>
  <c r="Q1093" i="17" s="1"/>
  <c r="Q1094" i="17" s="1"/>
  <c r="Q1095" i="17" s="1"/>
  <c r="Q1096" i="17" s="1"/>
  <c r="Q1097" i="17" s="1"/>
  <c r="Q1098" i="17" s="1"/>
  <c r="Q1099" i="17" s="1"/>
  <c r="Q1100" i="17" s="1"/>
  <c r="Q1101" i="17" s="1"/>
  <c r="Q1102" i="17" s="1"/>
  <c r="Q1103" i="17" s="1"/>
  <c r="Q1104" i="17" s="1"/>
  <c r="Q1105" i="17" s="1"/>
  <c r="Q1106" i="17" s="1"/>
  <c r="Q1107" i="17" s="1"/>
  <c r="Q1108" i="17" s="1"/>
  <c r="Q1109" i="17" s="1"/>
  <c r="Q1110" i="17" s="1"/>
  <c r="Q1111" i="17" s="1"/>
  <c r="Q1112" i="17" s="1"/>
  <c r="Q1113" i="17" s="1"/>
  <c r="Q1114" i="17" s="1"/>
  <c r="Q1115" i="17" s="1"/>
  <c r="Q1116" i="17" s="1"/>
  <c r="Q1117" i="17" s="1"/>
  <c r="Q1118" i="17" s="1"/>
  <c r="Q1119" i="17" s="1"/>
  <c r="Q1120" i="17" s="1"/>
  <c r="Q1121" i="17" s="1"/>
  <c r="Q1122" i="17" s="1"/>
  <c r="Q1123" i="17" s="1"/>
  <c r="Q1124" i="17" s="1"/>
  <c r="Q1125" i="17" s="1"/>
  <c r="Q1126" i="17" s="1"/>
  <c r="Q1127" i="17" s="1"/>
  <c r="Q1128" i="17" s="1"/>
  <c r="Q1129" i="17" s="1"/>
  <c r="Q1130" i="17" s="1"/>
  <c r="Q1131" i="17" s="1"/>
  <c r="Q1132" i="17" s="1"/>
  <c r="Q1133" i="17" s="1"/>
  <c r="Q1134" i="17" s="1"/>
  <c r="Q1135" i="17" s="1"/>
  <c r="Q1136" i="17" s="1"/>
  <c r="Q1137" i="17" s="1"/>
  <c r="Q1138" i="17" s="1"/>
  <c r="Q1139" i="17" s="1"/>
  <c r="Q1140" i="17" s="1"/>
  <c r="Q1141" i="17" s="1"/>
  <c r="Q1142" i="17" s="1"/>
  <c r="Q1143" i="17" s="1"/>
  <c r="Q1144" i="17" s="1"/>
  <c r="Q1145" i="17" s="1"/>
  <c r="Q1146" i="17" s="1"/>
  <c r="Q1147" i="17" s="1"/>
  <c r="Q1148" i="17" s="1"/>
  <c r="Q1149" i="17" s="1"/>
  <c r="Q1150" i="17" s="1"/>
  <c r="Q1151" i="17" s="1"/>
  <c r="Q1152" i="17" s="1"/>
  <c r="Q1153" i="17" s="1"/>
  <c r="Q1154" i="17" s="1"/>
  <c r="Q1155" i="17" s="1"/>
  <c r="Q1156" i="17" s="1"/>
  <c r="Q1157" i="17" s="1"/>
  <c r="Q1158" i="17" s="1"/>
  <c r="U1071" i="17"/>
  <c r="Q1159" i="17" l="1"/>
  <c r="Q1160" i="17" s="1"/>
  <c r="Q1161" i="17" s="1"/>
  <c r="Q1162" i="17" s="1"/>
  <c r="Q1163" i="17" s="1"/>
  <c r="Q1164" i="17" l="1"/>
  <c r="Q1165" i="17" s="1"/>
  <c r="Q1166" i="17" s="1"/>
  <c r="Q1167" i="17" s="1"/>
  <c r="Q1168" i="17" s="1"/>
  <c r="Q1169" i="17" s="1"/>
  <c r="Q1170" i="17" s="1"/>
  <c r="Q1171" i="17" s="1"/>
  <c r="Q1172" i="17" s="1"/>
  <c r="Q1173" i="17" s="1"/>
  <c r="Q1174" i="17" s="1"/>
  <c r="Q1175" i="17" s="1"/>
  <c r="Q1176" i="17" s="1"/>
  <c r="Q1177" i="17" s="1"/>
  <c r="Q1178" i="17" s="1"/>
  <c r="Q1179" i="17" s="1"/>
  <c r="Q1180" i="17" s="1"/>
  <c r="Q1181" i="17" s="1"/>
  <c r="Q1182" i="17" s="1"/>
  <c r="Q1183" i="17" s="1"/>
  <c r="Q1184" i="17" s="1"/>
  <c r="Q1185" i="17" s="1"/>
  <c r="Q1186" i="17" s="1"/>
  <c r="Q1187" i="17" s="1"/>
  <c r="Q1188" i="17" s="1"/>
  <c r="Q1189" i="17" s="1"/>
  <c r="Q1190" i="17" s="1"/>
  <c r="Q1191" i="17" s="1"/>
  <c r="Q1192" i="17" s="1"/>
  <c r="Q1193" i="17" s="1"/>
  <c r="Q1194" i="17" s="1"/>
  <c r="Q1195" i="17" s="1"/>
  <c r="Q1196" i="17" s="1"/>
  <c r="Q1197" i="17" s="1"/>
  <c r="Q1198" i="17" s="1"/>
  <c r="Q1199" i="17" s="1"/>
  <c r="Q1200" i="17" s="1"/>
  <c r="Q1201" i="17" s="1"/>
  <c r="Q1202" i="17" s="1"/>
  <c r="Q1203" i="17" s="1"/>
  <c r="Q1204" i="17" s="1"/>
  <c r="Q1205" i="17" s="1"/>
  <c r="Q1206" i="17" s="1"/>
  <c r="Q1207" i="17" s="1"/>
  <c r="Q1208" i="17" s="1"/>
  <c r="Q1209" i="17" s="1"/>
  <c r="Q1210" i="17" l="1"/>
  <c r="Q1211" i="17" s="1"/>
  <c r="Q1212" i="17" s="1"/>
  <c r="Q1213" i="17" s="1"/>
  <c r="Q1214" i="17" s="1"/>
  <c r="Q1215" i="17" s="1"/>
  <c r="Q1216" i="17" s="1"/>
  <c r="Q1217" i="17" s="1"/>
  <c r="Q1218" i="17" s="1"/>
  <c r="Q1219" i="17" s="1"/>
  <c r="Q1220" i="17" s="1"/>
  <c r="Q1221" i="17" s="1"/>
  <c r="Q1222" i="17" s="1"/>
  <c r="Q1223" i="17" s="1"/>
  <c r="Q1224" i="17" s="1"/>
  <c r="Q1225" i="17" s="1"/>
  <c r="Q1226" i="17" s="1"/>
  <c r="Q1227" i="17" s="1"/>
  <c r="Q1228" i="17" s="1"/>
  <c r="Q1229" i="17" s="1"/>
  <c r="Q1230" i="17" s="1"/>
  <c r="Q1231" i="17" s="1"/>
  <c r="Q1232" i="17" s="1"/>
  <c r="Q1233" i="17" s="1"/>
  <c r="Q1234" i="17" s="1"/>
  <c r="Q1235" i="17" s="1"/>
  <c r="Q1236" i="17" s="1"/>
  <c r="Q1237" i="17" s="1"/>
  <c r="Q1238" i="17" s="1"/>
  <c r="Q1239" i="17" s="1"/>
  <c r="Q1240" i="17" s="1"/>
  <c r="Q1241" i="17" s="1"/>
  <c r="Q1242" i="17" s="1"/>
  <c r="Q1243" i="17" s="1"/>
  <c r="Q1244" i="17" s="1"/>
  <c r="Q1245" i="17" s="1"/>
  <c r="Q1246" i="17" s="1"/>
  <c r="Q1247" i="17" s="1"/>
  <c r="Q1248" i="17" s="1"/>
  <c r="Q1249" i="17" s="1"/>
  <c r="Q1250" i="17" s="1"/>
  <c r="Q1251" i="17" s="1"/>
  <c r="Q1252" i="17" s="1"/>
  <c r="Q1253" i="17" s="1"/>
  <c r="Q1254" i="17" s="1"/>
  <c r="Q1255" i="17" s="1"/>
  <c r="Q1256" i="17" s="1"/>
  <c r="Q1257" i="17" s="1"/>
  <c r="Q1258" i="17" s="1"/>
  <c r="Q1259" i="17" s="1"/>
  <c r="Q1260" i="17" s="1"/>
  <c r="Q1261" i="17" s="1"/>
  <c r="Q1262" i="17" s="1"/>
  <c r="Q1263" i="17" s="1"/>
  <c r="Q1264" i="17" s="1"/>
  <c r="Q1265" i="17" s="1"/>
  <c r="Q1266" i="17" s="1"/>
  <c r="Q1267" i="17" s="1"/>
  <c r="Q1268" i="17" s="1"/>
  <c r="Q1269" i="17" s="1"/>
  <c r="Q1270" i="17" s="1"/>
  <c r="Q1271" i="17" s="1"/>
  <c r="Q1272" i="17" s="1"/>
  <c r="Q1273" i="17" s="1"/>
  <c r="Q1274" i="17" s="1"/>
  <c r="Q1275" i="17" s="1"/>
  <c r="Q1276" i="17" s="1"/>
  <c r="Q1277" i="17" s="1"/>
  <c r="Q1278" i="17" s="1"/>
  <c r="Q1279" i="17" s="1"/>
  <c r="Q1280" i="17" s="1"/>
  <c r="Q1281" i="17" s="1"/>
  <c r="Q1282" i="17" s="1"/>
  <c r="Q1283" i="17" s="1"/>
  <c r="Q1284" i="17" s="1"/>
  <c r="Q1285" i="17" s="1"/>
  <c r="Q1286" i="17" s="1"/>
  <c r="Q1287" i="17" s="1"/>
  <c r="Q1288" i="17" s="1"/>
  <c r="Q1289" i="17" s="1"/>
  <c r="Q1290" i="17" s="1"/>
  <c r="Q1291" i="17" s="1"/>
  <c r="Q1292" i="17" s="1"/>
  <c r="Q1293" i="17" s="1"/>
  <c r="Q1294" i="17" s="1"/>
  <c r="Q1295" i="17" s="1"/>
  <c r="Q1296" i="17" s="1"/>
  <c r="Q1297" i="17" s="1"/>
  <c r="Q1298" i="17" s="1"/>
  <c r="Q1299" i="17" s="1"/>
  <c r="Q1300" i="17" s="1"/>
  <c r="Q1301" i="17" s="1"/>
  <c r="Q1302" i="17" s="1"/>
  <c r="Q1303" i="17" s="1"/>
  <c r="Q1304" i="17" s="1"/>
  <c r="Q1305" i="17" s="1"/>
  <c r="Q1306" i="17" s="1"/>
  <c r="Q1307" i="17" s="1"/>
  <c r="Q1308" i="17" s="1"/>
  <c r="Q1309" i="17" s="1"/>
  <c r="Q1310" i="17" s="1"/>
  <c r="Q1311" i="17" s="1"/>
  <c r="Q1312" i="17" s="1"/>
  <c r="Q1313" i="17" s="1"/>
  <c r="Q1314" i="17" s="1"/>
  <c r="Q1315" i="17" s="1"/>
  <c r="Q1316" i="17" s="1"/>
  <c r="Q1317" i="17" s="1"/>
  <c r="Q1318" i="17" s="1"/>
  <c r="Q1319" i="17" s="1"/>
  <c r="Q1320" i="17" s="1"/>
  <c r="Q1321" i="17" s="1"/>
  <c r="Q1322" i="17" s="1"/>
  <c r="Q1323" i="17" s="1"/>
  <c r="Q1324" i="17" s="1"/>
  <c r="Q1325" i="17" s="1"/>
  <c r="Q1326" i="17" s="1"/>
  <c r="Q1327" i="17" s="1"/>
  <c r="Q1328" i="17" s="1"/>
  <c r="Q1329" i="17" s="1"/>
  <c r="Q1330" i="17" s="1"/>
  <c r="Q1331" i="17" s="1"/>
  <c r="Q1332" i="17" s="1"/>
  <c r="Q1333" i="17" s="1"/>
  <c r="Q1334" i="17" s="1"/>
  <c r="Q1335" i="17" s="1"/>
  <c r="Q1336" i="17" s="1"/>
  <c r="Q1337" i="17" s="1"/>
  <c r="Q1338" i="17" s="1"/>
  <c r="Q1339" i="17" s="1"/>
  <c r="Q1340" i="17" s="1"/>
  <c r="Q1341" i="17" s="1"/>
  <c r="Q1342" i="17" s="1"/>
  <c r="Q1343" i="17" s="1"/>
  <c r="Q1344" i="17" s="1"/>
  <c r="Q1345" i="17" s="1"/>
  <c r="Q1346" i="17" s="1"/>
  <c r="Q1347" i="17" s="1"/>
  <c r="Q1348" i="17" s="1"/>
  <c r="Q1349" i="17" s="1"/>
  <c r="Q1350" i="17" s="1"/>
  <c r="Q1351" i="17" s="1"/>
  <c r="Q1352" i="17" s="1"/>
  <c r="Q1353" i="17" s="1"/>
  <c r="Q1354" i="17" s="1"/>
  <c r="Q1355" i="17" s="1"/>
  <c r="Q1356" i="17" s="1"/>
  <c r="Q1357" i="17" s="1"/>
  <c r="Q1358" i="17" s="1"/>
  <c r="Q1359" i="17" s="1"/>
  <c r="Q1360" i="17" s="1"/>
  <c r="Q1361" i="17" s="1"/>
  <c r="Q1362" i="17" s="1"/>
  <c r="Q1363" i="17" s="1"/>
  <c r="Q1364" i="17" s="1"/>
  <c r="Q1365" i="17" s="1"/>
  <c r="Q1366" i="17" s="1"/>
  <c r="Q1367" i="17" s="1"/>
  <c r="Q1368" i="17" s="1"/>
  <c r="Q1369" i="17" s="1"/>
  <c r="Q1370" i="17" s="1"/>
  <c r="Q1371" i="17" s="1"/>
  <c r="Q1372" i="17" s="1"/>
  <c r="Q1373" i="17" s="1"/>
  <c r="Q1374" i="17" s="1"/>
  <c r="Q1375" i="17" s="1"/>
  <c r="Q1376" i="17" s="1"/>
  <c r="Q1377" i="17" s="1"/>
  <c r="Q1378" i="17" s="1"/>
  <c r="Q1379" i="17" s="1"/>
  <c r="Q1380" i="17" s="1"/>
  <c r="Q1381" i="17" s="1"/>
  <c r="Q1382" i="17" s="1"/>
  <c r="Q1383" i="17" s="1"/>
  <c r="Q1384" i="17" s="1"/>
  <c r="Q1385" i="17" s="1"/>
  <c r="Q1386" i="17" s="1"/>
  <c r="Q1387" i="17" s="1"/>
  <c r="Q1388" i="17" s="1"/>
  <c r="Q1389" i="17" s="1"/>
  <c r="Q1390" i="17" s="1"/>
  <c r="Q1391" i="17" s="1"/>
  <c r="Q1392" i="17" s="1"/>
  <c r="Q1393" i="17" s="1"/>
  <c r="Q1394" i="17" s="1"/>
  <c r="Q1395" i="17" s="1"/>
  <c r="Q1396" i="17" s="1"/>
  <c r="Q1397" i="17" s="1"/>
  <c r="Q1398" i="17" s="1"/>
  <c r="Q1399" i="17" s="1"/>
  <c r="Q1400" i="17" s="1"/>
  <c r="Q1401" i="17" s="1"/>
  <c r="Q1402" i="17" s="1"/>
  <c r="Q1403" i="17" s="1"/>
  <c r="Q1404" i="17" s="1"/>
  <c r="Q1405" i="17" s="1"/>
  <c r="Q1406" i="17" s="1"/>
  <c r="Q1407" i="17" s="1"/>
  <c r="Q1408" i="17" s="1"/>
  <c r="Q1409" i="17" s="1"/>
  <c r="Q1410" i="17" s="1"/>
  <c r="Q1411" i="17" s="1"/>
  <c r="Q1412" i="17" s="1"/>
  <c r="Q1413" i="17" s="1"/>
  <c r="Q1414" i="17" s="1"/>
  <c r="Q1415" i="17" s="1"/>
  <c r="Q1416" i="17" s="1"/>
  <c r="Q1417" i="17" s="1"/>
  <c r="Q1418" i="17" s="1"/>
  <c r="Q1419" i="17" s="1"/>
  <c r="Q1420" i="17" s="1"/>
  <c r="Q1421" i="17" s="1"/>
  <c r="Q1422" i="17" s="1"/>
  <c r="Q1423" i="17" s="1"/>
  <c r="Q1424" i="17" s="1"/>
  <c r="Q1425" i="17" s="1"/>
  <c r="Q1426" i="17" s="1"/>
  <c r="Q1427" i="17" s="1"/>
  <c r="Q1428" i="17" s="1"/>
  <c r="Q1429" i="17" s="1"/>
  <c r="Q1430" i="17" s="1"/>
  <c r="Q1431" i="17" s="1"/>
  <c r="Q1432" i="17" s="1"/>
  <c r="Q1433" i="17" s="1"/>
  <c r="Q1434" i="17" s="1"/>
  <c r="Q1435" i="17" s="1"/>
  <c r="Q1436" i="17" s="1"/>
  <c r="Q1437" i="17" s="1"/>
  <c r="Q1438" i="17" s="1"/>
  <c r="Q1439" i="17" s="1"/>
  <c r="Q1440" i="17" s="1"/>
  <c r="Q1441" i="17" s="1"/>
  <c r="Q1442" i="17" s="1"/>
  <c r="Q1443" i="17" s="1"/>
  <c r="Q1444" i="17" s="1"/>
  <c r="Q1445" i="17" s="1"/>
  <c r="Q1446" i="17" s="1"/>
  <c r="Q1447" i="17" s="1"/>
  <c r="Q1448" i="17" s="1"/>
  <c r="Q1449" i="17" s="1"/>
  <c r="Q1450" i="17" s="1"/>
  <c r="Q1451" i="17" s="1"/>
  <c r="Q1452" i="17" s="1"/>
  <c r="Q1453" i="17" s="1"/>
  <c r="Q1454" i="17" s="1"/>
  <c r="Q1455" i="17" s="1"/>
  <c r="Q1456" i="17" s="1"/>
  <c r="Q1457" i="17" s="1"/>
  <c r="Q1458" i="17" s="1"/>
  <c r="Q1459" i="17" s="1"/>
  <c r="Q1460" i="17" s="1"/>
  <c r="Q1461" i="17" s="1"/>
  <c r="Q1462" i="17" s="1"/>
  <c r="Q1463" i="17" s="1"/>
  <c r="Q1464" i="17" s="1"/>
  <c r="Q1465" i="17" s="1"/>
  <c r="Q1466" i="17" s="1"/>
  <c r="Q1467" i="17" s="1"/>
  <c r="Q1468" i="17" s="1"/>
  <c r="Q1469" i="17" s="1"/>
  <c r="Q1470" i="17" s="1"/>
  <c r="Q1471" i="17" s="1"/>
  <c r="Q1472" i="17" s="1"/>
  <c r="Q1473" i="17" s="1"/>
  <c r="Q1474" i="17" s="1"/>
  <c r="Q1475" i="17" s="1"/>
  <c r="Q1476" i="17" s="1"/>
  <c r="Q1477" i="17" s="1"/>
  <c r="Q1478" i="17" s="1"/>
  <c r="Q1479" i="17" s="1"/>
  <c r="Q1480" i="17" s="1"/>
  <c r="Q1481" i="17" s="1"/>
  <c r="Q1482" i="17" s="1"/>
  <c r="Q1483" i="17" s="1"/>
  <c r="Q1484" i="17" s="1"/>
  <c r="Q1485" i="17" s="1"/>
  <c r="Q1486" i="17" s="1"/>
  <c r="Q1487" i="17" s="1"/>
  <c r="Q1488" i="17" s="1"/>
  <c r="Q1489" i="17" s="1"/>
  <c r="Q1490" i="17" s="1"/>
  <c r="Q1491" i="17" s="1"/>
  <c r="Q1492" i="17" s="1"/>
  <c r="Q1493" i="17" s="1"/>
  <c r="Q1494" i="17" s="1"/>
  <c r="Q1495" i="17" s="1"/>
  <c r="Q1496" i="17" s="1"/>
  <c r="Q1497" i="17" s="1"/>
  <c r="Q1498" i="17" s="1"/>
  <c r="Q1499" i="17" s="1"/>
  <c r="Q1500" i="17" s="1"/>
  <c r="Q1501" i="17" s="1"/>
  <c r="Q1502" i="17" s="1"/>
  <c r="Q1503" i="17" s="1"/>
  <c r="Q1504" i="17" s="1"/>
  <c r="Q1505" i="17" s="1"/>
  <c r="Q1506" i="17" s="1"/>
  <c r="Q1507" i="17" s="1"/>
  <c r="Q1508" i="17" s="1"/>
  <c r="Q1509" i="17" s="1"/>
  <c r="Q1510" i="17" s="1"/>
  <c r="Q1511" i="17" s="1"/>
  <c r="Q1512" i="17" s="1"/>
  <c r="Q1513" i="17" s="1"/>
  <c r="Q1514" i="17" s="1"/>
  <c r="Q1515" i="17" s="1"/>
  <c r="Q1516" i="17" s="1"/>
  <c r="Q1517" i="17" s="1"/>
  <c r="Q1518" i="17" s="1"/>
  <c r="Q1519" i="17" s="1"/>
  <c r="Q1520" i="17" s="1"/>
  <c r="Q1521" i="17" s="1"/>
  <c r="U1521" i="17" l="1"/>
  <c r="K10" i="11" s="1"/>
  <c r="B10" i="11" s="1"/>
  <c r="Q1522" i="17"/>
  <c r="Q1523" i="17" s="1"/>
  <c r="Q1524" i="17" s="1"/>
  <c r="U1524" i="17" s="1"/>
  <c r="Q1525" i="17" l="1"/>
  <c r="Q1526" i="17" s="1"/>
  <c r="Q1527" i="17" s="1"/>
  <c r="Q1528" i="17" s="1"/>
  <c r="Q1529" i="17" s="1"/>
  <c r="Q1530" i="17" s="1"/>
  <c r="Q1531" i="17" s="1"/>
  <c r="Q1532" i="17" s="1"/>
  <c r="Q1533" i="17" s="1"/>
  <c r="Q1534" i="17" s="1"/>
  <c r="Q1535" i="17" s="1"/>
  <c r="Q1536" i="17" s="1"/>
  <c r="Q1537" i="17" s="1"/>
  <c r="Q1538" i="17" s="1"/>
  <c r="Q1539" i="17" s="1"/>
  <c r="Q1540" i="17" s="1"/>
  <c r="Q1541" i="17" s="1"/>
  <c r="Q1542" i="17" s="1"/>
  <c r="Q1543" i="17" s="1"/>
  <c r="Q1544" i="17" s="1"/>
  <c r="Q1545" i="17" s="1"/>
  <c r="Q1546" i="17" s="1"/>
  <c r="Q1547" i="17" s="1"/>
  <c r="Q1548" i="17" s="1"/>
  <c r="Q1549" i="17" s="1"/>
  <c r="Q1550" i="17" s="1"/>
  <c r="Q1551" i="17" s="1"/>
  <c r="Q1552" i="17" s="1"/>
  <c r="Q1553" i="17" s="1"/>
  <c r="Q1554" i="17" s="1"/>
  <c r="Q1555" i="17" s="1"/>
  <c r="Q1556" i="17" s="1"/>
  <c r="Q1557" i="17" s="1"/>
  <c r="Q1558" i="17" s="1"/>
  <c r="Q1559" i="17" s="1"/>
  <c r="Q1560" i="17" s="1"/>
  <c r="Q1561" i="17" s="1"/>
  <c r="Q1562" i="17" s="1"/>
  <c r="Q1563" i="17" s="1"/>
  <c r="Q1564" i="17" s="1"/>
  <c r="Q1565" i="17" s="1"/>
  <c r="Q1566" i="17" s="1"/>
  <c r="Q1567" i="17" s="1"/>
  <c r="Q1568" i="17" s="1"/>
  <c r="Q1569" i="17" s="1"/>
  <c r="Q1570" i="17" s="1"/>
  <c r="Q1571" i="17" s="1"/>
  <c r="Q1572" i="17" s="1"/>
  <c r="Q1573" i="17" s="1"/>
  <c r="Q1574" i="17" s="1"/>
  <c r="Q1575" i="17" s="1"/>
  <c r="Q1576" i="17" s="1"/>
  <c r="Q1577" i="17" s="1"/>
  <c r="Q1578" i="17" s="1"/>
  <c r="Q1579" i="17" s="1"/>
  <c r="Q1580" i="17" s="1"/>
  <c r="Q1581" i="17" s="1"/>
  <c r="Q1582" i="17" s="1"/>
  <c r="Q1583" i="17" s="1"/>
  <c r="Q1584" i="17" s="1"/>
  <c r="Q1585" i="17" s="1"/>
  <c r="Q1586" i="17" s="1"/>
  <c r="Q1587" i="17" s="1"/>
  <c r="Q1588" i="17" s="1"/>
  <c r="Q1589" i="17" s="1"/>
  <c r="Q1590" i="17" s="1"/>
  <c r="Q1591" i="17" s="1"/>
  <c r="Q1592" i="17" s="1"/>
  <c r="Q1593" i="17" l="1"/>
  <c r="Q1594" i="17" s="1"/>
  <c r="Q1595" i="17" s="1"/>
  <c r="Q1596" i="17" s="1"/>
  <c r="Q1597" i="17" s="1"/>
  <c r="Q1598" i="17" s="1"/>
  <c r="Q1599" i="17" s="1"/>
  <c r="Q1600" i="17" s="1"/>
  <c r="Q1601" i="17" s="1"/>
  <c r="Q1602" i="17" s="1"/>
  <c r="Q1603" i="17" s="1"/>
  <c r="Q1604" i="17" s="1"/>
  <c r="Q1605" i="17" s="1"/>
  <c r="Q1606" i="17" s="1"/>
  <c r="Q1607" i="17" s="1"/>
  <c r="Q1608" i="17" s="1"/>
  <c r="Q1609" i="17" s="1"/>
  <c r="Q1610" i="17" s="1"/>
  <c r="Q1611" i="17" s="1"/>
  <c r="Q1612" i="17" s="1"/>
  <c r="Q1613" i="17" s="1"/>
  <c r="Q1614" i="17" s="1"/>
  <c r="Q1615" i="17" s="1"/>
  <c r="Q1616" i="17" s="1"/>
  <c r="Q1617" i="17" s="1"/>
  <c r="Q1618" i="17" s="1"/>
  <c r="Q1619" i="17" s="1"/>
  <c r="Q1620" i="17" s="1"/>
  <c r="Q1621" i="17" s="1"/>
  <c r="Q1622" i="17" s="1"/>
  <c r="Q1623" i="17" s="1"/>
  <c r="Q1624" i="17" s="1"/>
  <c r="Q1625" i="17" s="1"/>
  <c r="Q1626" i="17" s="1"/>
  <c r="Q1627" i="17" s="1"/>
  <c r="Q1628" i="17" s="1"/>
  <c r="Q1629" i="17" s="1"/>
  <c r="Q1630" i="17" s="1"/>
  <c r="Q1631" i="17" s="1"/>
  <c r="Q1632" i="17" s="1"/>
  <c r="Q1633" i="17" s="1"/>
  <c r="Q1634" i="17" s="1"/>
  <c r="Q1635" i="17" s="1"/>
  <c r="Q1636" i="17" s="1"/>
  <c r="Q1637" i="17" s="1"/>
  <c r="Q1638" i="17" s="1"/>
  <c r="Q1639" i="17" s="1"/>
  <c r="Q1640" i="17" s="1"/>
  <c r="Q1641" i="17" s="1"/>
  <c r="Q1642" i="17" s="1"/>
  <c r="Q1643" i="17" s="1"/>
  <c r="Q1644" i="17" s="1"/>
  <c r="Q1645" i="17" s="1"/>
  <c r="Q1646" i="17" s="1"/>
  <c r="Q1647" i="17" s="1"/>
  <c r="Q1648" i="17" s="1"/>
  <c r="Q1649" i="17" s="1"/>
  <c r="Q1650" i="17" s="1"/>
  <c r="Q1651" i="17" s="1"/>
  <c r="Q1652" i="17" s="1"/>
  <c r="Q1653" i="17" s="1"/>
  <c r="Q1654" i="17" s="1"/>
  <c r="Q1655" i="17" s="1"/>
  <c r="Q1656" i="17" s="1"/>
  <c r="Q1657" i="17" s="1"/>
  <c r="Q1658" i="17" s="1"/>
  <c r="Q1659" i="17" s="1"/>
  <c r="Q1660" i="17" s="1"/>
  <c r="Q1661" i="17" s="1"/>
  <c r="Q1662" i="17" s="1"/>
  <c r="Q1663" i="17" s="1"/>
  <c r="Q1664" i="17" s="1"/>
  <c r="Q1665" i="17" s="1"/>
  <c r="Q1666" i="17" s="1"/>
  <c r="Q1667" i="17" s="1"/>
  <c r="Q1668" i="17" s="1"/>
  <c r="Q1669" i="17" s="1"/>
  <c r="Q1670" i="17" s="1"/>
  <c r="Q1671" i="17" s="1"/>
  <c r="Q1672" i="17" s="1"/>
  <c r="Q1673" i="17" s="1"/>
  <c r="Q1674" i="17" s="1"/>
  <c r="Q1675" i="17" s="1"/>
  <c r="Q1676" i="17" s="1"/>
  <c r="Q1677" i="17" s="1"/>
  <c r="Q1678" i="17" s="1"/>
  <c r="Q1679" i="17" s="1"/>
  <c r="Q1680" i="17" s="1"/>
  <c r="Q1681" i="17" s="1"/>
  <c r="Q1682" i="17" s="1"/>
  <c r="Q1683" i="17" s="1"/>
  <c r="Q1684" i="17" s="1"/>
  <c r="Q1685" i="17" s="1"/>
  <c r="Q1686" i="17" s="1"/>
  <c r="Q1687" i="17" s="1"/>
  <c r="Q1688" i="17" s="1"/>
  <c r="Q1689" i="17" s="1"/>
  <c r="Q1690" i="17" s="1"/>
  <c r="Q1691" i="17" s="1"/>
  <c r="Q1692" i="17" s="1"/>
  <c r="Q1693" i="17" s="1"/>
  <c r="Q1694" i="17" s="1"/>
  <c r="Q1695" i="17" s="1"/>
  <c r="Q1696" i="17" s="1"/>
  <c r="Q1697" i="17" s="1"/>
  <c r="Q1698" i="17" s="1"/>
  <c r="Q1699" i="17" s="1"/>
  <c r="Q1700" i="17" s="1"/>
  <c r="Q1701" i="17" s="1"/>
  <c r="Q1702" i="17" s="1"/>
  <c r="Q1703" i="17" s="1"/>
  <c r="Q1704" i="17" s="1"/>
  <c r="Q1705" i="17" s="1"/>
  <c r="Q1706" i="17" s="1"/>
  <c r="Q1707" i="17" s="1"/>
  <c r="Q1708" i="17" s="1"/>
  <c r="Q1709" i="17" s="1"/>
  <c r="Q1710" i="17" s="1"/>
  <c r="Q1711" i="17" s="1"/>
  <c r="Q1712" i="17" s="1"/>
  <c r="Q1713" i="17" s="1"/>
  <c r="Q1714" i="17" s="1"/>
  <c r="Q1715" i="17" s="1"/>
  <c r="Q1716" i="17" s="1"/>
  <c r="Q1717" i="17" s="1"/>
  <c r="Q1718" i="17" s="1"/>
  <c r="Q1719" i="17" s="1"/>
  <c r="Q1720" i="17" s="1"/>
  <c r="Q1721" i="17" s="1"/>
  <c r="Q1722" i="17" s="1"/>
  <c r="Q1723" i="17" s="1"/>
  <c r="Q1724" i="17" s="1"/>
  <c r="Q1725" i="17" s="1"/>
  <c r="Q1726" i="17" s="1"/>
  <c r="Q1727" i="17" s="1"/>
  <c r="Q1728" i="17" l="1"/>
  <c r="Q1729" i="17" s="1"/>
  <c r="Q1730" i="17" s="1"/>
  <c r="Q1731" i="17" s="1"/>
  <c r="Q1732" i="17" s="1"/>
  <c r="Q1733" i="17" s="1"/>
  <c r="Q1734" i="17" s="1"/>
  <c r="Q1735" i="17" s="1"/>
  <c r="Q1736" i="17" s="1"/>
  <c r="Q1737" i="17" s="1"/>
  <c r="Q1738" i="17" s="1"/>
  <c r="Q1739" i="17" s="1"/>
  <c r="Q1740" i="17" s="1"/>
  <c r="Q1741" i="17" s="1"/>
  <c r="Q1742" i="17" s="1"/>
  <c r="Q1743" i="17" s="1"/>
  <c r="Q1744" i="17" s="1"/>
  <c r="Q1745" i="17" s="1"/>
  <c r="Q1746" i="17" s="1"/>
  <c r="Q1747" i="17" s="1"/>
  <c r="Q1748" i="17" s="1"/>
  <c r="Q1749" i="17" s="1"/>
  <c r="Q1750" i="17" s="1"/>
  <c r="Q1751" i="17" s="1"/>
  <c r="Q1752" i="17" s="1"/>
  <c r="Q1753" i="17" s="1"/>
  <c r="Q1754" i="17" s="1"/>
  <c r="Q1755" i="17" s="1"/>
  <c r="Q1756" i="17" s="1"/>
  <c r="Q1757" i="17" s="1"/>
  <c r="Q1758" i="17" s="1"/>
  <c r="Q1759" i="17" s="1"/>
  <c r="Q1760" i="17" s="1"/>
  <c r="Q1761" i="17" s="1"/>
  <c r="Q1762" i="17" s="1"/>
  <c r="Q1763" i="17" s="1"/>
  <c r="Q1764" i="17" s="1"/>
  <c r="Q1765" i="17" s="1"/>
  <c r="Q1766" i="17" s="1"/>
  <c r="Q1767" i="17" s="1"/>
  <c r="Q1768" i="17" s="1"/>
  <c r="Q1769" i="17" s="1"/>
  <c r="Q1770" i="17" s="1"/>
  <c r="Q1771" i="17" s="1"/>
  <c r="Q1772" i="17" s="1"/>
  <c r="Q1773" i="17" s="1"/>
  <c r="Q1774" i="17" s="1"/>
  <c r="Q1775" i="17" s="1"/>
  <c r="Q1776" i="17" s="1"/>
  <c r="Q1777" i="17" s="1"/>
  <c r="Q1778" i="17" s="1"/>
  <c r="Q1779" i="17" s="1"/>
  <c r="Q1780" i="17" s="1"/>
  <c r="Q1781" i="17" s="1"/>
  <c r="V619" i="17" l="1"/>
  <c r="V937" i="17"/>
  <c r="V941" i="17"/>
  <c r="V581" i="17"/>
  <c r="V614" i="17"/>
  <c r="V576" i="17"/>
  <c r="Z941" i="17" l="1"/>
  <c r="Z581" i="17"/>
  <c r="W937" i="17" l="1"/>
  <c r="X581" i="17"/>
  <c r="X614" i="17"/>
  <c r="X619" i="17"/>
  <c r="X941" i="17"/>
  <c r="X576" i="17"/>
  <c r="W581" i="17"/>
  <c r="W614" i="17"/>
  <c r="W619" i="17"/>
  <c r="W941" i="17"/>
  <c r="W576" i="17"/>
  <c r="X937" i="17"/>
  <c r="Z576" i="17"/>
  <c r="Z614" i="17"/>
  <c r="Z619" i="17"/>
  <c r="Z937" i="17"/>
  <c r="Y619" i="17" l="1"/>
  <c r="Y581" i="17"/>
  <c r="Y937" i="17"/>
  <c r="Y576" i="17"/>
  <c r="Y941" i="17"/>
  <c r="Y614" i="17"/>
  <c r="E1808" i="17" l="1"/>
  <c r="Q1808" i="17"/>
  <c r="Q1809" i="17" s="1"/>
  <c r="Q1810" i="17" s="1"/>
  <c r="Q1811" i="17" s="1"/>
  <c r="A1808" i="17"/>
  <c r="A1783" i="17"/>
  <c r="E1783" i="17"/>
  <c r="Q1783" i="17"/>
  <c r="Q1784" i="17" s="1"/>
  <c r="Q1785" i="17" s="1"/>
  <c r="E1787" i="17"/>
  <c r="Q1787" i="17"/>
  <c r="Q1788" i="17" s="1"/>
  <c r="Q1789" i="17" s="1"/>
  <c r="Q1790" i="17" s="1"/>
  <c r="A1787" i="17"/>
  <c r="W11" i="11"/>
  <c r="A1813" i="17"/>
  <c r="Q1813" i="17"/>
  <c r="Q1814" i="17" s="1"/>
  <c r="Q1815" i="17" s="1"/>
  <c r="Q1816" i="17" s="1"/>
  <c r="Q1817" i="17" s="1"/>
  <c r="Q1818" i="17" s="1"/>
  <c r="Q1819" i="17" s="1"/>
  <c r="Q1820" i="17" s="1"/>
  <c r="E1813" i="17"/>
  <c r="Q1791" i="17" l="1"/>
  <c r="Q1792" i="17" s="1"/>
  <c r="Q1793" i="17" s="1"/>
  <c r="Q1794" i="17" s="1"/>
  <c r="Q1795" i="17" s="1"/>
  <c r="Q1796" i="17" s="1"/>
  <c r="U1790" i="17"/>
  <c r="K11" i="11" s="1"/>
  <c r="U1796" i="17" l="1"/>
  <c r="Q1797" i="17"/>
  <c r="Q1798" i="17" s="1"/>
  <c r="Q1799" i="17" s="1"/>
  <c r="Q1800" i="17" s="1"/>
  <c r="Q1801" i="17" s="1"/>
  <c r="Q1802" i="17" s="1"/>
  <c r="Q1803" i="17" s="1"/>
  <c r="Q1804" i="17" s="1"/>
  <c r="Q1805" i="17" s="1"/>
  <c r="Q1806" i="17" s="1"/>
  <c r="B1791" i="17" l="1"/>
  <c r="B1792" i="17"/>
  <c r="C1792" i="17" l="1"/>
  <c r="C1791" i="17"/>
  <c r="E1792" i="17" l="1"/>
  <c r="B8" i="17" l="1"/>
  <c r="C8" i="17" s="1"/>
  <c r="B385" i="17"/>
  <c r="C385" i="17" s="1"/>
  <c r="B253" i="17"/>
  <c r="C253" i="17" s="1"/>
  <c r="B1159" i="17"/>
  <c r="B1731" i="17"/>
  <c r="B1594" i="17"/>
  <c r="B1160" i="17"/>
  <c r="C1160" i="17" s="1"/>
  <c r="B1210" i="17"/>
  <c r="C1210" i="17" s="1"/>
  <c r="B1728" i="17"/>
  <c r="C1728" i="17" s="1"/>
  <c r="B1164" i="17"/>
  <c r="C1164" i="17" s="1"/>
  <c r="B777" i="17"/>
  <c r="C777" i="17" s="1"/>
  <c r="B1211" i="17"/>
  <c r="C1211" i="17" s="1"/>
  <c r="B9" i="17" l="1"/>
  <c r="B386" i="17"/>
  <c r="C386" i="17" s="1"/>
  <c r="E386" i="17" s="1"/>
  <c r="B254" i="17"/>
  <c r="C254" i="17" s="1"/>
  <c r="E254" i="17" s="1"/>
  <c r="B387" i="17"/>
  <c r="C387" i="17" s="1"/>
  <c r="B255" i="17"/>
  <c r="C255" i="17" s="1"/>
  <c r="B10" i="17"/>
  <c r="C10" i="17" s="1"/>
  <c r="B1161" i="17"/>
  <c r="C1161" i="17" s="1"/>
  <c r="E1161" i="17" s="1"/>
  <c r="C1159" i="17"/>
  <c r="E1160" i="17" s="1"/>
  <c r="B780" i="17"/>
  <c r="C780" i="17" s="1"/>
  <c r="E1211" i="17"/>
  <c r="B1729" i="17"/>
  <c r="C1729" i="17" s="1"/>
  <c r="E1729" i="17" s="1"/>
  <c r="B1166" i="17"/>
  <c r="C1166" i="17" s="1"/>
  <c r="B778" i="17"/>
  <c r="C778" i="17" s="1"/>
  <c r="B1165" i="17"/>
  <c r="C1165" i="17" s="1"/>
  <c r="B1730" i="17"/>
  <c r="C1730" i="17" s="1"/>
  <c r="C1594" i="17"/>
  <c r="B1593" i="17"/>
  <c r="B1212" i="17"/>
  <c r="C1212" i="17" s="1"/>
  <c r="B1595" i="17"/>
  <c r="C1595" i="17" s="1"/>
  <c r="B779" i="17"/>
  <c r="C779" i="17" s="1"/>
  <c r="C1731" i="17"/>
  <c r="E1595" i="17" l="1"/>
  <c r="E255" i="17"/>
  <c r="E1731" i="17"/>
  <c r="C1593" i="17"/>
  <c r="E1594" i="17" s="1"/>
  <c r="E780" i="17"/>
  <c r="E779" i="17"/>
  <c r="E387" i="17"/>
  <c r="C9" i="17"/>
  <c r="E9" i="17" s="1"/>
  <c r="E1730" i="17"/>
  <c r="E1165" i="17"/>
  <c r="E778" i="17"/>
  <c r="E1166" i="17"/>
  <c r="E1212" i="17"/>
  <c r="E10" i="17" l="1"/>
  <c r="B1816" i="17"/>
  <c r="B1820" i="17"/>
  <c r="B1819" i="17"/>
  <c r="C1819" i="17" s="1"/>
  <c r="B1818" i="17"/>
  <c r="B1813" i="17"/>
  <c r="C1813" i="17" s="1"/>
  <c r="B1817" i="17"/>
  <c r="B1808" i="17"/>
  <c r="C1808" i="17" s="1"/>
  <c r="B1809" i="17"/>
  <c r="C1809" i="17" s="1"/>
  <c r="B1803" i="17"/>
  <c r="B1806" i="17"/>
  <c r="B1793" i="17"/>
  <c r="B1801" i="17"/>
  <c r="C1801" i="17" s="1"/>
  <c r="B1784" i="17"/>
  <c r="C1784" i="17" s="1"/>
  <c r="B1783" i="17"/>
  <c r="C1783" i="17" s="1"/>
  <c r="B49" i="17"/>
  <c r="B61" i="17"/>
  <c r="B101" i="17"/>
  <c r="C101" i="17" s="1"/>
  <c r="B113" i="17"/>
  <c r="B133" i="17"/>
  <c r="C133" i="17" s="1"/>
  <c r="B145" i="17"/>
  <c r="B161" i="17"/>
  <c r="C161" i="17" s="1"/>
  <c r="B165" i="17"/>
  <c r="B185" i="17"/>
  <c r="C185" i="17" s="1"/>
  <c r="B201" i="17"/>
  <c r="C201" i="17" s="1"/>
  <c r="B213" i="17"/>
  <c r="C213" i="17" s="1"/>
  <c r="B245" i="17"/>
  <c r="C245" i="17" s="1"/>
  <c r="B280" i="17"/>
  <c r="C280" i="17" s="1"/>
  <c r="B296" i="17"/>
  <c r="C296" i="17" s="1"/>
  <c r="B320" i="17"/>
  <c r="C320" i="17" s="1"/>
  <c r="B30" i="17"/>
  <c r="C30" i="17" s="1"/>
  <c r="B42" i="17"/>
  <c r="C42" i="17" s="1"/>
  <c r="B46" i="17"/>
  <c r="C46" i="17" s="1"/>
  <c r="B50" i="17"/>
  <c r="C50" i="17" s="1"/>
  <c r="B54" i="17"/>
  <c r="C54" i="17" s="1"/>
  <c r="B62" i="17"/>
  <c r="B66" i="17"/>
  <c r="C66" i="17" s="1"/>
  <c r="B70" i="17"/>
  <c r="C70" i="17" s="1"/>
  <c r="B74" i="17"/>
  <c r="C74" i="17" s="1"/>
  <c r="B78" i="17"/>
  <c r="B94" i="17"/>
  <c r="C94" i="17" s="1"/>
  <c r="B110" i="17"/>
  <c r="C110" i="17" s="1"/>
  <c r="B122" i="17"/>
  <c r="B126" i="17"/>
  <c r="B130" i="17"/>
  <c r="C130" i="17" s="1"/>
  <c r="B134" i="17"/>
  <c r="C134" i="17" s="1"/>
  <c r="B138" i="17"/>
  <c r="C138" i="17" s="1"/>
  <c r="B142" i="17"/>
  <c r="B146" i="17"/>
  <c r="B150" i="17"/>
  <c r="B158" i="17"/>
  <c r="C158" i="17" s="1"/>
  <c r="B162" i="17"/>
  <c r="B166" i="17"/>
  <c r="C166" i="17" s="1"/>
  <c r="B174" i="17"/>
  <c r="C174" i="17" s="1"/>
  <c r="B178" i="17"/>
  <c r="B182" i="17"/>
  <c r="C182" i="17" s="1"/>
  <c r="B194" i="17"/>
  <c r="C194" i="17" s="1"/>
  <c r="B198" i="17"/>
  <c r="C198" i="17" s="1"/>
  <c r="B210" i="17"/>
  <c r="C210" i="17" s="1"/>
  <c r="B218" i="17"/>
  <c r="C218" i="17" s="1"/>
  <c r="B226" i="17"/>
  <c r="B230" i="17"/>
  <c r="C230" i="17" s="1"/>
  <c r="B234" i="17"/>
  <c r="C234" i="17" s="1"/>
  <c r="B238" i="17"/>
  <c r="B242" i="17"/>
  <c r="C242" i="17" s="1"/>
  <c r="B246" i="17"/>
  <c r="C246" i="17" s="1"/>
  <c r="E246" i="17" s="1"/>
  <c r="B250" i="17"/>
  <c r="C250" i="17" s="1"/>
  <c r="B257" i="17"/>
  <c r="C257" i="17" s="1"/>
  <c r="B265" i="17"/>
  <c r="B277" i="17"/>
  <c r="C277" i="17" s="1"/>
  <c r="B285" i="17"/>
  <c r="C285" i="17" s="1"/>
  <c r="B289" i="17"/>
  <c r="C289" i="17" s="1"/>
  <c r="B301" i="17"/>
  <c r="C301" i="17" s="1"/>
  <c r="B37" i="17"/>
  <c r="B45" i="17"/>
  <c r="C45" i="17" s="1"/>
  <c r="B53" i="17"/>
  <c r="B81" i="17"/>
  <c r="B85" i="17"/>
  <c r="C85" i="17" s="1"/>
  <c r="B137" i="17"/>
  <c r="C137" i="17" s="1"/>
  <c r="B149" i="17"/>
  <c r="B157" i="17"/>
  <c r="B233" i="17"/>
  <c r="B249" i="17"/>
  <c r="B264" i="17"/>
  <c r="B268" i="17"/>
  <c r="C268" i="17" s="1"/>
  <c r="B312" i="17"/>
  <c r="C312" i="17" s="1"/>
  <c r="B328" i="17"/>
  <c r="C328" i="17" s="1"/>
  <c r="B6" i="17"/>
  <c r="C6" i="17" s="1"/>
  <c r="B15" i="17"/>
  <c r="B17" i="17"/>
  <c r="B18" i="17"/>
  <c r="C18" i="17" s="1"/>
  <c r="B19" i="17"/>
  <c r="B28" i="17"/>
  <c r="B48" i="17"/>
  <c r="C48" i="17" s="1"/>
  <c r="B64" i="17"/>
  <c r="B72" i="17"/>
  <c r="B76" i="17"/>
  <c r="C76" i="17" s="1"/>
  <c r="B96" i="17"/>
  <c r="B128" i="17"/>
  <c r="C128" i="17" s="1"/>
  <c r="B132" i="17"/>
  <c r="C132" i="17" s="1"/>
  <c r="B148" i="17"/>
  <c r="C148" i="17" s="1"/>
  <c r="B156" i="17"/>
  <c r="B160" i="17"/>
  <c r="C160" i="17" s="1"/>
  <c r="B164" i="17"/>
  <c r="C164" i="17" s="1"/>
  <c r="B168" i="17"/>
  <c r="C168" i="17" s="1"/>
  <c r="B172" i="17"/>
  <c r="B176" i="17"/>
  <c r="C176" i="17" s="1"/>
  <c r="B180" i="17"/>
  <c r="B188" i="17"/>
  <c r="C188" i="17" s="1"/>
  <c r="B204" i="17"/>
  <c r="B208" i="17"/>
  <c r="C208" i="17" s="1"/>
  <c r="B212" i="17"/>
  <c r="C212" i="17" s="1"/>
  <c r="B220" i="17"/>
  <c r="C220" i="17" s="1"/>
  <c r="B224" i="17"/>
  <c r="C224" i="17" s="1"/>
  <c r="B228" i="17"/>
  <c r="C228" i="17" s="1"/>
  <c r="B248" i="17"/>
  <c r="C248" i="17" s="1"/>
  <c r="B259" i="17"/>
  <c r="C259" i="17" s="1"/>
  <c r="B271" i="17"/>
  <c r="B275" i="17"/>
  <c r="C275" i="17" s="1"/>
  <c r="B287" i="17"/>
  <c r="C287" i="17" s="1"/>
  <c r="B291" i="17"/>
  <c r="C291" i="17" s="1"/>
  <c r="B299" i="17"/>
  <c r="C299" i="17" s="1"/>
  <c r="B303" i="17"/>
  <c r="C303" i="17" s="1"/>
  <c r="B307" i="17"/>
  <c r="B311" i="17"/>
  <c r="C311" i="17" s="1"/>
  <c r="B315" i="17"/>
  <c r="B21" i="17"/>
  <c r="C21" i="17" s="1"/>
  <c r="B25" i="17"/>
  <c r="B97" i="17"/>
  <c r="B105" i="17"/>
  <c r="B109" i="17"/>
  <c r="B193" i="17"/>
  <c r="C193" i="17" s="1"/>
  <c r="B217" i="17"/>
  <c r="C217" i="17" s="1"/>
  <c r="B221" i="17"/>
  <c r="C221" i="17" s="1"/>
  <c r="B260" i="17"/>
  <c r="C260" i="17" s="1"/>
  <c r="E260" i="17" s="1"/>
  <c r="B276" i="17"/>
  <c r="B284" i="17"/>
  <c r="B300" i="17"/>
  <c r="B304" i="17"/>
  <c r="B316" i="17"/>
  <c r="C316" i="17" s="1"/>
  <c r="B14" i="17"/>
  <c r="C14" i="17" s="1"/>
  <c r="B24" i="17"/>
  <c r="B32" i="17"/>
  <c r="C32" i="17" s="1"/>
  <c r="B36" i="17"/>
  <c r="C36" i="17" s="1"/>
  <c r="B44" i="17"/>
  <c r="B60" i="17"/>
  <c r="C60" i="17" s="1"/>
  <c r="B80" i="17"/>
  <c r="C80" i="17" s="1"/>
  <c r="B88" i="17"/>
  <c r="C88" i="17" s="1"/>
  <c r="B104" i="17"/>
  <c r="B112" i="17"/>
  <c r="B116" i="17"/>
  <c r="B124" i="17"/>
  <c r="B140" i="17"/>
  <c r="C140" i="17" s="1"/>
  <c r="B144" i="17"/>
  <c r="B12" i="17"/>
  <c r="C12" i="17" s="1"/>
  <c r="B23" i="17"/>
  <c r="B31" i="17"/>
  <c r="B35" i="17"/>
  <c r="C35" i="17" s="1"/>
  <c r="B39" i="17"/>
  <c r="C39" i="17" s="1"/>
  <c r="B43" i="17"/>
  <c r="B47" i="17"/>
  <c r="B51" i="17"/>
  <c r="C51" i="17" s="1"/>
  <c r="E51" i="17" s="1"/>
  <c r="B55" i="17"/>
  <c r="C55" i="17" s="1"/>
  <c r="B59" i="17"/>
  <c r="C59" i="17" s="1"/>
  <c r="B63" i="17"/>
  <c r="B71" i="17"/>
  <c r="B79" i="17"/>
  <c r="C79" i="17" s="1"/>
  <c r="B83" i="17"/>
  <c r="C83" i="17" s="1"/>
  <c r="B87" i="17"/>
  <c r="C87" i="17" s="1"/>
  <c r="B95" i="17"/>
  <c r="C95" i="17" s="1"/>
  <c r="B103" i="17"/>
  <c r="C103" i="17" s="1"/>
  <c r="B111" i="17"/>
  <c r="B115" i="17"/>
  <c r="C115" i="17" s="1"/>
  <c r="B119" i="17"/>
  <c r="C119" i="17" s="1"/>
  <c r="B123" i="17"/>
  <c r="C123" i="17" s="1"/>
  <c r="B305" i="17"/>
  <c r="C305" i="17" s="1"/>
  <c r="B309" i="17"/>
  <c r="C309" i="17" s="1"/>
  <c r="B313" i="17"/>
  <c r="B325" i="17"/>
  <c r="C325" i="17" s="1"/>
  <c r="B333" i="17"/>
  <c r="B337" i="17"/>
  <c r="C337" i="17" s="1"/>
  <c r="B349" i="17"/>
  <c r="B353" i="17"/>
  <c r="C353" i="17" s="1"/>
  <c r="B357" i="17"/>
  <c r="C357" i="17" s="1"/>
  <c r="B365" i="17"/>
  <c r="C365" i="17" s="1"/>
  <c r="B373" i="17"/>
  <c r="C373" i="17" s="1"/>
  <c r="B381" i="17"/>
  <c r="C381" i="17" s="1"/>
  <c r="B392" i="17"/>
  <c r="C392" i="17" s="1"/>
  <c r="B396" i="17"/>
  <c r="B400" i="17"/>
  <c r="C400" i="17" s="1"/>
  <c r="B408" i="17"/>
  <c r="C408" i="17" s="1"/>
  <c r="B412" i="17"/>
  <c r="C412" i="17" s="1"/>
  <c r="B416" i="17"/>
  <c r="B420" i="17"/>
  <c r="C420" i="17" s="1"/>
  <c r="B424" i="17"/>
  <c r="C424" i="17" s="1"/>
  <c r="B428" i="17"/>
  <c r="C428" i="17" s="1"/>
  <c r="B432" i="17"/>
  <c r="B436" i="17"/>
  <c r="C436" i="17" s="1"/>
  <c r="B440" i="17"/>
  <c r="C440" i="17" s="1"/>
  <c r="B444" i="17"/>
  <c r="C444" i="17" s="1"/>
  <c r="B448" i="17"/>
  <c r="B452" i="17"/>
  <c r="B456" i="17"/>
  <c r="C456" i="17" s="1"/>
  <c r="B460" i="17"/>
  <c r="C460" i="17" s="1"/>
  <c r="B464" i="17"/>
  <c r="B476" i="17"/>
  <c r="C476" i="17" s="1"/>
  <c r="B484" i="17"/>
  <c r="C484" i="17" s="1"/>
  <c r="B488" i="17"/>
  <c r="C488" i="17" s="1"/>
  <c r="B492" i="17"/>
  <c r="C492" i="17" s="1"/>
  <c r="B504" i="17"/>
  <c r="B508" i="17"/>
  <c r="C508" i="17" s="1"/>
  <c r="B512" i="17"/>
  <c r="B532" i="17"/>
  <c r="B536" i="17"/>
  <c r="B540" i="17"/>
  <c r="B544" i="17"/>
  <c r="B552" i="17"/>
  <c r="C552" i="17" s="1"/>
  <c r="B556" i="17"/>
  <c r="B560" i="17"/>
  <c r="B323" i="17"/>
  <c r="C323" i="17" s="1"/>
  <c r="B331" i="17"/>
  <c r="C331" i="17" s="1"/>
  <c r="B339" i="17"/>
  <c r="C339" i="17" s="1"/>
  <c r="B343" i="17"/>
  <c r="C343" i="17" s="1"/>
  <c r="B347" i="17"/>
  <c r="C347" i="17" s="1"/>
  <c r="B351" i="17"/>
  <c r="C351" i="17" s="1"/>
  <c r="B355" i="17"/>
  <c r="B359" i="17"/>
  <c r="C359" i="17" s="1"/>
  <c r="B375" i="17"/>
  <c r="C375" i="17" s="1"/>
  <c r="B383" i="17"/>
  <c r="B390" i="17"/>
  <c r="B394" i="17"/>
  <c r="C394" i="17" s="1"/>
  <c r="B398" i="17"/>
  <c r="C398" i="17" s="1"/>
  <c r="B402" i="17"/>
  <c r="C402" i="17" s="1"/>
  <c r="B406" i="17"/>
  <c r="B418" i="17"/>
  <c r="B422" i="17"/>
  <c r="B426" i="17"/>
  <c r="C426" i="17" s="1"/>
  <c r="B434" i="17"/>
  <c r="B438" i="17"/>
  <c r="C438" i="17" s="1"/>
  <c r="B450" i="17"/>
  <c r="C450" i="17" s="1"/>
  <c r="B458" i="17"/>
  <c r="C458" i="17" s="1"/>
  <c r="B470" i="17"/>
  <c r="C470" i="17" s="1"/>
  <c r="B474" i="17"/>
  <c r="B482" i="17"/>
  <c r="B490" i="17"/>
  <c r="C490" i="17" s="1"/>
  <c r="B494" i="17"/>
  <c r="C494" i="17" s="1"/>
  <c r="B502" i="17"/>
  <c r="C502" i="17" s="1"/>
  <c r="B510" i="17"/>
  <c r="B522" i="17"/>
  <c r="C522" i="17" s="1"/>
  <c r="B530" i="17"/>
  <c r="C530" i="17" s="1"/>
  <c r="B538" i="17"/>
  <c r="C538" i="17" s="1"/>
  <c r="B550" i="17"/>
  <c r="B554" i="17"/>
  <c r="C554" i="17" s="1"/>
  <c r="B562" i="17"/>
  <c r="C562" i="17" s="1"/>
  <c r="B127" i="17"/>
  <c r="C127" i="17" s="1"/>
  <c r="B139" i="17"/>
  <c r="B147" i="17"/>
  <c r="C147" i="17" s="1"/>
  <c r="B151" i="17"/>
  <c r="B155" i="17"/>
  <c r="C155" i="17" s="1"/>
  <c r="B167" i="17"/>
  <c r="B171" i="17"/>
  <c r="C171" i="17" s="1"/>
  <c r="B191" i="17"/>
  <c r="B195" i="17"/>
  <c r="B203" i="17"/>
  <c r="B219" i="17"/>
  <c r="B227" i="17"/>
  <c r="C227" i="17" s="1"/>
  <c r="B231" i="17"/>
  <c r="B235" i="17"/>
  <c r="C235" i="17" s="1"/>
  <c r="E235" i="17" s="1"/>
  <c r="B243" i="17"/>
  <c r="B251" i="17"/>
  <c r="C251" i="17" s="1"/>
  <c r="E251" i="17" s="1"/>
  <c r="B262" i="17"/>
  <c r="C262" i="17" s="1"/>
  <c r="B266" i="17"/>
  <c r="C266" i="17" s="1"/>
  <c r="B270" i="17"/>
  <c r="B278" i="17"/>
  <c r="C278" i="17" s="1"/>
  <c r="B282" i="17"/>
  <c r="B286" i="17"/>
  <c r="B294" i="17"/>
  <c r="C294" i="17" s="1"/>
  <c r="B306" i="17"/>
  <c r="C306" i="17" s="1"/>
  <c r="B314" i="17"/>
  <c r="C314" i="17" s="1"/>
  <c r="B322" i="17"/>
  <c r="C322" i="17" s="1"/>
  <c r="B326" i="17"/>
  <c r="C326" i="17" s="1"/>
  <c r="B332" i="17"/>
  <c r="C332" i="17" s="1"/>
  <c r="B356" i="17"/>
  <c r="B360" i="17"/>
  <c r="B364" i="17"/>
  <c r="C364" i="17" s="1"/>
  <c r="B372" i="17"/>
  <c r="B376" i="17"/>
  <c r="C376" i="17" s="1"/>
  <c r="B384" i="17"/>
  <c r="B395" i="17"/>
  <c r="C395" i="17" s="1"/>
  <c r="E395" i="17" s="1"/>
  <c r="B403" i="17"/>
  <c r="C403" i="17" s="1"/>
  <c r="B411" i="17"/>
  <c r="C411" i="17" s="1"/>
  <c r="B415" i="17"/>
  <c r="C415" i="17" s="1"/>
  <c r="B423" i="17"/>
  <c r="B427" i="17"/>
  <c r="B431" i="17"/>
  <c r="B435" i="17"/>
  <c r="B439" i="17"/>
  <c r="B443" i="17"/>
  <c r="B455" i="17"/>
  <c r="B463" i="17"/>
  <c r="C463" i="17" s="1"/>
  <c r="B467" i="17"/>
  <c r="C467" i="17" s="1"/>
  <c r="B471" i="17"/>
  <c r="C471" i="17" s="1"/>
  <c r="B487" i="17"/>
  <c r="B495" i="17"/>
  <c r="C495" i="17" s="1"/>
  <c r="B511" i="17"/>
  <c r="C511" i="17" s="1"/>
  <c r="B519" i="17"/>
  <c r="B531" i="17"/>
  <c r="B539" i="17"/>
  <c r="C539" i="17" s="1"/>
  <c r="B547" i="17"/>
  <c r="B559" i="17"/>
  <c r="B563" i="17"/>
  <c r="B346" i="17"/>
  <c r="C346" i="17" s="1"/>
  <c r="B354" i="17"/>
  <c r="C354" i="17" s="1"/>
  <c r="B358" i="17"/>
  <c r="B366" i="17"/>
  <c r="C366" i="17" s="1"/>
  <c r="B370" i="17"/>
  <c r="B378" i="17"/>
  <c r="C378" i="17" s="1"/>
  <c r="B389" i="17"/>
  <c r="B405" i="17"/>
  <c r="B417" i="17"/>
  <c r="C417" i="17" s="1"/>
  <c r="B421" i="17"/>
  <c r="B425" i="17"/>
  <c r="B429" i="17"/>
  <c r="B433" i="17"/>
  <c r="C433" i="17" s="1"/>
  <c r="B437" i="17"/>
  <c r="B441" i="17"/>
  <c r="B445" i="17"/>
  <c r="B449" i="17"/>
  <c r="B453" i="17"/>
  <c r="C453" i="17" s="1"/>
  <c r="B461" i="17"/>
  <c r="B465" i="17"/>
  <c r="C465" i="17" s="1"/>
  <c r="B473" i="17"/>
  <c r="C473" i="17" s="1"/>
  <c r="B477" i="17"/>
  <c r="C477" i="17" s="1"/>
  <c r="B481" i="17"/>
  <c r="C481" i="17" s="1"/>
  <c r="B485" i="17"/>
  <c r="C485" i="17" s="1"/>
  <c r="B501" i="17"/>
  <c r="C501" i="17" s="1"/>
  <c r="B505" i="17"/>
  <c r="C505" i="17" s="1"/>
  <c r="B525" i="17"/>
  <c r="C525" i="17" s="1"/>
  <c r="B533" i="17"/>
  <c r="B537" i="17"/>
  <c r="B545" i="17"/>
  <c r="B549" i="17"/>
  <c r="W3" i="11"/>
  <c r="B569" i="17"/>
  <c r="C569" i="17" s="1"/>
  <c r="B573" i="17"/>
  <c r="C573" i="17" s="1"/>
  <c r="B593" i="17"/>
  <c r="C593" i="17" s="1"/>
  <c r="B597" i="17"/>
  <c r="C597" i="17" s="1"/>
  <c r="B621" i="17"/>
  <c r="B625" i="17"/>
  <c r="B629" i="17"/>
  <c r="C629" i="17" s="1"/>
  <c r="B649" i="17"/>
  <c r="C649" i="17" s="1"/>
  <c r="B653" i="17"/>
  <c r="C653" i="17" s="1"/>
  <c r="B673" i="17"/>
  <c r="C673" i="17" s="1"/>
  <c r="B681" i="17"/>
  <c r="B717" i="17"/>
  <c r="B729" i="17"/>
  <c r="B733" i="17"/>
  <c r="C733" i="17" s="1"/>
  <c r="B753" i="17"/>
  <c r="B757" i="17"/>
  <c r="C757" i="17" s="1"/>
  <c r="B801" i="17"/>
  <c r="C801" i="17" s="1"/>
  <c r="B813" i="17"/>
  <c r="C813" i="17" s="1"/>
  <c r="B841" i="17"/>
  <c r="B857" i="17"/>
  <c r="C857" i="17" s="1"/>
  <c r="B873" i="17"/>
  <c r="C873" i="17" s="1"/>
  <c r="B581" i="17"/>
  <c r="B601" i="17"/>
  <c r="C601" i="17" s="1"/>
  <c r="B633" i="17"/>
  <c r="B661" i="17"/>
  <c r="B665" i="17"/>
  <c r="C665" i="17" s="1"/>
  <c r="B745" i="17"/>
  <c r="B773" i="17"/>
  <c r="B797" i="17"/>
  <c r="C797" i="17" s="1"/>
  <c r="B809" i="17"/>
  <c r="C809" i="17" s="1"/>
  <c r="B861" i="17"/>
  <c r="B577" i="17"/>
  <c r="C577" i="17" s="1"/>
  <c r="B589" i="17"/>
  <c r="B605" i="17"/>
  <c r="C605" i="17" s="1"/>
  <c r="B609" i="17"/>
  <c r="C609" i="17" s="1"/>
  <c r="B617" i="17"/>
  <c r="C617" i="17" s="1"/>
  <c r="B637" i="17"/>
  <c r="B677" i="17"/>
  <c r="B685" i="17"/>
  <c r="B725" i="17"/>
  <c r="C725" i="17" s="1"/>
  <c r="B789" i="17"/>
  <c r="C789" i="17" s="1"/>
  <c r="B793" i="17"/>
  <c r="B821" i="17"/>
  <c r="C821" i="17" s="1"/>
  <c r="B825" i="17"/>
  <c r="B829" i="17"/>
  <c r="B905" i="17"/>
  <c r="B921" i="17"/>
  <c r="B941" i="17"/>
  <c r="C941" i="17" s="1"/>
  <c r="B965" i="17"/>
  <c r="B969" i="17"/>
  <c r="C969" i="17" s="1"/>
  <c r="B981" i="17"/>
  <c r="C981" i="17" s="1"/>
  <c r="B985" i="17"/>
  <c r="B1005" i="17"/>
  <c r="C1005" i="17" s="1"/>
  <c r="B1021" i="17"/>
  <c r="C1021" i="17" s="1"/>
  <c r="B1041" i="17"/>
  <c r="C1041" i="17" s="1"/>
  <c r="B1069" i="17"/>
  <c r="C1069" i="17" s="1"/>
  <c r="B1073" i="17"/>
  <c r="B1081" i="17"/>
  <c r="B1089" i="17"/>
  <c r="B1125" i="17"/>
  <c r="C1125" i="17" s="1"/>
  <c r="B1133" i="17"/>
  <c r="B1157" i="17"/>
  <c r="B1179" i="17"/>
  <c r="C1179" i="17" s="1"/>
  <c r="B1183" i="17"/>
  <c r="B1191" i="17"/>
  <c r="B1199" i="17"/>
  <c r="C1199" i="17" s="1"/>
  <c r="B1254" i="17"/>
  <c r="B1286" i="17"/>
  <c r="B1306" i="17"/>
  <c r="B1322" i="17"/>
  <c r="C1322" i="17" s="1"/>
  <c r="B1330" i="17"/>
  <c r="C1330" i="17" s="1"/>
  <c r="B1346" i="17"/>
  <c r="B1350" i="17"/>
  <c r="C1350" i="17" s="1"/>
  <c r="B1354" i="17"/>
  <c r="B1358" i="17"/>
  <c r="B1374" i="17"/>
  <c r="C1374" i="17" s="1"/>
  <c r="B1386" i="17"/>
  <c r="B1446" i="17"/>
  <c r="B1486" i="17"/>
  <c r="C1486" i="17" s="1"/>
  <c r="B1538" i="17"/>
  <c r="C1538" i="17" s="1"/>
  <c r="B1542" i="17"/>
  <c r="C1542" i="17" s="1"/>
  <c r="B1550" i="17"/>
  <c r="B1578" i="17"/>
  <c r="C1578" i="17" s="1"/>
  <c r="B1601" i="17"/>
  <c r="B1661" i="17"/>
  <c r="C1661" i="17" s="1"/>
  <c r="B1669" i="17"/>
  <c r="C1669" i="17" s="1"/>
  <c r="B1673" i="17"/>
  <c r="C1673" i="17" s="1"/>
  <c r="B1677" i="17"/>
  <c r="C1677" i="17" s="1"/>
  <c r="B1701" i="17"/>
  <c r="C1701" i="17" s="1"/>
  <c r="B1713" i="17"/>
  <c r="C1713" i="17" s="1"/>
  <c r="B566" i="17"/>
  <c r="B570" i="17"/>
  <c r="C570" i="17" s="1"/>
  <c r="B574" i="17"/>
  <c r="B582" i="17"/>
  <c r="C582" i="17" s="1"/>
  <c r="B586" i="17"/>
  <c r="C586" i="17" s="1"/>
  <c r="B594" i="17"/>
  <c r="B606" i="17"/>
  <c r="C606" i="17" s="1"/>
  <c r="B610" i="17"/>
  <c r="B614" i="17"/>
  <c r="B630" i="17"/>
  <c r="C630" i="17" s="1"/>
  <c r="B634" i="17"/>
  <c r="C634" i="17" s="1"/>
  <c r="B646" i="17"/>
  <c r="B650" i="17"/>
  <c r="C650" i="17" s="1"/>
  <c r="E650" i="17" s="1"/>
  <c r="B658" i="17"/>
  <c r="C658" i="17" s="1"/>
  <c r="B662" i="17"/>
  <c r="B666" i="17"/>
  <c r="B670" i="17"/>
  <c r="C670" i="17" s="1"/>
  <c r="B678" i="17"/>
  <c r="B682" i="17"/>
  <c r="B686" i="17"/>
  <c r="B694" i="17"/>
  <c r="B698" i="17"/>
  <c r="B706" i="17"/>
  <c r="B714" i="17"/>
  <c r="C714" i="17" s="1"/>
  <c r="B722" i="17"/>
  <c r="B734" i="17"/>
  <c r="C734" i="17" s="1"/>
  <c r="B738" i="17"/>
  <c r="C738" i="17" s="1"/>
  <c r="B742" i="17"/>
  <c r="B746" i="17"/>
  <c r="C746" i="17" s="1"/>
  <c r="B750" i="17"/>
  <c r="B758" i="17"/>
  <c r="C758" i="17" s="1"/>
  <c r="E758" i="17" s="1"/>
  <c r="B762" i="17"/>
  <c r="B766" i="17"/>
  <c r="C766" i="17" s="1"/>
  <c r="B770" i="17"/>
  <c r="B774" i="17"/>
  <c r="C774" i="17" s="1"/>
  <c r="B782" i="17"/>
  <c r="B786" i="17"/>
  <c r="C786" i="17" s="1"/>
  <c r="B790" i="17"/>
  <c r="C790" i="17" s="1"/>
  <c r="B802" i="17"/>
  <c r="B806" i="17"/>
  <c r="B818" i="17"/>
  <c r="B826" i="17"/>
  <c r="C826" i="17" s="1"/>
  <c r="B830" i="17"/>
  <c r="B834" i="17"/>
  <c r="C834" i="17" s="1"/>
  <c r="B901" i="17"/>
  <c r="B937" i="17"/>
  <c r="B945" i="17"/>
  <c r="C945" i="17" s="1"/>
  <c r="B957" i="17"/>
  <c r="B997" i="17"/>
  <c r="C997" i="17" s="1"/>
  <c r="B1009" i="17"/>
  <c r="C1009" i="17" s="1"/>
  <c r="B1013" i="17"/>
  <c r="C1013" i="17" s="1"/>
  <c r="B1025" i="17"/>
  <c r="B1029" i="17"/>
  <c r="C1029" i="17" s="1"/>
  <c r="B1033" i="17"/>
  <c r="C1033" i="17" s="1"/>
  <c r="B1085" i="17"/>
  <c r="B1117" i="17"/>
  <c r="C1117" i="17" s="1"/>
  <c r="B1175" i="17"/>
  <c r="B1214" i="17"/>
  <c r="C1214" i="17" s="1"/>
  <c r="B1218" i="17"/>
  <c r="C1218" i="17" s="1"/>
  <c r="B1222" i="17"/>
  <c r="C1222" i="17" s="1"/>
  <c r="B1226" i="17"/>
  <c r="B1234" i="17"/>
  <c r="B1238" i="17"/>
  <c r="C1238" i="17" s="1"/>
  <c r="B1250" i="17"/>
  <c r="C1250" i="17" s="1"/>
  <c r="B1262" i="17"/>
  <c r="C1262" i="17" s="1"/>
  <c r="B1366" i="17"/>
  <c r="B1370" i="17"/>
  <c r="B1394" i="17"/>
  <c r="C1394" i="17" s="1"/>
  <c r="B1398" i="17"/>
  <c r="C1398" i="17" s="1"/>
  <c r="B1406" i="17"/>
  <c r="C1406" i="17" s="1"/>
  <c r="B1414" i="17"/>
  <c r="C1414" i="17" s="1"/>
  <c r="B1422" i="17"/>
  <c r="B1434" i="17"/>
  <c r="B1442" i="17"/>
  <c r="B1458" i="17"/>
  <c r="B1470" i="17"/>
  <c r="C1470" i="17" s="1"/>
  <c r="B1478" i="17"/>
  <c r="B1510" i="17"/>
  <c r="C1510" i="17" s="1"/>
  <c r="B1522" i="17"/>
  <c r="C1522" i="17" s="1"/>
  <c r="B1554" i="17"/>
  <c r="C1554" i="17" s="1"/>
  <c r="B1558" i="17"/>
  <c r="C1558" i="17" s="1"/>
  <c r="B1613" i="17"/>
  <c r="C1613" i="17" s="1"/>
  <c r="B1633" i="17"/>
  <c r="C1633" i="17" s="1"/>
  <c r="B1649" i="17"/>
  <c r="C1649" i="17" s="1"/>
  <c r="B1681" i="17"/>
  <c r="C1681" i="17" s="1"/>
  <c r="B1693" i="17"/>
  <c r="C1693" i="17" s="1"/>
  <c r="B1697" i="17"/>
  <c r="C1697" i="17" s="1"/>
  <c r="B1721" i="17"/>
  <c r="B1725" i="17"/>
  <c r="C1725" i="17" s="1"/>
  <c r="B1733" i="17"/>
  <c r="B1765" i="17"/>
  <c r="C1765" i="17" s="1"/>
  <c r="B1769" i="17"/>
  <c r="B1781" i="17"/>
  <c r="C1781" i="17" s="1"/>
  <c r="B580" i="17"/>
  <c r="C580" i="17" s="1"/>
  <c r="B584" i="17"/>
  <c r="C584" i="17" s="1"/>
  <c r="B592" i="17"/>
  <c r="C592" i="17" s="1"/>
  <c r="B596" i="17"/>
  <c r="B608" i="17"/>
  <c r="C608" i="17" s="1"/>
  <c r="B612" i="17"/>
  <c r="C612" i="17" s="1"/>
  <c r="B616" i="17"/>
  <c r="B620" i="17"/>
  <c r="C620" i="17" s="1"/>
  <c r="B624" i="17"/>
  <c r="C624" i="17" s="1"/>
  <c r="B628" i="17"/>
  <c r="C628" i="17" s="1"/>
  <c r="B636" i="17"/>
  <c r="C636" i="17" s="1"/>
  <c r="B660" i="17"/>
  <c r="C660" i="17" s="1"/>
  <c r="B664" i="17"/>
  <c r="C664" i="17" s="1"/>
  <c r="B676" i="17"/>
  <c r="C676" i="17" s="1"/>
  <c r="B680" i="17"/>
  <c r="B684" i="17"/>
  <c r="C684" i="17" s="1"/>
  <c r="B688" i="17"/>
  <c r="C688" i="17" s="1"/>
  <c r="B692" i="17"/>
  <c r="C692" i="17" s="1"/>
  <c r="B696" i="17"/>
  <c r="C696" i="17" s="1"/>
  <c r="B704" i="17"/>
  <c r="C704" i="17" s="1"/>
  <c r="B716" i="17"/>
  <c r="B720" i="17"/>
  <c r="C720" i="17" s="1"/>
  <c r="B724" i="17"/>
  <c r="B728" i="17"/>
  <c r="C728" i="17" s="1"/>
  <c r="B736" i="17"/>
  <c r="C736" i="17" s="1"/>
  <c r="B740" i="17"/>
  <c r="B744" i="17"/>
  <c r="C744" i="17" s="1"/>
  <c r="B748" i="17"/>
  <c r="C748" i="17" s="1"/>
  <c r="B752" i="17"/>
  <c r="C752" i="17" s="1"/>
  <c r="B768" i="17"/>
  <c r="B772" i="17"/>
  <c r="C772" i="17" s="1"/>
  <c r="B784" i="17"/>
  <c r="C784" i="17" s="1"/>
  <c r="B788" i="17"/>
  <c r="B796" i="17"/>
  <c r="B800" i="17"/>
  <c r="C800" i="17" s="1"/>
  <c r="B804" i="17"/>
  <c r="B816" i="17"/>
  <c r="B820" i="17"/>
  <c r="B824" i="17"/>
  <c r="C824" i="17" s="1"/>
  <c r="B832" i="17"/>
  <c r="C832" i="17" s="1"/>
  <c r="B885" i="17"/>
  <c r="B889" i="17"/>
  <c r="C889" i="17" s="1"/>
  <c r="B913" i="17"/>
  <c r="C913" i="17" s="1"/>
  <c r="B917" i="17"/>
  <c r="C917" i="17" s="1"/>
  <c r="B961" i="17"/>
  <c r="B989" i="17"/>
  <c r="C989" i="17" s="1"/>
  <c r="B1017" i="17"/>
  <c r="C1017" i="17" s="1"/>
  <c r="B1053" i="17"/>
  <c r="C1053" i="17" s="1"/>
  <c r="B1093" i="17"/>
  <c r="C1093" i="17" s="1"/>
  <c r="B1113" i="17"/>
  <c r="C1113" i="17" s="1"/>
  <c r="B1121" i="17"/>
  <c r="B1153" i="17"/>
  <c r="B1167" i="17"/>
  <c r="B1195" i="17"/>
  <c r="B1270" i="17"/>
  <c r="C1270" i="17" s="1"/>
  <c r="B1278" i="17"/>
  <c r="C1278" i="17" s="1"/>
  <c r="B1282" i="17"/>
  <c r="B1310" i="17"/>
  <c r="B1314" i="17"/>
  <c r="B1326" i="17"/>
  <c r="C1326" i="17" s="1"/>
  <c r="B1342" i="17"/>
  <c r="B1418" i="17"/>
  <c r="B1502" i="17"/>
  <c r="C1502" i="17" s="1"/>
  <c r="B1506" i="17"/>
  <c r="C1506" i="17" s="1"/>
  <c r="B1518" i="17"/>
  <c r="C1518" i="17" s="1"/>
  <c r="B1566" i="17"/>
  <c r="C1566" i="17" s="1"/>
  <c r="B1570" i="17"/>
  <c r="C1570" i="17" s="1"/>
  <c r="B1617" i="17"/>
  <c r="C1617" i="17" s="1"/>
  <c r="B1657" i="17"/>
  <c r="C1657" i="17" s="1"/>
  <c r="B1685" i="17"/>
  <c r="B1689" i="17"/>
  <c r="C1689" i="17" s="1"/>
  <c r="B1709" i="17"/>
  <c r="C1709" i="17" s="1"/>
  <c r="B1741" i="17"/>
  <c r="C1741" i="17" s="1"/>
  <c r="B1777" i="17"/>
  <c r="B575" i="17"/>
  <c r="B579" i="17"/>
  <c r="C579" i="17" s="1"/>
  <c r="B583" i="17"/>
  <c r="B587" i="17"/>
  <c r="B607" i="17"/>
  <c r="B615" i="17"/>
  <c r="C615" i="17" s="1"/>
  <c r="B619" i="17"/>
  <c r="B627" i="17"/>
  <c r="B635" i="17"/>
  <c r="B639" i="17"/>
  <c r="C639" i="17" s="1"/>
  <c r="B643" i="17"/>
  <c r="C643" i="17" s="1"/>
  <c r="B647" i="17"/>
  <c r="C647" i="17" s="1"/>
  <c r="B651" i="17"/>
  <c r="B655" i="17"/>
  <c r="C655" i="17" s="1"/>
  <c r="B659" i="17"/>
  <c r="B667" i="17"/>
  <c r="C667" i="17" s="1"/>
  <c r="B671" i="17"/>
  <c r="B683" i="17"/>
  <c r="B687" i="17"/>
  <c r="B695" i="17"/>
  <c r="C695" i="17" s="1"/>
  <c r="B703" i="17"/>
  <c r="B711" i="17"/>
  <c r="B715" i="17"/>
  <c r="B719" i="17"/>
  <c r="C719" i="17" s="1"/>
  <c r="B723" i="17"/>
  <c r="B735" i="17"/>
  <c r="B739" i="17"/>
  <c r="C739" i="17" s="1"/>
  <c r="B838" i="17"/>
  <c r="B842" i="17"/>
  <c r="C842" i="17" s="1"/>
  <c r="B850" i="17"/>
  <c r="C850" i="17" s="1"/>
  <c r="B854" i="17"/>
  <c r="B858" i="17"/>
  <c r="B862" i="17"/>
  <c r="C862" i="17" s="1"/>
  <c r="B866" i="17"/>
  <c r="B870" i="17"/>
  <c r="B874" i="17"/>
  <c r="B878" i="17"/>
  <c r="C878" i="17" s="1"/>
  <c r="B886" i="17"/>
  <c r="C886" i="17" s="1"/>
  <c r="B894" i="17"/>
  <c r="B902" i="17"/>
  <c r="B914" i="17"/>
  <c r="B922" i="17"/>
  <c r="C922" i="17" s="1"/>
  <c r="B930" i="17"/>
  <c r="C930" i="17" s="1"/>
  <c r="B942" i="17"/>
  <c r="B946" i="17"/>
  <c r="B950" i="17"/>
  <c r="C950" i="17" s="1"/>
  <c r="B954" i="17"/>
  <c r="B958" i="17"/>
  <c r="C958" i="17" s="1"/>
  <c r="B966" i="17"/>
  <c r="C966" i="17" s="1"/>
  <c r="B970" i="17"/>
  <c r="C970" i="17" s="1"/>
  <c r="E970" i="17" s="1"/>
  <c r="B974" i="17"/>
  <c r="C974" i="17" s="1"/>
  <c r="B982" i="17"/>
  <c r="B990" i="17"/>
  <c r="B998" i="17"/>
  <c r="C998" i="17" s="1"/>
  <c r="B1002" i="17"/>
  <c r="C1002" i="17" s="1"/>
  <c r="B1010" i="17"/>
  <c r="C1010" i="17" s="1"/>
  <c r="E1010" i="17" s="1"/>
  <c r="B1026" i="17"/>
  <c r="B1030" i="17"/>
  <c r="B1034" i="17"/>
  <c r="B1038" i="17"/>
  <c r="C1038" i="17" s="1"/>
  <c r="B1046" i="17"/>
  <c r="B1050" i="17"/>
  <c r="B1062" i="17"/>
  <c r="B1066" i="17"/>
  <c r="C1066" i="17" s="1"/>
  <c r="B1074" i="17"/>
  <c r="C1074" i="17" s="1"/>
  <c r="B1078" i="17"/>
  <c r="B1082" i="17"/>
  <c r="C1082" i="17" s="1"/>
  <c r="B1090" i="17"/>
  <c r="C1090" i="17" s="1"/>
  <c r="B1094" i="17"/>
  <c r="B1098" i="17"/>
  <c r="C1098" i="17" s="1"/>
  <c r="B1102" i="17"/>
  <c r="B1114" i="17"/>
  <c r="B1122" i="17"/>
  <c r="C1122" i="17" s="1"/>
  <c r="B1130" i="17"/>
  <c r="C1130" i="17" s="1"/>
  <c r="B1134" i="17"/>
  <c r="C1134" i="17" s="1"/>
  <c r="B1138" i="17"/>
  <c r="B1146" i="17"/>
  <c r="B1150" i="17"/>
  <c r="C1150" i="17" s="1"/>
  <c r="B1154" i="17"/>
  <c r="C1154" i="17" s="1"/>
  <c r="B1158" i="17"/>
  <c r="B1176" i="17"/>
  <c r="C1176" i="17" s="1"/>
  <c r="B1180" i="17"/>
  <c r="B1184" i="17"/>
  <c r="B1188" i="17"/>
  <c r="C1188" i="17" s="1"/>
  <c r="B1192" i="17"/>
  <c r="C1192" i="17" s="1"/>
  <c r="B1200" i="17"/>
  <c r="B1204" i="17"/>
  <c r="B1215" i="17"/>
  <c r="B1219" i="17"/>
  <c r="B1227" i="17"/>
  <c r="B1251" i="17"/>
  <c r="B1263" i="17"/>
  <c r="B1267" i="17"/>
  <c r="C1267" i="17" s="1"/>
  <c r="B1271" i="17"/>
  <c r="B1287" i="17"/>
  <c r="B1291" i="17"/>
  <c r="C1291" i="17" s="1"/>
  <c r="B1295" i="17"/>
  <c r="C1295" i="17" s="1"/>
  <c r="B1299" i="17"/>
  <c r="C1299" i="17" s="1"/>
  <c r="B1307" i="17"/>
  <c r="B1311" i="17"/>
  <c r="C1311" i="17" s="1"/>
  <c r="B1319" i="17"/>
  <c r="C1319" i="17" s="1"/>
  <c r="B1323" i="17"/>
  <c r="B1327" i="17"/>
  <c r="B1331" i="17"/>
  <c r="B1335" i="17"/>
  <c r="C1335" i="17" s="1"/>
  <c r="B1339" i="17"/>
  <c r="B1351" i="17"/>
  <c r="C1351" i="17" s="1"/>
  <c r="B844" i="17"/>
  <c r="B848" i="17"/>
  <c r="C848" i="17" s="1"/>
  <c r="B852" i="17"/>
  <c r="C852" i="17" s="1"/>
  <c r="B856" i="17"/>
  <c r="C856" i="17" s="1"/>
  <c r="B860" i="17"/>
  <c r="C860" i="17" s="1"/>
  <c r="B864" i="17"/>
  <c r="C864" i="17" s="1"/>
  <c r="B876" i="17"/>
  <c r="C876" i="17" s="1"/>
  <c r="B880" i="17"/>
  <c r="B888" i="17"/>
  <c r="B896" i="17"/>
  <c r="B900" i="17"/>
  <c r="B904" i="17"/>
  <c r="C904" i="17" s="1"/>
  <c r="B912" i="17"/>
  <c r="C912" i="17" s="1"/>
  <c r="B916" i="17"/>
  <c r="C916" i="17" s="1"/>
  <c r="B928" i="17"/>
  <c r="C928" i="17" s="1"/>
  <c r="B932" i="17"/>
  <c r="C932" i="17" s="1"/>
  <c r="B936" i="17"/>
  <c r="C936" i="17" s="1"/>
  <c r="B940" i="17"/>
  <c r="C940" i="17" s="1"/>
  <c r="B944" i="17"/>
  <c r="C944" i="17" s="1"/>
  <c r="B952" i="17"/>
  <c r="C952" i="17" s="1"/>
  <c r="B956" i="17"/>
  <c r="C956" i="17" s="1"/>
  <c r="B960" i="17"/>
  <c r="C960" i="17" s="1"/>
  <c r="B968" i="17"/>
  <c r="B976" i="17"/>
  <c r="C976" i="17" s="1"/>
  <c r="B980" i="17"/>
  <c r="C980" i="17" s="1"/>
  <c r="B996" i="17"/>
  <c r="B1000" i="17"/>
  <c r="B1004" i="17"/>
  <c r="C1004" i="17" s="1"/>
  <c r="B1012" i="17"/>
  <c r="B1016" i="17"/>
  <c r="B1024" i="17"/>
  <c r="C1024" i="17" s="1"/>
  <c r="B1028" i="17"/>
  <c r="C1028" i="17" s="1"/>
  <c r="B1032" i="17"/>
  <c r="B1036" i="17"/>
  <c r="C1036" i="17" s="1"/>
  <c r="B1040" i="17"/>
  <c r="C1040" i="17" s="1"/>
  <c r="B1044" i="17"/>
  <c r="C1044" i="17" s="1"/>
  <c r="B1048" i="17"/>
  <c r="C1048" i="17" s="1"/>
  <c r="B1056" i="17"/>
  <c r="C1056" i="17" s="1"/>
  <c r="B1060" i="17"/>
  <c r="C1060" i="17" s="1"/>
  <c r="B1068" i="17"/>
  <c r="C1068" i="17" s="1"/>
  <c r="B1076" i="17"/>
  <c r="C1076" i="17" s="1"/>
  <c r="B1080" i="17"/>
  <c r="B1084" i="17"/>
  <c r="B1088" i="17"/>
  <c r="C1088" i="17" s="1"/>
  <c r="B1100" i="17"/>
  <c r="C1100" i="17" s="1"/>
  <c r="B1104" i="17"/>
  <c r="C1104" i="17" s="1"/>
  <c r="B1108" i="17"/>
  <c r="B1120" i="17"/>
  <c r="B1128" i="17"/>
  <c r="B1140" i="17"/>
  <c r="C1140" i="17" s="1"/>
  <c r="B1148" i="17"/>
  <c r="B1152" i="17"/>
  <c r="C1152" i="17" s="1"/>
  <c r="B1174" i="17"/>
  <c r="B1186" i="17"/>
  <c r="B1194" i="17"/>
  <c r="B1202" i="17"/>
  <c r="B1206" i="17"/>
  <c r="B1217" i="17"/>
  <c r="C1217" i="17" s="1"/>
  <c r="B1233" i="17"/>
  <c r="C1233" i="17" s="1"/>
  <c r="B1237" i="17"/>
  <c r="B1241" i="17"/>
  <c r="C1241" i="17" s="1"/>
  <c r="B1249" i="17"/>
  <c r="C1249" i="17" s="1"/>
  <c r="B1253" i="17"/>
  <c r="B1257" i="17"/>
  <c r="C1257" i="17" s="1"/>
  <c r="B1273" i="17"/>
  <c r="B1289" i="17"/>
  <c r="C1289" i="17" s="1"/>
  <c r="B1293" i="17"/>
  <c r="B1297" i="17"/>
  <c r="C1297" i="17" s="1"/>
  <c r="B1301" i="17"/>
  <c r="C1301" i="17" s="1"/>
  <c r="B1305" i="17"/>
  <c r="B1313" i="17"/>
  <c r="C1313" i="17" s="1"/>
  <c r="B1321" i="17"/>
  <c r="C1321" i="17" s="1"/>
  <c r="B1325" i="17"/>
  <c r="B1333" i="17"/>
  <c r="B1345" i="17"/>
  <c r="C1345" i="17" s="1"/>
  <c r="B1349" i="17"/>
  <c r="B747" i="17"/>
  <c r="B755" i="17"/>
  <c r="C755" i="17" s="1"/>
  <c r="B763" i="17"/>
  <c r="C763" i="17" s="1"/>
  <c r="B767" i="17"/>
  <c r="B775" i="17"/>
  <c r="B783" i="17"/>
  <c r="C783" i="17" s="1"/>
  <c r="B787" i="17"/>
  <c r="B791" i="17"/>
  <c r="B803" i="17"/>
  <c r="C803" i="17" s="1"/>
  <c r="B811" i="17"/>
  <c r="C811" i="17" s="1"/>
  <c r="B815" i="17"/>
  <c r="B819" i="17"/>
  <c r="C819" i="17" s="1"/>
  <c r="B823" i="17"/>
  <c r="C823" i="17" s="1"/>
  <c r="B831" i="17"/>
  <c r="B843" i="17"/>
  <c r="B847" i="17"/>
  <c r="C847" i="17" s="1"/>
  <c r="B855" i="17"/>
  <c r="B859" i="17"/>
  <c r="C859" i="17" s="1"/>
  <c r="B863" i="17"/>
  <c r="B871" i="17"/>
  <c r="C871" i="17" s="1"/>
  <c r="B875" i="17"/>
  <c r="C875" i="17" s="1"/>
  <c r="B883" i="17"/>
  <c r="C883" i="17" s="1"/>
  <c r="B887" i="17"/>
  <c r="B891" i="17"/>
  <c r="B899" i="17"/>
  <c r="B907" i="17"/>
  <c r="C907" i="17" s="1"/>
  <c r="B915" i="17"/>
  <c r="C915" i="17" s="1"/>
  <c r="B923" i="17"/>
  <c r="B935" i="17"/>
  <c r="C935" i="17" s="1"/>
  <c r="B939" i="17"/>
  <c r="C939" i="17" s="1"/>
  <c r="B963" i="17"/>
  <c r="C963" i="17" s="1"/>
  <c r="B975" i="17"/>
  <c r="B979" i="17"/>
  <c r="C979" i="17" s="1"/>
  <c r="B987" i="17"/>
  <c r="C987" i="17" s="1"/>
  <c r="B995" i="17"/>
  <c r="C995" i="17" s="1"/>
  <c r="B1011" i="17"/>
  <c r="C1011" i="17" s="1"/>
  <c r="B1015" i="17"/>
  <c r="B1019" i="17"/>
  <c r="C1019" i="17" s="1"/>
  <c r="B1031" i="17"/>
  <c r="B1035" i="17"/>
  <c r="B1039" i="17"/>
  <c r="B1043" i="17"/>
  <c r="C1043" i="17" s="1"/>
  <c r="B1047" i="17"/>
  <c r="C1047" i="17" s="1"/>
  <c r="B1055" i="17"/>
  <c r="C1055" i="17" s="1"/>
  <c r="B1059" i="17"/>
  <c r="C1059" i="17" s="1"/>
  <c r="B1063" i="17"/>
  <c r="B1079" i="17"/>
  <c r="B1083" i="17"/>
  <c r="C1083" i="17" s="1"/>
  <c r="E1083" i="17" s="1"/>
  <c r="B1087" i="17"/>
  <c r="C1087" i="17" s="1"/>
  <c r="B1095" i="17"/>
  <c r="C1095" i="17" s="1"/>
  <c r="B1103" i="17"/>
  <c r="B1107" i="17"/>
  <c r="B1119" i="17"/>
  <c r="C1119" i="17" s="1"/>
  <c r="B1123" i="17"/>
  <c r="B1127" i="17"/>
  <c r="B1131" i="17"/>
  <c r="C1131" i="17" s="1"/>
  <c r="E1131" i="17" s="1"/>
  <c r="B1135" i="17"/>
  <c r="C1135" i="17" s="1"/>
  <c r="B1143" i="17"/>
  <c r="C1143" i="17" s="1"/>
  <c r="B1147" i="17"/>
  <c r="C1147" i="17" s="1"/>
  <c r="B1162" i="17"/>
  <c r="C1162" i="17" s="1"/>
  <c r="E1162" i="17" s="1"/>
  <c r="B1173" i="17"/>
  <c r="B1185" i="17"/>
  <c r="B1355" i="17"/>
  <c r="B1363" i="17"/>
  <c r="C1363" i="17" s="1"/>
  <c r="B1375" i="17"/>
  <c r="B1379" i="17"/>
  <c r="C1379" i="17" s="1"/>
  <c r="B1383" i="17"/>
  <c r="C1383" i="17" s="1"/>
  <c r="B1387" i="17"/>
  <c r="B1395" i="17"/>
  <c r="B1403" i="17"/>
  <c r="C1403" i="17" s="1"/>
  <c r="B1407" i="17"/>
  <c r="B1419" i="17"/>
  <c r="B1427" i="17"/>
  <c r="C1427" i="17" s="1"/>
  <c r="B1431" i="17"/>
  <c r="C1431" i="17" s="1"/>
  <c r="B1435" i="17"/>
  <c r="B1439" i="17"/>
  <c r="C1439" i="17" s="1"/>
  <c r="B1447" i="17"/>
  <c r="B1451" i="17"/>
  <c r="C1451" i="17" s="1"/>
  <c r="B1455" i="17"/>
  <c r="C1455" i="17" s="1"/>
  <c r="B1459" i="17"/>
  <c r="B1463" i="17"/>
  <c r="C1463" i="17" s="1"/>
  <c r="B1471" i="17"/>
  <c r="B1475" i="17"/>
  <c r="C1475" i="17" s="1"/>
  <c r="B1479" i="17"/>
  <c r="C1479" i="17" s="1"/>
  <c r="B1495" i="17"/>
  <c r="C1495" i="17" s="1"/>
  <c r="B1499" i="17"/>
  <c r="C1499" i="17" s="1"/>
  <c r="B1511" i="17"/>
  <c r="C1511" i="17" s="1"/>
  <c r="E1511" i="17" s="1"/>
  <c r="B1515" i="17"/>
  <c r="C1515" i="17" s="1"/>
  <c r="B1519" i="17"/>
  <c r="B1527" i="17"/>
  <c r="C1527" i="17" s="1"/>
  <c r="B1531" i="17"/>
  <c r="C1531" i="17" s="1"/>
  <c r="B1547" i="17"/>
  <c r="C1547" i="17" s="1"/>
  <c r="B1555" i="17"/>
  <c r="B1563" i="17"/>
  <c r="C1563" i="17" s="1"/>
  <c r="B1567" i="17"/>
  <c r="B1575" i="17"/>
  <c r="C1575" i="17" s="1"/>
  <c r="B1579" i="17"/>
  <c r="B1583" i="17"/>
  <c r="C1583" i="17" s="1"/>
  <c r="B1591" i="17"/>
  <c r="C1591" i="17" s="1"/>
  <c r="B1602" i="17"/>
  <c r="C1602" i="17" s="1"/>
  <c r="B1610" i="17"/>
  <c r="C1610" i="17" s="1"/>
  <c r="B1622" i="17"/>
  <c r="C1622" i="17" s="1"/>
  <c r="B1630" i="17"/>
  <c r="C1630" i="17" s="1"/>
  <c r="B1646" i="17"/>
  <c r="B1650" i="17"/>
  <c r="B1658" i="17"/>
  <c r="C1658" i="17" s="1"/>
  <c r="E1658" i="17" s="1"/>
  <c r="B1666" i="17"/>
  <c r="C1666" i="17" s="1"/>
  <c r="B1674" i="17"/>
  <c r="B1678" i="17"/>
  <c r="B1682" i="17"/>
  <c r="C1682" i="17" s="1"/>
  <c r="E1682" i="17" s="1"/>
  <c r="B1698" i="17"/>
  <c r="B1702" i="17"/>
  <c r="B1714" i="17"/>
  <c r="B1718" i="17"/>
  <c r="C1718" i="17" s="1"/>
  <c r="B1726" i="17"/>
  <c r="C1726" i="17" s="1"/>
  <c r="E1726" i="17" s="1"/>
  <c r="B1734" i="17"/>
  <c r="B1738" i="17"/>
  <c r="C1738" i="17" s="1"/>
  <c r="B1742" i="17"/>
  <c r="B1746" i="17"/>
  <c r="C1746" i="17" s="1"/>
  <c r="B1750" i="17"/>
  <c r="C1750" i="17" s="1"/>
  <c r="B1754" i="17"/>
  <c r="B1758" i="17"/>
  <c r="C1758" i="17" s="1"/>
  <c r="B1762" i="17"/>
  <c r="C1762" i="17" s="1"/>
  <c r="B1774" i="17"/>
  <c r="C1774" i="17" s="1"/>
  <c r="B1778" i="17"/>
  <c r="B1365" i="17"/>
  <c r="C1365" i="17" s="1"/>
  <c r="B1369" i="17"/>
  <c r="C1369" i="17" s="1"/>
  <c r="B1381" i="17"/>
  <c r="C1381" i="17" s="1"/>
  <c r="B1385" i="17"/>
  <c r="C1385" i="17" s="1"/>
  <c r="B1389" i="17"/>
  <c r="B1393" i="17"/>
  <c r="B1397" i="17"/>
  <c r="C1397" i="17" s="1"/>
  <c r="B1401" i="17"/>
  <c r="B1409" i="17"/>
  <c r="C1409" i="17" s="1"/>
  <c r="B1425" i="17"/>
  <c r="B1429" i="17"/>
  <c r="C1429" i="17" s="1"/>
  <c r="B1437" i="17"/>
  <c r="C1437" i="17" s="1"/>
  <c r="B1441" i="17"/>
  <c r="B1445" i="17"/>
  <c r="B1449" i="17"/>
  <c r="C1449" i="17" s="1"/>
  <c r="B1453" i="17"/>
  <c r="C1453" i="17" s="1"/>
  <c r="B1457" i="17"/>
  <c r="B1461" i="17"/>
  <c r="C1461" i="17" s="1"/>
  <c r="B1465" i="17"/>
  <c r="C1465" i="17" s="1"/>
  <c r="B1469" i="17"/>
  <c r="B1473" i="17"/>
  <c r="C1473" i="17" s="1"/>
  <c r="B1477" i="17"/>
  <c r="C1477" i="17" s="1"/>
  <c r="B1485" i="17"/>
  <c r="B1489" i="17"/>
  <c r="C1489" i="17" s="1"/>
  <c r="B1497" i="17"/>
  <c r="C1497" i="17" s="1"/>
  <c r="B1501" i="17"/>
  <c r="B1517" i="17"/>
  <c r="C1517" i="17" s="1"/>
  <c r="B1525" i="17"/>
  <c r="B1529" i="17"/>
  <c r="C1529" i="17" s="1"/>
  <c r="B1533" i="17"/>
  <c r="B1541" i="17"/>
  <c r="C1541" i="17" s="1"/>
  <c r="B1545" i="17"/>
  <c r="C1545" i="17" s="1"/>
  <c r="B1557" i="17"/>
  <c r="C1557" i="17" s="1"/>
  <c r="B1561" i="17"/>
  <c r="C1561" i="17" s="1"/>
  <c r="B1565" i="17"/>
  <c r="B1569" i="17"/>
  <c r="C1569" i="17" s="1"/>
  <c r="B1573" i="17"/>
  <c r="C1573" i="17" s="1"/>
  <c r="B1577" i="17"/>
  <c r="C1577" i="17" s="1"/>
  <c r="B1581" i="17"/>
  <c r="C1581" i="17" s="1"/>
  <c r="B1585" i="17"/>
  <c r="C1585" i="17" s="1"/>
  <c r="B1596" i="17"/>
  <c r="B1600" i="17"/>
  <c r="C1600" i="17" s="1"/>
  <c r="B1608" i="17"/>
  <c r="C1608" i="17" s="1"/>
  <c r="B1612" i="17"/>
  <c r="B1616" i="17"/>
  <c r="B1624" i="17"/>
  <c r="C1624" i="17" s="1"/>
  <c r="B1628" i="17"/>
  <c r="C1628" i="17" s="1"/>
  <c r="B1632" i="17"/>
  <c r="B1636" i="17"/>
  <c r="C1636" i="17" s="1"/>
  <c r="B1640" i="17"/>
  <c r="C1640" i="17" s="1"/>
  <c r="B1644" i="17"/>
  <c r="B1648" i="17"/>
  <c r="C1648" i="17" s="1"/>
  <c r="B1652" i="17"/>
  <c r="C1652" i="17" s="1"/>
  <c r="B1660" i="17"/>
  <c r="C1660" i="17" s="1"/>
  <c r="B1676" i="17"/>
  <c r="C1676" i="17" s="1"/>
  <c r="B1684" i="17"/>
  <c r="C1684" i="17" s="1"/>
  <c r="B1692" i="17"/>
  <c r="B1696" i="17"/>
  <c r="B1700" i="17"/>
  <c r="B1704" i="17"/>
  <c r="C1704" i="17" s="1"/>
  <c r="B1708" i="17"/>
  <c r="B1716" i="17"/>
  <c r="B1724" i="17"/>
  <c r="B1744" i="17"/>
  <c r="B1756" i="17"/>
  <c r="B1760" i="17"/>
  <c r="C1760" i="17" s="1"/>
  <c r="B1776" i="17"/>
  <c r="C1776" i="17" s="1"/>
  <c r="B1197" i="17"/>
  <c r="C1197" i="17" s="1"/>
  <c r="B1201" i="17"/>
  <c r="C1201" i="17" s="1"/>
  <c r="B1205" i="17"/>
  <c r="B1209" i="17"/>
  <c r="B1224" i="17"/>
  <c r="C1224" i="17" s="1"/>
  <c r="B1236" i="17"/>
  <c r="C1236" i="17" s="1"/>
  <c r="B1240" i="17"/>
  <c r="C1240" i="17" s="1"/>
  <c r="B1248" i="17"/>
  <c r="B1252" i="17"/>
  <c r="B1256" i="17"/>
  <c r="C1256" i="17" s="1"/>
  <c r="B1264" i="17"/>
  <c r="B1268" i="17"/>
  <c r="C1268" i="17" s="1"/>
  <c r="B1280" i="17"/>
  <c r="C1280" i="17" s="1"/>
  <c r="B1296" i="17"/>
  <c r="B1308" i="17"/>
  <c r="C1308" i="17" s="1"/>
  <c r="B1312" i="17"/>
  <c r="B1320" i="17"/>
  <c r="B1324" i="17"/>
  <c r="C1324" i="17" s="1"/>
  <c r="B1336" i="17"/>
  <c r="B1340" i="17"/>
  <c r="B1344" i="17"/>
  <c r="C1344" i="17" s="1"/>
  <c r="B1352" i="17"/>
  <c r="C1352" i="17" s="1"/>
  <c r="B1360" i="17"/>
  <c r="C1360" i="17" s="1"/>
  <c r="B1368" i="17"/>
  <c r="B1376" i="17"/>
  <c r="C1376" i="17" s="1"/>
  <c r="B1384" i="17"/>
  <c r="B1392" i="17"/>
  <c r="C1392" i="17" s="1"/>
  <c r="B1412" i="17"/>
  <c r="C1412" i="17" s="1"/>
  <c r="B1416" i="17"/>
  <c r="B1436" i="17"/>
  <c r="B1444" i="17"/>
  <c r="C1444" i="17" s="1"/>
  <c r="B1460" i="17"/>
  <c r="C1460" i="17" s="1"/>
  <c r="B1476" i="17"/>
  <c r="B1480" i="17"/>
  <c r="C1480" i="17" s="1"/>
  <c r="B1492" i="17"/>
  <c r="C1492" i="17" s="1"/>
  <c r="B1496" i="17"/>
  <c r="B1504" i="17"/>
  <c r="C1504" i="17" s="1"/>
  <c r="B1512" i="17"/>
  <c r="B1532" i="17"/>
  <c r="C1532" i="17" s="1"/>
  <c r="E1532" i="17" s="1"/>
  <c r="B1544" i="17"/>
  <c r="B1552" i="17"/>
  <c r="C1552" i="17" s="1"/>
  <c r="B1556" i="17"/>
  <c r="B1560" i="17"/>
  <c r="C1560" i="17" s="1"/>
  <c r="B1592" i="17"/>
  <c r="B1599" i="17"/>
  <c r="B1603" i="17"/>
  <c r="B1611" i="17"/>
  <c r="W6" i="11"/>
  <c r="B1615" i="17"/>
  <c r="C1615" i="17" s="1"/>
  <c r="B1619" i="17"/>
  <c r="C1619" i="17" s="1"/>
  <c r="B1627" i="17"/>
  <c r="C1627" i="17" s="1"/>
  <c r="B1631" i="17"/>
  <c r="C1631" i="17" s="1"/>
  <c r="E1631" i="17" s="1"/>
  <c r="B1639" i="17"/>
  <c r="C1639" i="17" s="1"/>
  <c r="B1643" i="17"/>
  <c r="B1647" i="17"/>
  <c r="B1651" i="17"/>
  <c r="B1659" i="17"/>
  <c r="B1663" i="17"/>
  <c r="B1671" i="17"/>
  <c r="B1675" i="17"/>
  <c r="B1679" i="17"/>
  <c r="B1691" i="17"/>
  <c r="C1691" i="17" s="1"/>
  <c r="B1695" i="17"/>
  <c r="C1695" i="17" s="1"/>
  <c r="B1703" i="17"/>
  <c r="B1711" i="17"/>
  <c r="C1711" i="17" s="1"/>
  <c r="B1727" i="17"/>
  <c r="B1735" i="17"/>
  <c r="C1735" i="17" s="1"/>
  <c r="B1739" i="17"/>
  <c r="B1755" i="17"/>
  <c r="C1755" i="17" s="1"/>
  <c r="B1759" i="17"/>
  <c r="C1759" i="17" s="1"/>
  <c r="B1767" i="17"/>
  <c r="C1767" i="17" s="1"/>
  <c r="B1775" i="17"/>
  <c r="B1779" i="17"/>
  <c r="W5" i="11"/>
  <c r="W9" i="11"/>
  <c r="W4" i="11"/>
  <c r="W7" i="11"/>
  <c r="W10" i="11"/>
  <c r="W8" i="11"/>
  <c r="E1351" i="17" l="1"/>
  <c r="E739" i="17"/>
  <c r="E790" i="17"/>
  <c r="E376" i="17"/>
  <c r="E134" i="17"/>
  <c r="E606" i="17"/>
  <c r="E539" i="17"/>
  <c r="E221" i="17"/>
  <c r="E1480" i="17"/>
  <c r="E1041" i="17"/>
  <c r="E471" i="17"/>
  <c r="E326" i="17"/>
  <c r="E278" i="17"/>
  <c r="E1011" i="17"/>
  <c r="E630" i="17"/>
  <c r="E495" i="17"/>
  <c r="E332" i="17"/>
  <c r="E734" i="17"/>
  <c r="E366" i="17"/>
  <c r="E306" i="17"/>
  <c r="E485" i="17"/>
  <c r="E354" i="17"/>
  <c r="E1809" i="17"/>
  <c r="E412" i="17"/>
  <c r="E228" i="17"/>
  <c r="E161" i="17"/>
  <c r="C1820" i="17"/>
  <c r="E1820" i="17" s="1"/>
  <c r="C1817" i="17"/>
  <c r="B1814" i="17"/>
  <c r="C1814" i="17" s="1"/>
  <c r="E1814" i="17" s="1"/>
  <c r="C1818" i="17"/>
  <c r="B1815" i="17"/>
  <c r="C1815" i="17" s="1"/>
  <c r="C1816" i="17"/>
  <c r="B1811" i="17"/>
  <c r="B1810" i="17"/>
  <c r="C1810" i="17" s="1"/>
  <c r="B1797" i="17"/>
  <c r="C1797" i="17" s="1"/>
  <c r="B1802" i="17"/>
  <c r="C1802" i="17" s="1"/>
  <c r="C1803" i="17"/>
  <c r="B1800" i="17"/>
  <c r="B1788" i="17"/>
  <c r="C1788" i="17" s="1"/>
  <c r="B1789" i="17"/>
  <c r="C1789" i="17" s="1"/>
  <c r="B1804" i="17"/>
  <c r="C1804" i="17" s="1"/>
  <c r="B1805" i="17"/>
  <c r="C1805" i="17" s="1"/>
  <c r="B1787" i="17"/>
  <c r="C1787" i="17" s="1"/>
  <c r="C1806" i="17"/>
  <c r="B1794" i="17"/>
  <c r="B1795" i="17"/>
  <c r="C1795" i="17" s="1"/>
  <c r="V1790" i="17"/>
  <c r="L11" i="11" s="1"/>
  <c r="N11" i="11" s="1"/>
  <c r="B1790" i="17"/>
  <c r="C1793" i="17"/>
  <c r="E1793" i="17" s="1"/>
  <c r="B1798" i="17"/>
  <c r="B1799" i="17"/>
  <c r="C1799" i="17" s="1"/>
  <c r="B1796" i="17"/>
  <c r="V1796" i="17"/>
  <c r="E1784" i="17"/>
  <c r="B1785" i="17"/>
  <c r="C1785" i="17" s="1"/>
  <c r="E1785" i="17" s="1"/>
  <c r="E940" i="17"/>
  <c r="E876" i="17"/>
  <c r="E860" i="17"/>
  <c r="E1398" i="17"/>
  <c r="E1578" i="17"/>
  <c r="E1542" i="17"/>
  <c r="E609" i="17"/>
  <c r="B553" i="17"/>
  <c r="C553" i="17" s="1"/>
  <c r="E554" i="17" s="1"/>
  <c r="C537" i="17"/>
  <c r="E538" i="17" s="1"/>
  <c r="B521" i="17"/>
  <c r="C521" i="17" s="1"/>
  <c r="E522" i="17" s="1"/>
  <c r="B489" i="17"/>
  <c r="C489" i="17" s="1"/>
  <c r="E490" i="17" s="1"/>
  <c r="B457" i="17"/>
  <c r="C457" i="17" s="1"/>
  <c r="E458" i="17" s="1"/>
  <c r="C441" i="17"/>
  <c r="E441" i="17" s="1"/>
  <c r="C425" i="17"/>
  <c r="E426" i="17" s="1"/>
  <c r="B409" i="17"/>
  <c r="C409" i="17" s="1"/>
  <c r="E409" i="17" s="1"/>
  <c r="B393" i="17"/>
  <c r="B374" i="17"/>
  <c r="C374" i="17" s="1"/>
  <c r="E375" i="17" s="1"/>
  <c r="C358" i="17"/>
  <c r="E358" i="17" s="1"/>
  <c r="B342" i="17"/>
  <c r="B551" i="17"/>
  <c r="C551" i="17" s="1"/>
  <c r="E552" i="17" s="1"/>
  <c r="B535" i="17"/>
  <c r="C535" i="17" s="1"/>
  <c r="C519" i="17"/>
  <c r="B503" i="17"/>
  <c r="C487" i="17"/>
  <c r="E488" i="17" s="1"/>
  <c r="C455" i="17"/>
  <c r="E456" i="17" s="1"/>
  <c r="C439" i="17"/>
  <c r="E440" i="17" s="1"/>
  <c r="C423" i="17"/>
  <c r="E424" i="17" s="1"/>
  <c r="B407" i="17"/>
  <c r="C407" i="17" s="1"/>
  <c r="E408" i="17" s="1"/>
  <c r="B391" i="17"/>
  <c r="C391" i="17" s="1"/>
  <c r="E392" i="17" s="1"/>
  <c r="C372" i="17"/>
  <c r="E373" i="17" s="1"/>
  <c r="C356" i="17"/>
  <c r="E357" i="17" s="1"/>
  <c r="B340" i="17"/>
  <c r="C340" i="17" s="1"/>
  <c r="E340" i="17" s="1"/>
  <c r="B318" i="17"/>
  <c r="C318" i="17" s="1"/>
  <c r="B302" i="17"/>
  <c r="C302" i="17" s="1"/>
  <c r="E303" i="17" s="1"/>
  <c r="C286" i="17"/>
  <c r="E287" i="17" s="1"/>
  <c r="C270" i="17"/>
  <c r="C219" i="17"/>
  <c r="E220" i="17" s="1"/>
  <c r="C203" i="17"/>
  <c r="B187" i="17"/>
  <c r="C187" i="17" s="1"/>
  <c r="E188" i="17" s="1"/>
  <c r="C139" i="17"/>
  <c r="E140" i="17" s="1"/>
  <c r="B546" i="17"/>
  <c r="C546" i="17" s="1"/>
  <c r="B514" i="17"/>
  <c r="C514" i="17" s="1"/>
  <c r="B498" i="17"/>
  <c r="C498" i="17" s="1"/>
  <c r="C482" i="17"/>
  <c r="E482" i="17" s="1"/>
  <c r="B466" i="17"/>
  <c r="C466" i="17" s="1"/>
  <c r="E467" i="17" s="1"/>
  <c r="C434" i="17"/>
  <c r="E434" i="17" s="1"/>
  <c r="C418" i="17"/>
  <c r="E418" i="17" s="1"/>
  <c r="C383" i="17"/>
  <c r="B367" i="17"/>
  <c r="B335" i="17"/>
  <c r="B319" i="17"/>
  <c r="C319" i="17" s="1"/>
  <c r="E320" i="17" s="1"/>
  <c r="C556" i="17"/>
  <c r="C540" i="17"/>
  <c r="E540" i="17" s="1"/>
  <c r="B524" i="17"/>
  <c r="C524" i="17" s="1"/>
  <c r="E525" i="17" s="1"/>
  <c r="C396" i="17"/>
  <c r="E396" i="17" s="1"/>
  <c r="B377" i="17"/>
  <c r="C377" i="17" s="1"/>
  <c r="E378" i="17" s="1"/>
  <c r="B361" i="17"/>
  <c r="C361" i="17" s="1"/>
  <c r="B345" i="17"/>
  <c r="B329" i="17"/>
  <c r="C329" i="17" s="1"/>
  <c r="E329" i="17" s="1"/>
  <c r="C313" i="17"/>
  <c r="E314" i="17" s="1"/>
  <c r="C71" i="17"/>
  <c r="E71" i="17" s="1"/>
  <c r="C23" i="17"/>
  <c r="B84" i="17"/>
  <c r="C84" i="17" s="1"/>
  <c r="E85" i="17" s="1"/>
  <c r="B308" i="17"/>
  <c r="C308" i="17" s="1"/>
  <c r="E309" i="17" s="1"/>
  <c r="C300" i="17"/>
  <c r="E301" i="17" s="1"/>
  <c r="B197" i="17"/>
  <c r="C197" i="17" s="1"/>
  <c r="E198" i="17" s="1"/>
  <c r="C109" i="17"/>
  <c r="E110" i="17" s="1"/>
  <c r="C105" i="17"/>
  <c r="C25" i="17"/>
  <c r="B295" i="17"/>
  <c r="B279" i="17"/>
  <c r="C279" i="17" s="1"/>
  <c r="E280" i="17" s="1"/>
  <c r="B263" i="17"/>
  <c r="C263" i="17" s="1"/>
  <c r="B244" i="17"/>
  <c r="B196" i="17"/>
  <c r="C196" i="17" s="1"/>
  <c r="C180" i="17"/>
  <c r="B136" i="17"/>
  <c r="C136" i="17" s="1"/>
  <c r="E137" i="17" s="1"/>
  <c r="C64" i="17"/>
  <c r="B56" i="17"/>
  <c r="C56" i="17" s="1"/>
  <c r="E56" i="17" s="1"/>
  <c r="B52" i="17"/>
  <c r="C52" i="17" s="1"/>
  <c r="C15" i="17"/>
  <c r="E15" i="17" s="1"/>
  <c r="C233" i="17"/>
  <c r="E234" i="17" s="1"/>
  <c r="C149" i="17"/>
  <c r="E149" i="17" s="1"/>
  <c r="C53" i="17"/>
  <c r="E54" i="17" s="1"/>
  <c r="B41" i="17"/>
  <c r="B7" i="17"/>
  <c r="B273" i="17"/>
  <c r="C273" i="17" s="1"/>
  <c r="C238" i="17"/>
  <c r="B222" i="17"/>
  <c r="C222" i="17" s="1"/>
  <c r="E222" i="17" s="1"/>
  <c r="B206" i="17"/>
  <c r="C206" i="17" s="1"/>
  <c r="B190" i="17"/>
  <c r="C190" i="17" s="1"/>
  <c r="C142" i="17"/>
  <c r="C126" i="17"/>
  <c r="E127" i="17" s="1"/>
  <c r="C78" i="17"/>
  <c r="E79" i="17" s="1"/>
  <c r="C62" i="17"/>
  <c r="B209" i="17"/>
  <c r="C209" i="17" s="1"/>
  <c r="E210" i="17" s="1"/>
  <c r="B153" i="17"/>
  <c r="C153" i="17" s="1"/>
  <c r="B129" i="17"/>
  <c r="C129" i="17" s="1"/>
  <c r="E130" i="17" s="1"/>
  <c r="C113" i="17"/>
  <c r="B89" i="17"/>
  <c r="B77" i="17"/>
  <c r="C77" i="17" s="1"/>
  <c r="E77" i="17" s="1"/>
  <c r="E312" i="17"/>
  <c r="E46" i="17"/>
  <c r="B557" i="17"/>
  <c r="C557" i="17" s="1"/>
  <c r="B541" i="17"/>
  <c r="C541" i="17" s="1"/>
  <c r="B509" i="17"/>
  <c r="C509" i="17" s="1"/>
  <c r="B493" i="17"/>
  <c r="C493" i="17" s="1"/>
  <c r="E494" i="17" s="1"/>
  <c r="C461" i="17"/>
  <c r="E461" i="17" s="1"/>
  <c r="C445" i="17"/>
  <c r="E445" i="17" s="1"/>
  <c r="C429" i="17"/>
  <c r="E429" i="17" s="1"/>
  <c r="B413" i="17"/>
  <c r="B397" i="17"/>
  <c r="C397" i="17" s="1"/>
  <c r="E398" i="17" s="1"/>
  <c r="B362" i="17"/>
  <c r="C362" i="17" s="1"/>
  <c r="B555" i="17"/>
  <c r="C555" i="17" s="1"/>
  <c r="E555" i="17" s="1"/>
  <c r="B523" i="17"/>
  <c r="C523" i="17" s="1"/>
  <c r="E523" i="17" s="1"/>
  <c r="B507" i="17"/>
  <c r="C507" i="17" s="1"/>
  <c r="E508" i="17" s="1"/>
  <c r="B491" i="17"/>
  <c r="B475" i="17"/>
  <c r="C475" i="17" s="1"/>
  <c r="E476" i="17" s="1"/>
  <c r="B459" i="17"/>
  <c r="C459" i="17" s="1"/>
  <c r="E460" i="17" s="1"/>
  <c r="C443" i="17"/>
  <c r="E444" i="17" s="1"/>
  <c r="C427" i="17"/>
  <c r="E428" i="17" s="1"/>
  <c r="C360" i="17"/>
  <c r="E360" i="17" s="1"/>
  <c r="B344" i="17"/>
  <c r="C344" i="17" s="1"/>
  <c r="B290" i="17"/>
  <c r="B274" i="17"/>
  <c r="B258" i="17"/>
  <c r="C258" i="17" s="1"/>
  <c r="E259" i="17" s="1"/>
  <c r="B239" i="17"/>
  <c r="C239" i="17" s="1"/>
  <c r="B223" i="17"/>
  <c r="B207" i="17"/>
  <c r="C191" i="17"/>
  <c r="B175" i="17"/>
  <c r="C175" i="17" s="1"/>
  <c r="E176" i="17" s="1"/>
  <c r="B159" i="17"/>
  <c r="B143" i="17"/>
  <c r="C143" i="17" s="1"/>
  <c r="C550" i="17"/>
  <c r="B534" i="17"/>
  <c r="C534" i="17" s="1"/>
  <c r="B518" i="17"/>
  <c r="C518" i="17" s="1"/>
  <c r="B486" i="17"/>
  <c r="C486" i="17" s="1"/>
  <c r="B454" i="17"/>
  <c r="C454" i="17" s="1"/>
  <c r="E454" i="17" s="1"/>
  <c r="C422" i="17"/>
  <c r="C406" i="17"/>
  <c r="C390" i="17"/>
  <c r="B371" i="17"/>
  <c r="E477" i="17"/>
  <c r="E502" i="17"/>
  <c r="C549" i="17"/>
  <c r="C533" i="17"/>
  <c r="V517" i="17"/>
  <c r="B517" i="17"/>
  <c r="B469" i="17"/>
  <c r="C437" i="17"/>
  <c r="E438" i="17" s="1"/>
  <c r="C421" i="17"/>
  <c r="E422" i="17" s="1"/>
  <c r="C405" i="17"/>
  <c r="E406" i="17" s="1"/>
  <c r="C389" i="17"/>
  <c r="E390" i="17" s="1"/>
  <c r="C370" i="17"/>
  <c r="B338" i="17"/>
  <c r="C338" i="17" s="1"/>
  <c r="E339" i="17" s="1"/>
  <c r="C547" i="17"/>
  <c r="C531" i="17"/>
  <c r="E531" i="17" s="1"/>
  <c r="B515" i="17"/>
  <c r="B499" i="17"/>
  <c r="C499" i="17" s="1"/>
  <c r="B483" i="17"/>
  <c r="B451" i="17"/>
  <c r="C451" i="17" s="1"/>
  <c r="E451" i="17" s="1"/>
  <c r="C435" i="17"/>
  <c r="E436" i="17" s="1"/>
  <c r="B419" i="17"/>
  <c r="C419" i="17" s="1"/>
  <c r="E420" i="17" s="1"/>
  <c r="C384" i="17"/>
  <c r="E385" i="17" s="1"/>
  <c r="B368" i="17"/>
  <c r="C368" i="17" s="1"/>
  <c r="B352" i="17"/>
  <c r="B336" i="17"/>
  <c r="C336" i="17" s="1"/>
  <c r="E337" i="17" s="1"/>
  <c r="B330" i="17"/>
  <c r="C330" i="17" s="1"/>
  <c r="E331" i="17" s="1"/>
  <c r="B298" i="17"/>
  <c r="C298" i="17" s="1"/>
  <c r="E299" i="17" s="1"/>
  <c r="C282" i="17"/>
  <c r="B247" i="17"/>
  <c r="C231" i="17"/>
  <c r="E231" i="17" s="1"/>
  <c r="B215" i="17"/>
  <c r="C215" i="17" s="1"/>
  <c r="B199" i="17"/>
  <c r="C199" i="17" s="1"/>
  <c r="E199" i="17" s="1"/>
  <c r="B183" i="17"/>
  <c r="C183" i="17" s="1"/>
  <c r="E183" i="17" s="1"/>
  <c r="C167" i="17"/>
  <c r="E168" i="17" s="1"/>
  <c r="C151" i="17"/>
  <c r="B135" i="17"/>
  <c r="C135" i="17" s="1"/>
  <c r="B558" i="17"/>
  <c r="C558" i="17" s="1"/>
  <c r="B542" i="17"/>
  <c r="C542" i="17" s="1"/>
  <c r="B526" i="17"/>
  <c r="C510" i="17"/>
  <c r="E511" i="17" s="1"/>
  <c r="B478" i="17"/>
  <c r="C478" i="17" s="1"/>
  <c r="E478" i="17" s="1"/>
  <c r="B462" i="17"/>
  <c r="B446" i="17"/>
  <c r="C446" i="17" s="1"/>
  <c r="E446" i="17" s="1"/>
  <c r="B430" i="17"/>
  <c r="C430" i="17" s="1"/>
  <c r="B414" i="17"/>
  <c r="C414" i="17" s="1"/>
  <c r="E415" i="17" s="1"/>
  <c r="B379" i="17"/>
  <c r="B363" i="17"/>
  <c r="C363" i="17" s="1"/>
  <c r="E364" i="17" s="1"/>
  <c r="E403" i="17"/>
  <c r="B561" i="17"/>
  <c r="C545" i="17"/>
  <c r="B529" i="17"/>
  <c r="C529" i="17" s="1"/>
  <c r="E530" i="17" s="1"/>
  <c r="B513" i="17"/>
  <c r="C513" i="17" s="1"/>
  <c r="B497" i="17"/>
  <c r="C449" i="17"/>
  <c r="E450" i="17" s="1"/>
  <c r="B401" i="17"/>
  <c r="C401" i="17" s="1"/>
  <c r="E402" i="17" s="1"/>
  <c r="B382" i="17"/>
  <c r="C382" i="17" s="1"/>
  <c r="E382" i="17" s="1"/>
  <c r="B350" i="17"/>
  <c r="B334" i="17"/>
  <c r="C334" i="17" s="1"/>
  <c r="C563" i="17"/>
  <c r="E563" i="17" s="1"/>
  <c r="C559" i="17"/>
  <c r="B543" i="17"/>
  <c r="C543" i="17" s="1"/>
  <c r="B527" i="17"/>
  <c r="C527" i="17" s="1"/>
  <c r="B479" i="17"/>
  <c r="B447" i="17"/>
  <c r="C447" i="17" s="1"/>
  <c r="C431" i="17"/>
  <c r="B399" i="17"/>
  <c r="C399" i="17" s="1"/>
  <c r="E400" i="17" s="1"/>
  <c r="B380" i="17"/>
  <c r="C380" i="17" s="1"/>
  <c r="E381" i="17" s="1"/>
  <c r="B348" i="17"/>
  <c r="B310" i="17"/>
  <c r="C310" i="17" s="1"/>
  <c r="E311" i="17" s="1"/>
  <c r="C243" i="17"/>
  <c r="E243" i="17" s="1"/>
  <c r="B211" i="17"/>
  <c r="C195" i="17"/>
  <c r="E195" i="17" s="1"/>
  <c r="B179" i="17"/>
  <c r="C179" i="17" s="1"/>
  <c r="B163" i="17"/>
  <c r="C163" i="17" s="1"/>
  <c r="E164" i="17" s="1"/>
  <c r="B131" i="17"/>
  <c r="B506" i="17"/>
  <c r="C506" i="17" s="1"/>
  <c r="E506" i="17" s="1"/>
  <c r="C474" i="17"/>
  <c r="E474" i="17" s="1"/>
  <c r="B442" i="17"/>
  <c r="C442" i="17" s="1"/>
  <c r="B410" i="17"/>
  <c r="C410" i="17" s="1"/>
  <c r="E411" i="17" s="1"/>
  <c r="E359" i="17"/>
  <c r="C355" i="17"/>
  <c r="E355" i="17" s="1"/>
  <c r="C560" i="17"/>
  <c r="C544" i="17"/>
  <c r="B528" i="17"/>
  <c r="C512" i="17"/>
  <c r="E512" i="17" s="1"/>
  <c r="B496" i="17"/>
  <c r="C496" i="17" s="1"/>
  <c r="E496" i="17" s="1"/>
  <c r="B480" i="17"/>
  <c r="C480" i="17" s="1"/>
  <c r="E481" i="17" s="1"/>
  <c r="C464" i="17"/>
  <c r="E465" i="17" s="1"/>
  <c r="C448" i="17"/>
  <c r="C432" i="17"/>
  <c r="E433" i="17" s="1"/>
  <c r="C416" i="17"/>
  <c r="E417" i="17" s="1"/>
  <c r="C349" i="17"/>
  <c r="C333" i="17"/>
  <c r="E333" i="17" s="1"/>
  <c r="B317" i="17"/>
  <c r="C317" i="17" s="1"/>
  <c r="E317" i="17" s="1"/>
  <c r="B107" i="17"/>
  <c r="C107" i="17" s="1"/>
  <c r="B91" i="17"/>
  <c r="C91" i="17" s="1"/>
  <c r="B75" i="17"/>
  <c r="C75" i="17" s="1"/>
  <c r="E76" i="17" s="1"/>
  <c r="C43" i="17"/>
  <c r="E43" i="17" s="1"/>
  <c r="B27" i="17"/>
  <c r="C27" i="17" s="1"/>
  <c r="C124" i="17"/>
  <c r="E124" i="17" s="1"/>
  <c r="B16" i="17"/>
  <c r="C16" i="17" s="1"/>
  <c r="B288" i="17"/>
  <c r="C288" i="17" s="1"/>
  <c r="E289" i="17" s="1"/>
  <c r="B173" i="17"/>
  <c r="C173" i="17" s="1"/>
  <c r="E174" i="17" s="1"/>
  <c r="B57" i="17"/>
  <c r="C57" i="17" s="1"/>
  <c r="C315" i="17"/>
  <c r="E316" i="17" s="1"/>
  <c r="B283" i="17"/>
  <c r="C283" i="17" s="1"/>
  <c r="B267" i="17"/>
  <c r="B232" i="17"/>
  <c r="C232" i="17" s="1"/>
  <c r="B216" i="17"/>
  <c r="C216" i="17" s="1"/>
  <c r="E217" i="17" s="1"/>
  <c r="B200" i="17"/>
  <c r="B184" i="17"/>
  <c r="C184" i="17" s="1"/>
  <c r="E185" i="17" s="1"/>
  <c r="B152" i="17"/>
  <c r="C152" i="17" s="1"/>
  <c r="C72" i="17"/>
  <c r="C249" i="17"/>
  <c r="E250" i="17" s="1"/>
  <c r="C157" i="17"/>
  <c r="E158" i="17" s="1"/>
  <c r="C81" i="17"/>
  <c r="E81" i="17" s="1"/>
  <c r="B293" i="17"/>
  <c r="C293" i="17" s="1"/>
  <c r="E294" i="17" s="1"/>
  <c r="B261" i="17"/>
  <c r="C226" i="17"/>
  <c r="E227" i="17" s="1"/>
  <c r="C178" i="17"/>
  <c r="C162" i="17"/>
  <c r="E162" i="17" s="1"/>
  <c r="C146" i="17"/>
  <c r="E147" i="17" s="1"/>
  <c r="B114" i="17"/>
  <c r="C114" i="17" s="1"/>
  <c r="E115" i="17" s="1"/>
  <c r="B98" i="17"/>
  <c r="B82" i="17"/>
  <c r="C82" i="17" s="1"/>
  <c r="E83" i="17" s="1"/>
  <c r="B34" i="17"/>
  <c r="B292" i="17"/>
  <c r="C292" i="17" s="1"/>
  <c r="E292" i="17" s="1"/>
  <c r="B272" i="17"/>
  <c r="B241" i="17"/>
  <c r="B229" i="17"/>
  <c r="B189" i="17"/>
  <c r="C189" i="17" s="1"/>
  <c r="E189" i="17" s="1"/>
  <c r="B169" i="17"/>
  <c r="C169" i="17" s="1"/>
  <c r="E169" i="17" s="1"/>
  <c r="C145" i="17"/>
  <c r="C61" i="17"/>
  <c r="C49" i="17"/>
  <c r="E50" i="17" s="1"/>
  <c r="E323" i="17"/>
  <c r="E365" i="17"/>
  <c r="E80" i="17"/>
  <c r="E148" i="17"/>
  <c r="E128" i="17"/>
  <c r="E194" i="17"/>
  <c r="C536" i="17"/>
  <c r="B520" i="17"/>
  <c r="C504" i="17"/>
  <c r="E505" i="17" s="1"/>
  <c r="B472" i="17"/>
  <c r="C472" i="17" s="1"/>
  <c r="E473" i="17" s="1"/>
  <c r="B341" i="17"/>
  <c r="C341" i="17" s="1"/>
  <c r="B99" i="17"/>
  <c r="C99" i="17" s="1"/>
  <c r="B67" i="17"/>
  <c r="C67" i="17" s="1"/>
  <c r="B5" i="17"/>
  <c r="C112" i="17"/>
  <c r="B92" i="17"/>
  <c r="C92" i="17" s="1"/>
  <c r="B68" i="17"/>
  <c r="C68" i="17" s="1"/>
  <c r="C24" i="17"/>
  <c r="B20" i="17"/>
  <c r="C20" i="17" s="1"/>
  <c r="E21" i="17" s="1"/>
  <c r="C284" i="17"/>
  <c r="E285" i="17" s="1"/>
  <c r="B256" i="17"/>
  <c r="C256" i="17" s="1"/>
  <c r="E257" i="17" s="1"/>
  <c r="B177" i="17"/>
  <c r="C177" i="17" s="1"/>
  <c r="E177" i="17" s="1"/>
  <c r="B33" i="17"/>
  <c r="C33" i="17" s="1"/>
  <c r="E33" i="17" s="1"/>
  <c r="C307" i="17"/>
  <c r="E307" i="17" s="1"/>
  <c r="B240" i="17"/>
  <c r="C240" i="17" s="1"/>
  <c r="B192" i="17"/>
  <c r="B108" i="17"/>
  <c r="C96" i="17"/>
  <c r="E96" i="17" s="1"/>
  <c r="C264" i="17"/>
  <c r="B65" i="17"/>
  <c r="C65" i="17" s="1"/>
  <c r="E66" i="17" s="1"/>
  <c r="B269" i="17"/>
  <c r="B202" i="17"/>
  <c r="C202" i="17" s="1"/>
  <c r="E202" i="17" s="1"/>
  <c r="B186" i="17"/>
  <c r="C186" i="17" s="1"/>
  <c r="E186" i="17" s="1"/>
  <c r="B170" i="17"/>
  <c r="C170" i="17" s="1"/>
  <c r="E171" i="17" s="1"/>
  <c r="B154" i="17"/>
  <c r="C154" i="17" s="1"/>
  <c r="E155" i="17" s="1"/>
  <c r="C122" i="17"/>
  <c r="E123" i="17" s="1"/>
  <c r="B106" i="17"/>
  <c r="C106" i="17" s="1"/>
  <c r="B90" i="17"/>
  <c r="C90" i="17" s="1"/>
  <c r="B58" i="17"/>
  <c r="C58" i="17" s="1"/>
  <c r="E59" i="17" s="1"/>
  <c r="B26" i="17"/>
  <c r="C26" i="17" s="1"/>
  <c r="B324" i="17"/>
  <c r="C324" i="17" s="1"/>
  <c r="E325" i="17" s="1"/>
  <c r="B225" i="17"/>
  <c r="C225" i="17" s="1"/>
  <c r="B141" i="17"/>
  <c r="C141" i="17" s="1"/>
  <c r="E141" i="17" s="1"/>
  <c r="E347" i="17"/>
  <c r="E88" i="17"/>
  <c r="E36" i="17"/>
  <c r="E218" i="17"/>
  <c r="E138" i="17"/>
  <c r="E213" i="17"/>
  <c r="B327" i="17"/>
  <c r="C327" i="17" s="1"/>
  <c r="E328" i="17" s="1"/>
  <c r="B548" i="17"/>
  <c r="C548" i="17" s="1"/>
  <c r="E548" i="17" s="1"/>
  <c r="C532" i="17"/>
  <c r="V516" i="17"/>
  <c r="N3" i="11" s="1"/>
  <c r="O3" i="11" s="1"/>
  <c r="B516" i="17"/>
  <c r="C516" i="17" s="1"/>
  <c r="B500" i="17"/>
  <c r="C500" i="17" s="1"/>
  <c r="E501" i="17" s="1"/>
  <c r="B468" i="17"/>
  <c r="C468" i="17" s="1"/>
  <c r="E468" i="17" s="1"/>
  <c r="C452" i="17"/>
  <c r="E453" i="17" s="1"/>
  <c r="B404" i="17"/>
  <c r="B388" i="17"/>
  <c r="B369" i="17"/>
  <c r="C369" i="17" s="1"/>
  <c r="B321" i="17"/>
  <c r="C321" i="17" s="1"/>
  <c r="E322" i="17" s="1"/>
  <c r="C111" i="17"/>
  <c r="E111" i="17" s="1"/>
  <c r="C63" i="17"/>
  <c r="C47" i="17"/>
  <c r="E48" i="17" s="1"/>
  <c r="C31" i="17"/>
  <c r="E32" i="17" s="1"/>
  <c r="C144" i="17"/>
  <c r="B120" i="17"/>
  <c r="C120" i="17" s="1"/>
  <c r="E120" i="17" s="1"/>
  <c r="C116" i="17"/>
  <c r="E116" i="17" s="1"/>
  <c r="C104" i="17"/>
  <c r="E104" i="17" s="1"/>
  <c r="C44" i="17"/>
  <c r="E45" i="17" s="1"/>
  <c r="C304" i="17"/>
  <c r="E305" i="17" s="1"/>
  <c r="C276" i="17"/>
  <c r="E277" i="17" s="1"/>
  <c r="C97" i="17"/>
  <c r="C271" i="17"/>
  <c r="E271" i="17" s="1"/>
  <c r="B252" i="17"/>
  <c r="C252" i="17" s="1"/>
  <c r="E253" i="17" s="1"/>
  <c r="B236" i="17"/>
  <c r="C236" i="17" s="1"/>
  <c r="C204" i="17"/>
  <c r="E204" i="17" s="1"/>
  <c r="C172" i="17"/>
  <c r="E172" i="17" s="1"/>
  <c r="C156" i="17"/>
  <c r="B100" i="17"/>
  <c r="C100" i="17" s="1"/>
  <c r="E101" i="17" s="1"/>
  <c r="B40" i="17"/>
  <c r="C40" i="17" s="1"/>
  <c r="E40" i="17" s="1"/>
  <c r="C28" i="17"/>
  <c r="C19" i="17"/>
  <c r="E19" i="17" s="1"/>
  <c r="C17" i="17"/>
  <c r="E18" i="17" s="1"/>
  <c r="B13" i="17"/>
  <c r="C13" i="17" s="1"/>
  <c r="E14" i="17" s="1"/>
  <c r="B237" i="17"/>
  <c r="C237" i="17" s="1"/>
  <c r="B181" i="17"/>
  <c r="C181" i="17" s="1"/>
  <c r="E182" i="17" s="1"/>
  <c r="B93" i="17"/>
  <c r="C93" i="17" s="1"/>
  <c r="E94" i="17" s="1"/>
  <c r="C37" i="17"/>
  <c r="E37" i="17" s="1"/>
  <c r="B297" i="17"/>
  <c r="C297" i="17" s="1"/>
  <c r="B281" i="17"/>
  <c r="C265" i="17"/>
  <c r="E266" i="17" s="1"/>
  <c r="B214" i="17"/>
  <c r="C150" i="17"/>
  <c r="E150" i="17" s="1"/>
  <c r="B118" i="17"/>
  <c r="C118" i="17" s="1"/>
  <c r="E119" i="17" s="1"/>
  <c r="B102" i="17"/>
  <c r="C102" i="17" s="1"/>
  <c r="E103" i="17" s="1"/>
  <c r="B86" i="17"/>
  <c r="B38" i="17"/>
  <c r="C38" i="17" s="1"/>
  <c r="E39" i="17" s="1"/>
  <c r="B22" i="17"/>
  <c r="C22" i="17" s="1"/>
  <c r="E22" i="17" s="1"/>
  <c r="B11" i="17"/>
  <c r="C11" i="17" s="1"/>
  <c r="B205" i="17"/>
  <c r="C205" i="17" s="1"/>
  <c r="C165" i="17"/>
  <c r="E166" i="17" s="1"/>
  <c r="B125" i="17"/>
  <c r="C125" i="17" s="1"/>
  <c r="B121" i="17"/>
  <c r="C121" i="17" s="1"/>
  <c r="B117" i="17"/>
  <c r="C117" i="17" s="1"/>
  <c r="B73" i="17"/>
  <c r="C73" i="17" s="1"/>
  <c r="E74" i="17" s="1"/>
  <c r="B69" i="17"/>
  <c r="C69" i="17" s="1"/>
  <c r="E70" i="17" s="1"/>
  <c r="B29" i="17"/>
  <c r="C29" i="17" s="1"/>
  <c r="E30" i="17" s="1"/>
  <c r="E95" i="17"/>
  <c r="E60" i="17"/>
  <c r="E55" i="17"/>
  <c r="E133" i="17"/>
  <c r="C1603" i="17"/>
  <c r="E1603" i="17" s="1"/>
  <c r="B1584" i="17"/>
  <c r="C1584" i="17" s="1"/>
  <c r="E1585" i="17" s="1"/>
  <c r="B1536" i="17"/>
  <c r="C1536" i="17" s="1"/>
  <c r="B1456" i="17"/>
  <c r="C1456" i="17" s="1"/>
  <c r="E1456" i="17" s="1"/>
  <c r="B1440" i="17"/>
  <c r="C1440" i="17" s="1"/>
  <c r="E1440" i="17" s="1"/>
  <c r="B1424" i="17"/>
  <c r="C1424" i="17" s="1"/>
  <c r="C1264" i="17"/>
  <c r="B1216" i="17"/>
  <c r="B1764" i="17"/>
  <c r="C1764" i="17" s="1"/>
  <c r="E1765" i="17" s="1"/>
  <c r="B1732" i="17"/>
  <c r="C1732" i="17" s="1"/>
  <c r="B1712" i="17"/>
  <c r="C1696" i="17"/>
  <c r="E1697" i="17" s="1"/>
  <c r="B1680" i="17"/>
  <c r="C1632" i="17"/>
  <c r="E1633" i="17" s="1"/>
  <c r="C1565" i="17"/>
  <c r="E1566" i="17" s="1"/>
  <c r="C1533" i="17"/>
  <c r="E1533" i="17" s="1"/>
  <c r="C1485" i="17"/>
  <c r="B1421" i="17"/>
  <c r="C1421" i="17" s="1"/>
  <c r="B1766" i="17"/>
  <c r="C1766" i="17" s="1"/>
  <c r="E1767" i="17" s="1"/>
  <c r="C1734" i="17"/>
  <c r="E1735" i="17" s="1"/>
  <c r="C1698" i="17"/>
  <c r="E1698" i="17" s="1"/>
  <c r="B1551" i="17"/>
  <c r="C1551" i="17" s="1"/>
  <c r="E1552" i="17" s="1"/>
  <c r="C1471" i="17"/>
  <c r="E1471" i="17" s="1"/>
  <c r="C1407" i="17"/>
  <c r="E1407" i="17" s="1"/>
  <c r="B1391" i="17"/>
  <c r="C1391" i="17" s="1"/>
  <c r="E1392" i="17" s="1"/>
  <c r="B1181" i="17"/>
  <c r="C1181" i="17" s="1"/>
  <c r="C1127" i="17"/>
  <c r="C1031" i="17"/>
  <c r="C1015" i="17"/>
  <c r="B983" i="17"/>
  <c r="B919" i="17"/>
  <c r="C919" i="17" s="1"/>
  <c r="C887" i="17"/>
  <c r="E887" i="17" s="1"/>
  <c r="B839" i="17"/>
  <c r="V839" i="17"/>
  <c r="B807" i="17"/>
  <c r="C807" i="17" s="1"/>
  <c r="V807" i="17"/>
  <c r="L6" i="11" s="1"/>
  <c r="N6" i="11" s="1"/>
  <c r="O6" i="11" s="1"/>
  <c r="C1349" i="17"/>
  <c r="E1350" i="17" s="1"/>
  <c r="C1333" i="17"/>
  <c r="B1269" i="17"/>
  <c r="C1269" i="17" s="1"/>
  <c r="E1270" i="17" s="1"/>
  <c r="C1237" i="17"/>
  <c r="E1238" i="17" s="1"/>
  <c r="C1148" i="17"/>
  <c r="E1148" i="17" s="1"/>
  <c r="C1084" i="17"/>
  <c r="E1084" i="17" s="1"/>
  <c r="B972" i="17"/>
  <c r="B924" i="17"/>
  <c r="C924" i="17" s="1"/>
  <c r="C844" i="17"/>
  <c r="B1303" i="17"/>
  <c r="C1303" i="17" s="1"/>
  <c r="B1255" i="17"/>
  <c r="B1086" i="17"/>
  <c r="C1086" i="17" s="1"/>
  <c r="E1087" i="17" s="1"/>
  <c r="B1054" i="17"/>
  <c r="B1006" i="17"/>
  <c r="C1006" i="17" s="1"/>
  <c r="B926" i="17"/>
  <c r="C926" i="17" s="1"/>
  <c r="C894" i="17"/>
  <c r="B846" i="17"/>
  <c r="B727" i="17"/>
  <c r="C583" i="17"/>
  <c r="E584" i="17" s="1"/>
  <c r="C1167" i="17"/>
  <c r="E1167" i="17" s="1"/>
  <c r="B1001" i="17"/>
  <c r="C1001" i="17" s="1"/>
  <c r="E1002" i="17" s="1"/>
  <c r="B993" i="17"/>
  <c r="C993" i="17" s="1"/>
  <c r="B977" i="17"/>
  <c r="C977" i="17" s="1"/>
  <c r="E977" i="17" s="1"/>
  <c r="V977" i="17"/>
  <c r="L8" i="11" s="1"/>
  <c r="N8" i="11" s="1"/>
  <c r="O8" i="11" s="1"/>
  <c r="B953" i="17"/>
  <c r="C953" i="17" s="1"/>
  <c r="E953" i="17" s="1"/>
  <c r="C885" i="17"/>
  <c r="E886" i="17" s="1"/>
  <c r="B828" i="17"/>
  <c r="C828" i="17" s="1"/>
  <c r="B812" i="17"/>
  <c r="C812" i="17" s="1"/>
  <c r="E813" i="17" s="1"/>
  <c r="C680" i="17"/>
  <c r="B600" i="17"/>
  <c r="C600" i="17" s="1"/>
  <c r="E601" i="17" s="1"/>
  <c r="B1546" i="17"/>
  <c r="C1546" i="17" s="1"/>
  <c r="E1547" i="17" s="1"/>
  <c r="B1450" i="17"/>
  <c r="C1450" i="17" s="1"/>
  <c r="E1451" i="17" s="1"/>
  <c r="C1366" i="17"/>
  <c r="E1366" i="17" s="1"/>
  <c r="B949" i="17"/>
  <c r="C949" i="17" s="1"/>
  <c r="E950" i="17" s="1"/>
  <c r="B810" i="17"/>
  <c r="C1675" i="17"/>
  <c r="E1676" i="17" s="1"/>
  <c r="C1659" i="17"/>
  <c r="E1660" i="17" s="1"/>
  <c r="C1643" i="17"/>
  <c r="B1568" i="17"/>
  <c r="B1488" i="17"/>
  <c r="C1488" i="17" s="1"/>
  <c r="E1489" i="17" s="1"/>
  <c r="B1472" i="17"/>
  <c r="B1408" i="17"/>
  <c r="C1408" i="17" s="1"/>
  <c r="E1409" i="17" s="1"/>
  <c r="C1248" i="17"/>
  <c r="E1249" i="17" s="1"/>
  <c r="B1780" i="17"/>
  <c r="C1780" i="17" s="1"/>
  <c r="E1781" i="17" s="1"/>
  <c r="B1748" i="17"/>
  <c r="C1748" i="17" s="1"/>
  <c r="C1616" i="17"/>
  <c r="E1617" i="17" s="1"/>
  <c r="C1501" i="17"/>
  <c r="E1502" i="17" s="1"/>
  <c r="C1389" i="17"/>
  <c r="B1373" i="17"/>
  <c r="C1714" i="17"/>
  <c r="E1714" i="17" s="1"/>
  <c r="C1650" i="17"/>
  <c r="E1650" i="17" s="1"/>
  <c r="B1634" i="17"/>
  <c r="C1634" i="17" s="1"/>
  <c r="E1634" i="17" s="1"/>
  <c r="B1618" i="17"/>
  <c r="C1618" i="17" s="1"/>
  <c r="E1619" i="17" s="1"/>
  <c r="C1519" i="17"/>
  <c r="E1519" i="17" s="1"/>
  <c r="B1487" i="17"/>
  <c r="C1487" i="17" s="1"/>
  <c r="E1487" i="17" s="1"/>
  <c r="B1423" i="17"/>
  <c r="C1375" i="17"/>
  <c r="E1375" i="17" s="1"/>
  <c r="B1359" i="17"/>
  <c r="B1111" i="17"/>
  <c r="C1111" i="17" s="1"/>
  <c r="C1079" i="17"/>
  <c r="B951" i="17"/>
  <c r="B1317" i="17"/>
  <c r="C1317" i="17" s="1"/>
  <c r="C1253" i="17"/>
  <c r="C1202" i="17"/>
  <c r="E1202" i="17" s="1"/>
  <c r="C1186" i="17"/>
  <c r="B1116" i="17"/>
  <c r="C1116" i="17" s="1"/>
  <c r="E1117" i="17" s="1"/>
  <c r="B1020" i="17"/>
  <c r="C1020" i="17" s="1"/>
  <c r="E1021" i="17" s="1"/>
  <c r="C1287" i="17"/>
  <c r="B1239" i="17"/>
  <c r="C1239" i="17" s="1"/>
  <c r="E1240" i="17" s="1"/>
  <c r="B1223" i="17"/>
  <c r="C1223" i="17" s="1"/>
  <c r="E1224" i="17" s="1"/>
  <c r="B1118" i="17"/>
  <c r="C1118" i="17" s="1"/>
  <c r="C1102" i="17"/>
  <c r="C942" i="17"/>
  <c r="E942" i="17" s="1"/>
  <c r="B910" i="17"/>
  <c r="C910" i="17" s="1"/>
  <c r="B679" i="17"/>
  <c r="C679" i="17" s="1"/>
  <c r="B663" i="17"/>
  <c r="B631" i="17"/>
  <c r="C631" i="17" s="1"/>
  <c r="E631" i="17" s="1"/>
  <c r="B599" i="17"/>
  <c r="B567" i="17"/>
  <c r="C567" i="17" s="1"/>
  <c r="B1609" i="17"/>
  <c r="C1609" i="17" s="1"/>
  <c r="E1610" i="17" s="1"/>
  <c r="B1466" i="17"/>
  <c r="C1466" i="17" s="1"/>
  <c r="E1466" i="17" s="1"/>
  <c r="B1430" i="17"/>
  <c r="C1430" i="17" s="1"/>
  <c r="E1431" i="17" s="1"/>
  <c r="C1310" i="17"/>
  <c r="C796" i="17"/>
  <c r="E797" i="17" s="1"/>
  <c r="B776" i="17"/>
  <c r="B648" i="17"/>
  <c r="B632" i="17"/>
  <c r="C632" i="17" s="1"/>
  <c r="B568" i="17"/>
  <c r="C568" i="17" s="1"/>
  <c r="E569" i="17" s="1"/>
  <c r="B1621" i="17"/>
  <c r="C1621" i="17" s="1"/>
  <c r="E1622" i="17" s="1"/>
  <c r="B1149" i="17"/>
  <c r="C1149" i="17" s="1"/>
  <c r="C957" i="17"/>
  <c r="E958" i="17" s="1"/>
  <c r="B794" i="17"/>
  <c r="C794" i="17" s="1"/>
  <c r="E696" i="17"/>
  <c r="C1775" i="17"/>
  <c r="E1776" i="17" s="1"/>
  <c r="B1743" i="17"/>
  <c r="C1743" i="17" s="1"/>
  <c r="B1723" i="17"/>
  <c r="C1723" i="17" s="1"/>
  <c r="B1707" i="17"/>
  <c r="C1707" i="17" s="1"/>
  <c r="B1520" i="17"/>
  <c r="C1520" i="17" s="1"/>
  <c r="B1328" i="17"/>
  <c r="C1312" i="17"/>
  <c r="E1313" i="17" s="1"/>
  <c r="C1296" i="17"/>
  <c r="E1297" i="17" s="1"/>
  <c r="B1232" i="17"/>
  <c r="B1664" i="17"/>
  <c r="C1664" i="17" s="1"/>
  <c r="B1549" i="17"/>
  <c r="C1549" i="17" s="1"/>
  <c r="C1469" i="17"/>
  <c r="E1470" i="17" s="1"/>
  <c r="B1405" i="17"/>
  <c r="B1357" i="17"/>
  <c r="C1567" i="17"/>
  <c r="E1567" i="17" s="1"/>
  <c r="B1535" i="17"/>
  <c r="C1535" i="17" s="1"/>
  <c r="B1503" i="17"/>
  <c r="C1503" i="17" s="1"/>
  <c r="E1504" i="17" s="1"/>
  <c r="C1063" i="17"/>
  <c r="B999" i="17"/>
  <c r="C999" i="17" s="1"/>
  <c r="B967" i="17"/>
  <c r="C967" i="17" s="1"/>
  <c r="E967" i="17" s="1"/>
  <c r="B903" i="17"/>
  <c r="C903" i="17" s="1"/>
  <c r="E904" i="17" s="1"/>
  <c r="C855" i="17"/>
  <c r="E856" i="17" s="1"/>
  <c r="C791" i="17"/>
  <c r="E791" i="17" s="1"/>
  <c r="B771" i="17"/>
  <c r="B1285" i="17"/>
  <c r="B1221" i="17"/>
  <c r="B1170" i="17"/>
  <c r="B1132" i="17"/>
  <c r="B1052" i="17"/>
  <c r="C1052" i="17" s="1"/>
  <c r="E1053" i="17" s="1"/>
  <c r="B988" i="17"/>
  <c r="C988" i="17" s="1"/>
  <c r="E989" i="17" s="1"/>
  <c r="B908" i="17"/>
  <c r="C908" i="17" s="1"/>
  <c r="E908" i="17" s="1"/>
  <c r="B892" i="17"/>
  <c r="C892" i="17" s="1"/>
  <c r="C1271" i="17"/>
  <c r="E1271" i="17" s="1"/>
  <c r="C1204" i="17"/>
  <c r="B1172" i="17"/>
  <c r="C1172" i="17" s="1"/>
  <c r="B1070" i="17"/>
  <c r="B1022" i="17"/>
  <c r="C1022" i="17" s="1"/>
  <c r="E1022" i="17" s="1"/>
  <c r="C990" i="17"/>
  <c r="E990" i="17" s="1"/>
  <c r="C711" i="17"/>
  <c r="B1514" i="17"/>
  <c r="C1195" i="17"/>
  <c r="B760" i="17"/>
  <c r="C760" i="17" s="1"/>
  <c r="B712" i="17"/>
  <c r="C712" i="17" s="1"/>
  <c r="C616" i="17"/>
  <c r="E617" i="17" s="1"/>
  <c r="B1645" i="17"/>
  <c r="C1478" i="17"/>
  <c r="E1479" i="17" s="1"/>
  <c r="C1458" i="17"/>
  <c r="E1649" i="17"/>
  <c r="C742" i="17"/>
  <c r="B726" i="17"/>
  <c r="C726" i="17" s="1"/>
  <c r="E726" i="17" s="1"/>
  <c r="B710" i="17"/>
  <c r="C710" i="17" s="1"/>
  <c r="C694" i="17"/>
  <c r="E695" i="17" s="1"/>
  <c r="C678" i="17"/>
  <c r="C662" i="17"/>
  <c r="C646" i="17"/>
  <c r="E647" i="17" s="1"/>
  <c r="C614" i="17"/>
  <c r="E615" i="17" s="1"/>
  <c r="V598" i="17"/>
  <c r="L4" i="11" s="1"/>
  <c r="B598" i="17"/>
  <c r="C598" i="17" s="1"/>
  <c r="E598" i="17" s="1"/>
  <c r="C566" i="17"/>
  <c r="B1665" i="17"/>
  <c r="C1665" i="17" s="1"/>
  <c r="E1666" i="17" s="1"/>
  <c r="B1534" i="17"/>
  <c r="C1534" i="17" s="1"/>
  <c r="B1530" i="17"/>
  <c r="B1462" i="17"/>
  <c r="C1446" i="17"/>
  <c r="B1390" i="17"/>
  <c r="C1390" i="17" s="1"/>
  <c r="B1290" i="17"/>
  <c r="B1109" i="17"/>
  <c r="B1045" i="17"/>
  <c r="B833" i="17"/>
  <c r="B781" i="17"/>
  <c r="C781" i="17" s="1"/>
  <c r="C745" i="17"/>
  <c r="E746" i="17" s="1"/>
  <c r="B641" i="17"/>
  <c r="C641" i="17" s="1"/>
  <c r="B585" i="17"/>
  <c r="C585" i="17" s="1"/>
  <c r="E586" i="17" s="1"/>
  <c r="C753" i="17"/>
  <c r="E753" i="17" s="1"/>
  <c r="B737" i="17"/>
  <c r="B705" i="17"/>
  <c r="C705" i="17" s="1"/>
  <c r="E705" i="17" s="1"/>
  <c r="C681" i="17"/>
  <c r="C1779" i="17"/>
  <c r="B1763" i="17"/>
  <c r="C1763" i="17" s="1"/>
  <c r="B1747" i="17"/>
  <c r="C1747" i="17" s="1"/>
  <c r="E1747" i="17" s="1"/>
  <c r="C1727" i="17"/>
  <c r="E1728" i="17" s="1"/>
  <c r="B1771" i="17"/>
  <c r="C1771" i="17" s="1"/>
  <c r="C1739" i="17"/>
  <c r="E1739" i="17" s="1"/>
  <c r="B1719" i="17"/>
  <c r="C1719" i="17" s="1"/>
  <c r="E1719" i="17" s="1"/>
  <c r="C1703" i="17"/>
  <c r="E1704" i="17" s="1"/>
  <c r="B785" i="17"/>
  <c r="C785" i="17" s="1"/>
  <c r="E786" i="17" s="1"/>
  <c r="B877" i="17"/>
  <c r="C877" i="17" s="1"/>
  <c r="E878" i="17" s="1"/>
  <c r="C661" i="17"/>
  <c r="E661" i="17" s="1"/>
  <c r="B657" i="17"/>
  <c r="C657" i="17" s="1"/>
  <c r="E658" i="17" s="1"/>
  <c r="B761" i="17"/>
  <c r="B741" i="17"/>
  <c r="C729" i="17"/>
  <c r="E729" i="17" s="1"/>
  <c r="B1751" i="17"/>
  <c r="C1751" i="17" s="1"/>
  <c r="B1715" i="17"/>
  <c r="C1715" i="17" s="1"/>
  <c r="B1699" i="17"/>
  <c r="C1699" i="17" s="1"/>
  <c r="B1683" i="17"/>
  <c r="C1683" i="17" s="1"/>
  <c r="E1684" i="17" s="1"/>
  <c r="B1667" i="17"/>
  <c r="C1667" i="17" s="1"/>
  <c r="E1667" i="17" s="1"/>
  <c r="C1651" i="17"/>
  <c r="E1652" i="17" s="1"/>
  <c r="B1635" i="17"/>
  <c r="C1635" i="17" s="1"/>
  <c r="E1636" i="17" s="1"/>
  <c r="C1679" i="17"/>
  <c r="C1663" i="17"/>
  <c r="C1647" i="17"/>
  <c r="E1648" i="17" s="1"/>
  <c r="B1607" i="17"/>
  <c r="C1607" i="17" s="1"/>
  <c r="E1608" i="17" s="1"/>
  <c r="B1588" i="17"/>
  <c r="C1588" i="17" s="1"/>
  <c r="B1572" i="17"/>
  <c r="C1572" i="17" s="1"/>
  <c r="E1573" i="17" s="1"/>
  <c r="C1556" i="17"/>
  <c r="E1557" i="17" s="1"/>
  <c r="B1540" i="17"/>
  <c r="C1540" i="17" s="1"/>
  <c r="E1541" i="17" s="1"/>
  <c r="B1524" i="17"/>
  <c r="V1524" i="17"/>
  <c r="B1508" i="17"/>
  <c r="C1508" i="17" s="1"/>
  <c r="C1476" i="17"/>
  <c r="E1477" i="17" s="1"/>
  <c r="B1428" i="17"/>
  <c r="C1428" i="17" s="1"/>
  <c r="E1429" i="17" s="1"/>
  <c r="B1396" i="17"/>
  <c r="C1396" i="17" s="1"/>
  <c r="E1397" i="17" s="1"/>
  <c r="B1380" i="17"/>
  <c r="C1380" i="17" s="1"/>
  <c r="E1381" i="17" s="1"/>
  <c r="B1364" i="17"/>
  <c r="C1364" i="17" s="1"/>
  <c r="E1365" i="17" s="1"/>
  <c r="B1348" i="17"/>
  <c r="C1348" i="17" s="1"/>
  <c r="B1332" i="17"/>
  <c r="C1332" i="17" s="1"/>
  <c r="B1316" i="17"/>
  <c r="C1316" i="17" s="1"/>
  <c r="B1300" i="17"/>
  <c r="B1284" i="17"/>
  <c r="C1284" i="17" s="1"/>
  <c r="C1252" i="17"/>
  <c r="B1220" i="17"/>
  <c r="C1220" i="17" s="1"/>
  <c r="B1768" i="17"/>
  <c r="B1752" i="17"/>
  <c r="C1752" i="17" s="1"/>
  <c r="B1736" i="17"/>
  <c r="C1736" i="17" s="1"/>
  <c r="C1716" i="17"/>
  <c r="C1700" i="17"/>
  <c r="E1701" i="17" s="1"/>
  <c r="B1668" i="17"/>
  <c r="C1668" i="17" s="1"/>
  <c r="E1669" i="17" s="1"/>
  <c r="B1620" i="17"/>
  <c r="C1620" i="17" s="1"/>
  <c r="B1604" i="17"/>
  <c r="C1604" i="17" s="1"/>
  <c r="B1553" i="17"/>
  <c r="C1553" i="17" s="1"/>
  <c r="E1554" i="17" s="1"/>
  <c r="B1537" i="17"/>
  <c r="V1521" i="17"/>
  <c r="L10" i="11" s="1"/>
  <c r="N10" i="11" s="1"/>
  <c r="O10" i="11" s="1"/>
  <c r="B1521" i="17"/>
  <c r="C1521" i="17" s="1"/>
  <c r="E1522" i="17" s="1"/>
  <c r="B1505" i="17"/>
  <c r="C1457" i="17"/>
  <c r="C1441" i="17"/>
  <c r="C1425" i="17"/>
  <c r="C1393" i="17"/>
  <c r="E1394" i="17" s="1"/>
  <c r="B1377" i="17"/>
  <c r="C1377" i="17" s="1"/>
  <c r="B1361" i="17"/>
  <c r="C1361" i="17" s="1"/>
  <c r="E1361" i="17" s="1"/>
  <c r="B1770" i="17"/>
  <c r="C1770" i="17" s="1"/>
  <c r="C1754" i="17"/>
  <c r="E1755" i="17" s="1"/>
  <c r="C1702" i="17"/>
  <c r="E1702" i="17" s="1"/>
  <c r="B1686" i="17"/>
  <c r="C1686" i="17" s="1"/>
  <c r="B1670" i="17"/>
  <c r="C1670" i="17" s="1"/>
  <c r="E1670" i="17" s="1"/>
  <c r="B1654" i="17"/>
  <c r="C1654" i="17" s="1"/>
  <c r="B1638" i="17"/>
  <c r="B1606" i="17"/>
  <c r="C1606" i="17" s="1"/>
  <c r="B1587" i="17"/>
  <c r="C1587" i="17" s="1"/>
  <c r="B1571" i="17"/>
  <c r="C1571" i="17" s="1"/>
  <c r="E1571" i="17" s="1"/>
  <c r="C1555" i="17"/>
  <c r="B1539" i="17"/>
  <c r="C1539" i="17" s="1"/>
  <c r="E1539" i="17" s="1"/>
  <c r="B1523" i="17"/>
  <c r="C1523" i="17" s="1"/>
  <c r="B1507" i="17"/>
  <c r="C1507" i="17" s="1"/>
  <c r="E1507" i="17" s="1"/>
  <c r="B1491" i="17"/>
  <c r="C1491" i="17" s="1"/>
  <c r="E1492" i="17" s="1"/>
  <c r="C1459" i="17"/>
  <c r="E1460" i="17" s="1"/>
  <c r="B1443" i="17"/>
  <c r="C1443" i="17" s="1"/>
  <c r="E1444" i="17" s="1"/>
  <c r="B1411" i="17"/>
  <c r="C1411" i="17" s="1"/>
  <c r="E1412" i="17" s="1"/>
  <c r="C1395" i="17"/>
  <c r="E1395" i="17" s="1"/>
  <c r="C1185" i="17"/>
  <c r="B1169" i="17"/>
  <c r="C1169" i="17" s="1"/>
  <c r="B1115" i="17"/>
  <c r="C1115" i="17" s="1"/>
  <c r="B1099" i="17"/>
  <c r="C1099" i="17" s="1"/>
  <c r="E1100" i="17" s="1"/>
  <c r="V1067" i="17"/>
  <c r="L9" i="11" s="1"/>
  <c r="N9" i="11" s="1"/>
  <c r="O9" i="11" s="1"/>
  <c r="B1067" i="17"/>
  <c r="C1067" i="17" s="1"/>
  <c r="E1068" i="17" s="1"/>
  <c r="B1051" i="17"/>
  <c r="C1035" i="17"/>
  <c r="E1036" i="17" s="1"/>
  <c r="B1003" i="17"/>
  <c r="C1003" i="17" s="1"/>
  <c r="E1004" i="17" s="1"/>
  <c r="B971" i="17"/>
  <c r="C971" i="17" s="1"/>
  <c r="E971" i="17" s="1"/>
  <c r="B955" i="17"/>
  <c r="C955" i="17" s="1"/>
  <c r="E956" i="17" s="1"/>
  <c r="C923" i="17"/>
  <c r="E923" i="17" s="1"/>
  <c r="C891" i="17"/>
  <c r="C843" i="17"/>
  <c r="E843" i="17" s="1"/>
  <c r="B827" i="17"/>
  <c r="C827" i="17" s="1"/>
  <c r="E827" i="17" s="1"/>
  <c r="B795" i="17"/>
  <c r="C795" i="17" s="1"/>
  <c r="C775" i="17"/>
  <c r="E775" i="17" s="1"/>
  <c r="B759" i="17"/>
  <c r="B743" i="17"/>
  <c r="B1353" i="17"/>
  <c r="C1353" i="17" s="1"/>
  <c r="B1337" i="17"/>
  <c r="C1305" i="17"/>
  <c r="C1273" i="17"/>
  <c r="B1225" i="17"/>
  <c r="C1225" i="17" s="1"/>
  <c r="E1225" i="17" s="1"/>
  <c r="C1206" i="17"/>
  <c r="B1190" i="17"/>
  <c r="C1190" i="17" s="1"/>
  <c r="C1174" i="17"/>
  <c r="B1136" i="17"/>
  <c r="C1136" i="17" s="1"/>
  <c r="C1120" i="17"/>
  <c r="E1120" i="17" s="1"/>
  <c r="B1072" i="17"/>
  <c r="C1072" i="17" s="1"/>
  <c r="B1008" i="17"/>
  <c r="B992" i="17"/>
  <c r="C992" i="17" s="1"/>
  <c r="C896" i="17"/>
  <c r="C880" i="17"/>
  <c r="C1339" i="17"/>
  <c r="C1323" i="17"/>
  <c r="E1324" i="17" s="1"/>
  <c r="C1307" i="17"/>
  <c r="E1308" i="17" s="1"/>
  <c r="B1275" i="17"/>
  <c r="C1275" i="17" s="1"/>
  <c r="B1259" i="17"/>
  <c r="C1259" i="17" s="1"/>
  <c r="B1243" i="17"/>
  <c r="C1243" i="17" s="1"/>
  <c r="E1257" i="17"/>
  <c r="E1241" i="17"/>
  <c r="E1088" i="17"/>
  <c r="E1056" i="17"/>
  <c r="E848" i="17"/>
  <c r="B565" i="17"/>
  <c r="C565" i="17" s="1"/>
  <c r="B1687" i="17"/>
  <c r="C1687" i="17" s="1"/>
  <c r="C1671" i="17"/>
  <c r="B1655" i="17"/>
  <c r="C1655" i="17" s="1"/>
  <c r="B1623" i="17"/>
  <c r="C1623" i="17" s="1"/>
  <c r="E1624" i="17" s="1"/>
  <c r="C1599" i="17"/>
  <c r="E1600" i="17" s="1"/>
  <c r="B1580" i="17"/>
  <c r="B1564" i="17"/>
  <c r="C1564" i="17" s="1"/>
  <c r="E1564" i="17" s="1"/>
  <c r="B1548" i="17"/>
  <c r="C1548" i="17" s="1"/>
  <c r="E1548" i="17" s="1"/>
  <c r="B1516" i="17"/>
  <c r="C1516" i="17" s="1"/>
  <c r="E1517" i="17" s="1"/>
  <c r="B1500" i="17"/>
  <c r="C1500" i="17" s="1"/>
  <c r="E1500" i="17" s="1"/>
  <c r="B1484" i="17"/>
  <c r="C1484" i="17" s="1"/>
  <c r="B1468" i="17"/>
  <c r="C1468" i="17" s="1"/>
  <c r="B1452" i="17"/>
  <c r="C1436" i="17"/>
  <c r="E1437" i="17" s="1"/>
  <c r="B1420" i="17"/>
  <c r="B1404" i="17"/>
  <c r="C1404" i="17" s="1"/>
  <c r="E1404" i="17" s="1"/>
  <c r="B1388" i="17"/>
  <c r="C1388" i="17" s="1"/>
  <c r="B1372" i="17"/>
  <c r="B1356" i="17"/>
  <c r="C1356" i="17" s="1"/>
  <c r="C1340" i="17"/>
  <c r="B1292" i="17"/>
  <c r="C1292" i="17" s="1"/>
  <c r="E1292" i="17" s="1"/>
  <c r="B1276" i="17"/>
  <c r="C1276" i="17" s="1"/>
  <c r="B1260" i="17"/>
  <c r="C1260" i="17" s="1"/>
  <c r="B1244" i="17"/>
  <c r="C1244" i="17" s="1"/>
  <c r="B1228" i="17"/>
  <c r="C1228" i="17" s="1"/>
  <c r="C1209" i="17"/>
  <c r="E1210" i="17" s="1"/>
  <c r="B1193" i="17"/>
  <c r="C1193" i="17" s="1"/>
  <c r="E1193" i="17" s="1"/>
  <c r="C1744" i="17"/>
  <c r="C1724" i="17"/>
  <c r="E1725" i="17" s="1"/>
  <c r="C1708" i="17"/>
  <c r="E1709" i="17" s="1"/>
  <c r="C1692" i="17"/>
  <c r="E1693" i="17" s="1"/>
  <c r="C1644" i="17"/>
  <c r="E1644" i="17" s="1"/>
  <c r="C1612" i="17"/>
  <c r="E1613" i="17" s="1"/>
  <c r="C1596" i="17"/>
  <c r="E1596" i="17" s="1"/>
  <c r="B1513" i="17"/>
  <c r="B1481" i="17"/>
  <c r="C1481" i="17" s="1"/>
  <c r="B1433" i="17"/>
  <c r="C1433" i="17" s="1"/>
  <c r="B1417" i="17"/>
  <c r="C1417" i="17" s="1"/>
  <c r="C1401" i="17"/>
  <c r="C1778" i="17"/>
  <c r="B1710" i="17"/>
  <c r="C1710" i="17" s="1"/>
  <c r="B1694" i="17"/>
  <c r="C1678" i="17"/>
  <c r="E1678" i="17" s="1"/>
  <c r="B1662" i="17"/>
  <c r="C1662" i="17" s="1"/>
  <c r="E1662" i="17" s="1"/>
  <c r="C1646" i="17"/>
  <c r="B1614" i="17"/>
  <c r="C1614" i="17" s="1"/>
  <c r="E1615" i="17" s="1"/>
  <c r="B1598" i="17"/>
  <c r="C1598" i="17" s="1"/>
  <c r="C1579" i="17"/>
  <c r="E1579" i="17" s="1"/>
  <c r="B1483" i="17"/>
  <c r="C1483" i="17" s="1"/>
  <c r="B1467" i="17"/>
  <c r="C1467" i="17" s="1"/>
  <c r="E1467" i="17" s="1"/>
  <c r="C1435" i="17"/>
  <c r="C1419" i="17"/>
  <c r="C1387" i="17"/>
  <c r="B1371" i="17"/>
  <c r="C1371" i="17" s="1"/>
  <c r="C1355" i="17"/>
  <c r="B1177" i="17"/>
  <c r="C1177" i="17" s="1"/>
  <c r="E1177" i="17" s="1"/>
  <c r="B1155" i="17"/>
  <c r="C1155" i="17" s="1"/>
  <c r="E1155" i="17" s="1"/>
  <c r="B1139" i="17"/>
  <c r="C1139" i="17" s="1"/>
  <c r="E1140" i="17" s="1"/>
  <c r="C1123" i="17"/>
  <c r="E1123" i="17" s="1"/>
  <c r="C1107" i="17"/>
  <c r="B1091" i="17"/>
  <c r="C1091" i="17" s="1"/>
  <c r="B1075" i="17"/>
  <c r="C1075" i="17" s="1"/>
  <c r="E1076" i="17" s="1"/>
  <c r="B1027" i="17"/>
  <c r="C1027" i="17" s="1"/>
  <c r="E1028" i="17" s="1"/>
  <c r="B947" i="17"/>
  <c r="C947" i="17" s="1"/>
  <c r="B931" i="17"/>
  <c r="C931" i="17" s="1"/>
  <c r="E932" i="17" s="1"/>
  <c r="C899" i="17"/>
  <c r="B867" i="17"/>
  <c r="C867" i="17" s="1"/>
  <c r="B851" i="17"/>
  <c r="B835" i="17"/>
  <c r="C835" i="17" s="1"/>
  <c r="E835" i="17" s="1"/>
  <c r="C787" i="17"/>
  <c r="E787" i="17" s="1"/>
  <c r="C767" i="17"/>
  <c r="E767" i="17" s="1"/>
  <c r="B751" i="17"/>
  <c r="C751" i="17" s="1"/>
  <c r="E752" i="17" s="1"/>
  <c r="B1329" i="17"/>
  <c r="C1329" i="17" s="1"/>
  <c r="E1330" i="17" s="1"/>
  <c r="B1281" i="17"/>
  <c r="C1281" i="17" s="1"/>
  <c r="B1265" i="17"/>
  <c r="C1265" i="17" s="1"/>
  <c r="B1198" i="17"/>
  <c r="C1198" i="17" s="1"/>
  <c r="E1199" i="17" s="1"/>
  <c r="B1182" i="17"/>
  <c r="C1182" i="17" s="1"/>
  <c r="B1163" i="17"/>
  <c r="B1144" i="17"/>
  <c r="C1144" i="17" s="1"/>
  <c r="E1144" i="17" s="1"/>
  <c r="C1128" i="17"/>
  <c r="B1112" i="17"/>
  <c r="C1112" i="17" s="1"/>
  <c r="E1113" i="17" s="1"/>
  <c r="B1096" i="17"/>
  <c r="C1096" i="17" s="1"/>
  <c r="C1080" i="17"/>
  <c r="B1064" i="17"/>
  <c r="C1032" i="17"/>
  <c r="E1033" i="17" s="1"/>
  <c r="C1016" i="17"/>
  <c r="E1017" i="17" s="1"/>
  <c r="C1000" i="17"/>
  <c r="V984" i="17"/>
  <c r="B984" i="17"/>
  <c r="C984" i="17" s="1"/>
  <c r="C968" i="17"/>
  <c r="E969" i="17" s="1"/>
  <c r="B920" i="17"/>
  <c r="C920" i="17" s="1"/>
  <c r="C888" i="17"/>
  <c r="E889" i="17" s="1"/>
  <c r="B872" i="17"/>
  <c r="C872" i="17" s="1"/>
  <c r="E873" i="17" s="1"/>
  <c r="B840" i="17"/>
  <c r="C840" i="17" s="1"/>
  <c r="B1347" i="17"/>
  <c r="C1347" i="17" s="1"/>
  <c r="C1331" i="17"/>
  <c r="E1331" i="17" s="1"/>
  <c r="B1315" i="17"/>
  <c r="C1315" i="17" s="1"/>
  <c r="B1283" i="17"/>
  <c r="C1283" i="17" s="1"/>
  <c r="C1251" i="17"/>
  <c r="E1251" i="17" s="1"/>
  <c r="E1760" i="17"/>
  <c r="E1628" i="17"/>
  <c r="E1561" i="17"/>
  <c r="E1345" i="17"/>
  <c r="E1048" i="17"/>
  <c r="E936" i="17"/>
  <c r="E1268" i="17"/>
  <c r="C1611" i="17"/>
  <c r="E1611" i="17" s="1"/>
  <c r="C1592" i="17"/>
  <c r="E1592" i="17" s="1"/>
  <c r="B1576" i="17"/>
  <c r="C1544" i="17"/>
  <c r="E1545" i="17" s="1"/>
  <c r="B1528" i="17"/>
  <c r="C1512" i="17"/>
  <c r="E1512" i="17" s="1"/>
  <c r="C1496" i="17"/>
  <c r="E1497" i="17" s="1"/>
  <c r="B1464" i="17"/>
  <c r="C1464" i="17" s="1"/>
  <c r="E1465" i="17" s="1"/>
  <c r="B1448" i="17"/>
  <c r="B1432" i="17"/>
  <c r="C1432" i="17" s="1"/>
  <c r="C1416" i="17"/>
  <c r="B1400" i="17"/>
  <c r="C1400" i="17" s="1"/>
  <c r="C1384" i="17"/>
  <c r="E1385" i="17" s="1"/>
  <c r="C1368" i="17"/>
  <c r="C1336" i="17"/>
  <c r="E1336" i="17" s="1"/>
  <c r="C1320" i="17"/>
  <c r="E1321" i="17" s="1"/>
  <c r="B1304" i="17"/>
  <c r="C1304" i="17" s="1"/>
  <c r="E1304" i="17" s="1"/>
  <c r="B1288" i="17"/>
  <c r="C1288" i="17" s="1"/>
  <c r="E1289" i="17" s="1"/>
  <c r="B1272" i="17"/>
  <c r="C1272" i="17" s="1"/>
  <c r="C1205" i="17"/>
  <c r="B1189" i="17"/>
  <c r="C1189" i="17" s="1"/>
  <c r="E1189" i="17" s="1"/>
  <c r="B1772" i="17"/>
  <c r="C1772" i="17" s="1"/>
  <c r="C1756" i="17"/>
  <c r="E1756" i="17" s="1"/>
  <c r="B1740" i="17"/>
  <c r="C1740" i="17" s="1"/>
  <c r="E1741" i="17" s="1"/>
  <c r="B1720" i="17"/>
  <c r="B1688" i="17"/>
  <c r="C1688" i="17" s="1"/>
  <c r="E1689" i="17" s="1"/>
  <c r="B1672" i="17"/>
  <c r="C1672" i="17" s="1"/>
  <c r="E1673" i="17" s="1"/>
  <c r="B1656" i="17"/>
  <c r="C1656" i="17" s="1"/>
  <c r="E1657" i="17" s="1"/>
  <c r="B1589" i="17"/>
  <c r="C1589" i="17" s="1"/>
  <c r="C1525" i="17"/>
  <c r="B1509" i="17"/>
  <c r="C1509" i="17" s="1"/>
  <c r="E1510" i="17" s="1"/>
  <c r="B1493" i="17"/>
  <c r="C1493" i="17" s="1"/>
  <c r="E1493" i="17" s="1"/>
  <c r="C1445" i="17"/>
  <c r="E1445" i="17" s="1"/>
  <c r="B1413" i="17"/>
  <c r="C1742" i="17"/>
  <c r="E1742" i="17" s="1"/>
  <c r="B1722" i="17"/>
  <c r="C1722" i="17" s="1"/>
  <c r="B1706" i="17"/>
  <c r="C1706" i="17" s="1"/>
  <c r="B1690" i="17"/>
  <c r="C1690" i="17" s="1"/>
  <c r="E1690" i="17" s="1"/>
  <c r="C1674" i="17"/>
  <c r="E1674" i="17" s="1"/>
  <c r="B1642" i="17"/>
  <c r="C1642" i="17" s="1"/>
  <c r="B1626" i="17"/>
  <c r="B1559" i="17"/>
  <c r="C1559" i="17" s="1"/>
  <c r="E1560" i="17" s="1"/>
  <c r="B1543" i="17"/>
  <c r="C1543" i="17" s="1"/>
  <c r="E1543" i="17" s="1"/>
  <c r="C1447" i="17"/>
  <c r="B1415" i="17"/>
  <c r="C1415" i="17" s="1"/>
  <c r="E1415" i="17" s="1"/>
  <c r="B1399" i="17"/>
  <c r="C1399" i="17" s="1"/>
  <c r="E1399" i="17" s="1"/>
  <c r="B1367" i="17"/>
  <c r="C1367" i="17" s="1"/>
  <c r="C1173" i="17"/>
  <c r="B1151" i="17"/>
  <c r="C1151" i="17" s="1"/>
  <c r="E1152" i="17" s="1"/>
  <c r="C1103" i="17"/>
  <c r="E1104" i="17" s="1"/>
  <c r="B1071" i="17"/>
  <c r="C1071" i="17" s="1"/>
  <c r="V1071" i="17"/>
  <c r="C1039" i="17"/>
  <c r="E1040" i="17" s="1"/>
  <c r="B1023" i="17"/>
  <c r="B1007" i="17"/>
  <c r="C1007" i="17" s="1"/>
  <c r="B991" i="17"/>
  <c r="C991" i="17" s="1"/>
  <c r="C975" i="17"/>
  <c r="E976" i="17" s="1"/>
  <c r="B959" i="17"/>
  <c r="B943" i="17"/>
  <c r="C943" i="17" s="1"/>
  <c r="E944" i="17" s="1"/>
  <c r="B927" i="17"/>
  <c r="C927" i="17" s="1"/>
  <c r="E928" i="17" s="1"/>
  <c r="B911" i="17"/>
  <c r="C911" i="17" s="1"/>
  <c r="E912" i="17" s="1"/>
  <c r="B895" i="17"/>
  <c r="C895" i="17" s="1"/>
  <c r="B879" i="17"/>
  <c r="C879" i="17" s="1"/>
  <c r="E879" i="17" s="1"/>
  <c r="C863" i="17"/>
  <c r="E864" i="17" s="1"/>
  <c r="C831" i="17"/>
  <c r="E832" i="17" s="1"/>
  <c r="C815" i="17"/>
  <c r="B799" i="17"/>
  <c r="C799" i="17" s="1"/>
  <c r="E800" i="17" s="1"/>
  <c r="C747" i="17"/>
  <c r="E748" i="17" s="1"/>
  <c r="B1341" i="17"/>
  <c r="C1341" i="17" s="1"/>
  <c r="C1325" i="17"/>
  <c r="E1326" i="17" s="1"/>
  <c r="B1309" i="17"/>
  <c r="C1309" i="17" s="1"/>
  <c r="E1309" i="17" s="1"/>
  <c r="C1293" i="17"/>
  <c r="E1293" i="17" s="1"/>
  <c r="B1277" i="17"/>
  <c r="C1277" i="17" s="1"/>
  <c r="E1278" i="17" s="1"/>
  <c r="B1261" i="17"/>
  <c r="C1261" i="17" s="1"/>
  <c r="E1262" i="17" s="1"/>
  <c r="B1245" i="17"/>
  <c r="C1245" i="17" s="1"/>
  <c r="B1229" i="17"/>
  <c r="C1229" i="17" s="1"/>
  <c r="B1213" i="17"/>
  <c r="C1194" i="17"/>
  <c r="B1178" i="17"/>
  <c r="C1178" i="17" s="1"/>
  <c r="E1179" i="17" s="1"/>
  <c r="B1156" i="17"/>
  <c r="C1156" i="17" s="1"/>
  <c r="B1124" i="17"/>
  <c r="C1124" i="17" s="1"/>
  <c r="E1125" i="17" s="1"/>
  <c r="C1108" i="17"/>
  <c r="B1092" i="17"/>
  <c r="C1092" i="17" s="1"/>
  <c r="E1093" i="17" s="1"/>
  <c r="C1012" i="17"/>
  <c r="E1013" i="17" s="1"/>
  <c r="C996" i="17"/>
  <c r="E997" i="17" s="1"/>
  <c r="B964" i="17"/>
  <c r="B948" i="17"/>
  <c r="C948" i="17" s="1"/>
  <c r="C900" i="17"/>
  <c r="B884" i="17"/>
  <c r="B868" i="17"/>
  <c r="C868" i="17" s="1"/>
  <c r="V836" i="17"/>
  <c r="L7" i="11" s="1"/>
  <c r="N7" i="11" s="1"/>
  <c r="O7" i="11" s="1"/>
  <c r="B836" i="17"/>
  <c r="B1343" i="17"/>
  <c r="C1327" i="17"/>
  <c r="E1327" i="17" s="1"/>
  <c r="B1279" i="17"/>
  <c r="C1279" i="17" s="1"/>
  <c r="E1280" i="17" s="1"/>
  <c r="C1263" i="17"/>
  <c r="B1247" i="17"/>
  <c r="C1247" i="17" s="1"/>
  <c r="E1352" i="17"/>
  <c r="E1640" i="17"/>
  <c r="E1461" i="17"/>
  <c r="E1759" i="17"/>
  <c r="E1135" i="17"/>
  <c r="E1060" i="17"/>
  <c r="E1044" i="17"/>
  <c r="E980" i="17"/>
  <c r="E916" i="17"/>
  <c r="E1311" i="17"/>
  <c r="C1227" i="17"/>
  <c r="B1208" i="17"/>
  <c r="C1138" i="17"/>
  <c r="B1106" i="17"/>
  <c r="C1106" i="17" s="1"/>
  <c r="B1058" i="17"/>
  <c r="C1058" i="17" s="1"/>
  <c r="E1059" i="17" s="1"/>
  <c r="B1042" i="17"/>
  <c r="C1026" i="17"/>
  <c r="B994" i="17"/>
  <c r="C994" i="17" s="1"/>
  <c r="E995" i="17" s="1"/>
  <c r="B978" i="17"/>
  <c r="B962" i="17"/>
  <c r="C962" i="17" s="1"/>
  <c r="E963" i="17" s="1"/>
  <c r="C946" i="17"/>
  <c r="E946" i="17" s="1"/>
  <c r="C914" i="17"/>
  <c r="E915" i="17" s="1"/>
  <c r="B898" i="17"/>
  <c r="B882" i="17"/>
  <c r="C882" i="17" s="1"/>
  <c r="E883" i="17" s="1"/>
  <c r="C866" i="17"/>
  <c r="B731" i="17"/>
  <c r="C731" i="17" s="1"/>
  <c r="C715" i="17"/>
  <c r="E715" i="17" s="1"/>
  <c r="B699" i="17"/>
  <c r="C683" i="17"/>
  <c r="E684" i="17" s="1"/>
  <c r="C651" i="17"/>
  <c r="E651" i="17" s="1"/>
  <c r="C635" i="17"/>
  <c r="E635" i="17" s="1"/>
  <c r="C619" i="17"/>
  <c r="E620" i="17" s="1"/>
  <c r="V603" i="17"/>
  <c r="B603" i="17"/>
  <c r="C603" i="17" s="1"/>
  <c r="C587" i="17"/>
  <c r="E587" i="17" s="1"/>
  <c r="B571" i="17"/>
  <c r="C571" i="17" s="1"/>
  <c r="B1757" i="17"/>
  <c r="C1685" i="17"/>
  <c r="E1685" i="17" s="1"/>
  <c r="B1498" i="17"/>
  <c r="C1498" i="17" s="1"/>
  <c r="E1499" i="17" s="1"/>
  <c r="B1454" i="17"/>
  <c r="B1318" i="17"/>
  <c r="C1318" i="17" s="1"/>
  <c r="E1319" i="17" s="1"/>
  <c r="B1298" i="17"/>
  <c r="C1282" i="17"/>
  <c r="B1274" i="17"/>
  <c r="C1274" i="17" s="1"/>
  <c r="B1266" i="17"/>
  <c r="C1266" i="17" s="1"/>
  <c r="E1267" i="17" s="1"/>
  <c r="B1242" i="17"/>
  <c r="C1242" i="17" s="1"/>
  <c r="E1242" i="17" s="1"/>
  <c r="B1207" i="17"/>
  <c r="C1207" i="17" s="1"/>
  <c r="B1141" i="17"/>
  <c r="C1141" i="17" s="1"/>
  <c r="E1141" i="17" s="1"/>
  <c r="C961" i="17"/>
  <c r="E961" i="17" s="1"/>
  <c r="C816" i="17"/>
  <c r="B764" i="17"/>
  <c r="C764" i="17" s="1"/>
  <c r="E764" i="17" s="1"/>
  <c r="B732" i="17"/>
  <c r="C716" i="17"/>
  <c r="B700" i="17"/>
  <c r="C700" i="17" s="1"/>
  <c r="B668" i="17"/>
  <c r="C668" i="17" s="1"/>
  <c r="E668" i="17" s="1"/>
  <c r="B652" i="17"/>
  <c r="B604" i="17"/>
  <c r="C604" i="17" s="1"/>
  <c r="E605" i="17" s="1"/>
  <c r="B588" i="17"/>
  <c r="C588" i="17" s="1"/>
  <c r="B572" i="17"/>
  <c r="C572" i="17" s="1"/>
  <c r="E573" i="17" s="1"/>
  <c r="B1773" i="17"/>
  <c r="C1733" i="17"/>
  <c r="C1442" i="17"/>
  <c r="C1422" i="17"/>
  <c r="E1422" i="17" s="1"/>
  <c r="B1230" i="17"/>
  <c r="C1230" i="17" s="1"/>
  <c r="B1171" i="17"/>
  <c r="C1171" i="17" s="1"/>
  <c r="B1105" i="17"/>
  <c r="C1105" i="17" s="1"/>
  <c r="E1105" i="17" s="1"/>
  <c r="B1101" i="17"/>
  <c r="C1101" i="17" s="1"/>
  <c r="E1101" i="17" s="1"/>
  <c r="B1061" i="17"/>
  <c r="C1061" i="17" s="1"/>
  <c r="E1061" i="17" s="1"/>
  <c r="B1057" i="17"/>
  <c r="C1057" i="17" s="1"/>
  <c r="E1057" i="17" s="1"/>
  <c r="B881" i="17"/>
  <c r="C881" i="17" s="1"/>
  <c r="C830" i="17"/>
  <c r="V814" i="17"/>
  <c r="B814" i="17"/>
  <c r="C814" i="17" s="1"/>
  <c r="E814" i="17" s="1"/>
  <c r="B798" i="17"/>
  <c r="C798" i="17" s="1"/>
  <c r="E798" i="17" s="1"/>
  <c r="C782" i="17"/>
  <c r="E783" i="17" s="1"/>
  <c r="C762" i="17"/>
  <c r="E763" i="17" s="1"/>
  <c r="B730" i="17"/>
  <c r="C730" i="17" s="1"/>
  <c r="C698" i="17"/>
  <c r="C682" i="17"/>
  <c r="C666" i="17"/>
  <c r="E667" i="17" s="1"/>
  <c r="B618" i="17"/>
  <c r="C618" i="17" s="1"/>
  <c r="E618" i="17" s="1"/>
  <c r="B602" i="17"/>
  <c r="C602" i="17" s="1"/>
  <c r="E602" i="17" s="1"/>
  <c r="B1717" i="17"/>
  <c r="B1637" i="17"/>
  <c r="C1637" i="17" s="1"/>
  <c r="E1637" i="17" s="1"/>
  <c r="C1601" i="17"/>
  <c r="E1602" i="17" s="1"/>
  <c r="C1550" i="17"/>
  <c r="E1550" i="17" s="1"/>
  <c r="B1438" i="17"/>
  <c r="C1438" i="17" s="1"/>
  <c r="E1439" i="17" s="1"/>
  <c r="B1378" i="17"/>
  <c r="C1378" i="17" s="1"/>
  <c r="E1379" i="17" s="1"/>
  <c r="B1362" i="17"/>
  <c r="C1362" i="17" s="1"/>
  <c r="E1363" i="17" s="1"/>
  <c r="B1334" i="17"/>
  <c r="C1334" i="17" s="1"/>
  <c r="E1335" i="17" s="1"/>
  <c r="C1286" i="17"/>
  <c r="C1254" i="17"/>
  <c r="B1077" i="17"/>
  <c r="C1077" i="17" s="1"/>
  <c r="E1077" i="17" s="1"/>
  <c r="B1065" i="17"/>
  <c r="C1065" i="17" s="1"/>
  <c r="E1066" i="17" s="1"/>
  <c r="C965" i="17"/>
  <c r="E966" i="17" s="1"/>
  <c r="B933" i="17"/>
  <c r="C933" i="17" s="1"/>
  <c r="E933" i="17" s="1"/>
  <c r="C905" i="17"/>
  <c r="E905" i="17" s="1"/>
  <c r="C829" i="17"/>
  <c r="E829" i="17" s="1"/>
  <c r="B765" i="17"/>
  <c r="C765" i="17" s="1"/>
  <c r="E766" i="17" s="1"/>
  <c r="B865" i="17"/>
  <c r="C865" i="17" s="1"/>
  <c r="E865" i="17" s="1"/>
  <c r="C861" i="17"/>
  <c r="E862" i="17" s="1"/>
  <c r="B693" i="17"/>
  <c r="C693" i="17" s="1"/>
  <c r="E693" i="17" s="1"/>
  <c r="C633" i="17"/>
  <c r="E634" i="17" s="1"/>
  <c r="B869" i="17"/>
  <c r="C869" i="17" s="1"/>
  <c r="B853" i="17"/>
  <c r="C853" i="17" s="1"/>
  <c r="E853" i="17" s="1"/>
  <c r="C717" i="17"/>
  <c r="B689" i="17"/>
  <c r="C689" i="17" s="1"/>
  <c r="E689" i="17" s="1"/>
  <c r="C621" i="17"/>
  <c r="E621" i="17" s="1"/>
  <c r="B613" i="17"/>
  <c r="C613" i="17" s="1"/>
  <c r="E1570" i="17"/>
  <c r="E1518" i="17"/>
  <c r="E784" i="17"/>
  <c r="E570" i="17"/>
  <c r="E1322" i="17"/>
  <c r="E1069" i="17"/>
  <c r="E1005" i="17"/>
  <c r="E981" i="17"/>
  <c r="E941" i="17"/>
  <c r="B1235" i="17"/>
  <c r="C1235" i="17" s="1"/>
  <c r="E1236" i="17" s="1"/>
  <c r="C1219" i="17"/>
  <c r="E1219" i="17" s="1"/>
  <c r="C1200" i="17"/>
  <c r="E1201" i="17" s="1"/>
  <c r="C1184" i="17"/>
  <c r="B1168" i="17"/>
  <c r="C1146" i="17"/>
  <c r="E1147" i="17" s="1"/>
  <c r="C1114" i="17"/>
  <c r="E1114" i="17" s="1"/>
  <c r="C1050" i="17"/>
  <c r="C1034" i="17"/>
  <c r="E1034" i="17" s="1"/>
  <c r="B1018" i="17"/>
  <c r="C1018" i="17" s="1"/>
  <c r="E1019" i="17" s="1"/>
  <c r="B986" i="17"/>
  <c r="C986" i="17" s="1"/>
  <c r="E987" i="17" s="1"/>
  <c r="C954" i="17"/>
  <c r="B938" i="17"/>
  <c r="C938" i="17" s="1"/>
  <c r="E939" i="17" s="1"/>
  <c r="B906" i="17"/>
  <c r="C906" i="17" s="1"/>
  <c r="E907" i="17" s="1"/>
  <c r="B890" i="17"/>
  <c r="C890" i="17" s="1"/>
  <c r="E890" i="17" s="1"/>
  <c r="C874" i="17"/>
  <c r="E875" i="17" s="1"/>
  <c r="C858" i="17"/>
  <c r="E859" i="17" s="1"/>
  <c r="C723" i="17"/>
  <c r="B707" i="17"/>
  <c r="C707" i="17" s="1"/>
  <c r="B691" i="17"/>
  <c r="C691" i="17" s="1"/>
  <c r="E692" i="17" s="1"/>
  <c r="B675" i="17"/>
  <c r="C659" i="17"/>
  <c r="E659" i="17" s="1"/>
  <c r="C627" i="17"/>
  <c r="E628" i="17" s="1"/>
  <c r="B611" i="17"/>
  <c r="B595" i="17"/>
  <c r="C595" i="17" s="1"/>
  <c r="B1761" i="17"/>
  <c r="C1761" i="17" s="1"/>
  <c r="E1762" i="17" s="1"/>
  <c r="B1494" i="17"/>
  <c r="C1494" i="17" s="1"/>
  <c r="E1495" i="17" s="1"/>
  <c r="C1342" i="17"/>
  <c r="C1314" i="17"/>
  <c r="E1314" i="17" s="1"/>
  <c r="B1246" i="17"/>
  <c r="C1246" i="17" s="1"/>
  <c r="B1203" i="17"/>
  <c r="C1203" i="17" s="1"/>
  <c r="B897" i="17"/>
  <c r="C897" i="17" s="1"/>
  <c r="B808" i="17"/>
  <c r="C808" i="17" s="1"/>
  <c r="E809" i="17" s="1"/>
  <c r="B792" i="17"/>
  <c r="C792" i="17" s="1"/>
  <c r="B756" i="17"/>
  <c r="C756" i="17" s="1"/>
  <c r="E757" i="17" s="1"/>
  <c r="C740" i="17"/>
  <c r="E740" i="17" s="1"/>
  <c r="C724" i="17"/>
  <c r="E725" i="17" s="1"/>
  <c r="B708" i="17"/>
  <c r="C708" i="17" s="1"/>
  <c r="B644" i="17"/>
  <c r="C644" i="17" s="1"/>
  <c r="E644" i="17" s="1"/>
  <c r="V644" i="17"/>
  <c r="C596" i="17"/>
  <c r="E597" i="17" s="1"/>
  <c r="C1769" i="17"/>
  <c r="C1721" i="17"/>
  <c r="B1605" i="17"/>
  <c r="B1586" i="17"/>
  <c r="C1586" i="17" s="1"/>
  <c r="E1586" i="17" s="1"/>
  <c r="B1582" i="17"/>
  <c r="C1582" i="17" s="1"/>
  <c r="E1583" i="17" s="1"/>
  <c r="B1526" i="17"/>
  <c r="C1526" i="17" s="1"/>
  <c r="E1527" i="17" s="1"/>
  <c r="C1434" i="17"/>
  <c r="B1426" i="17"/>
  <c r="B1294" i="17"/>
  <c r="B1258" i="17"/>
  <c r="C1258" i="17" s="1"/>
  <c r="E1258" i="17" s="1"/>
  <c r="C1234" i="17"/>
  <c r="E1234" i="17" s="1"/>
  <c r="C1226" i="17"/>
  <c r="B1187" i="17"/>
  <c r="C1175" i="17"/>
  <c r="E1176" i="17" s="1"/>
  <c r="B1049" i="17"/>
  <c r="C1049" i="17" s="1"/>
  <c r="E1049" i="17" s="1"/>
  <c r="C1025" i="17"/>
  <c r="B909" i="17"/>
  <c r="C909" i="17" s="1"/>
  <c r="B822" i="17"/>
  <c r="C822" i="17" s="1"/>
  <c r="E823" i="17" s="1"/>
  <c r="C806" i="17"/>
  <c r="C770" i="17"/>
  <c r="B754" i="17"/>
  <c r="C754" i="17" s="1"/>
  <c r="E755" i="17" s="1"/>
  <c r="C722" i="17"/>
  <c r="C706" i="17"/>
  <c r="E706" i="17" s="1"/>
  <c r="B690" i="17"/>
  <c r="B674" i="17"/>
  <c r="C674" i="17" s="1"/>
  <c r="E674" i="17" s="1"/>
  <c r="B642" i="17"/>
  <c r="C642" i="17" s="1"/>
  <c r="E643" i="17" s="1"/>
  <c r="B626" i="17"/>
  <c r="C626" i="17" s="1"/>
  <c r="C610" i="17"/>
  <c r="E610" i="17" s="1"/>
  <c r="C594" i="17"/>
  <c r="E594" i="17" s="1"/>
  <c r="B578" i="17"/>
  <c r="C578" i="17" s="1"/>
  <c r="E579" i="17" s="1"/>
  <c r="B1705" i="17"/>
  <c r="C1705" i="17" s="1"/>
  <c r="B1597" i="17"/>
  <c r="C1597" i="17" s="1"/>
  <c r="B1590" i="17"/>
  <c r="C1358" i="17"/>
  <c r="C1354" i="17"/>
  <c r="C1346" i="17"/>
  <c r="E1346" i="17" s="1"/>
  <c r="C1191" i="17"/>
  <c r="E1192" i="17" s="1"/>
  <c r="C1183" i="17"/>
  <c r="B1137" i="17"/>
  <c r="C1133" i="17"/>
  <c r="E1134" i="17" s="1"/>
  <c r="B1129" i="17"/>
  <c r="C1129" i="17" s="1"/>
  <c r="E1130" i="17" s="1"/>
  <c r="C1089" i="17"/>
  <c r="E1090" i="17" s="1"/>
  <c r="C1081" i="17"/>
  <c r="E1082" i="17" s="1"/>
  <c r="C1073" i="17"/>
  <c r="E1074" i="17" s="1"/>
  <c r="C985" i="17"/>
  <c r="B893" i="17"/>
  <c r="C893" i="17" s="1"/>
  <c r="B849" i="17"/>
  <c r="C849" i="17" s="1"/>
  <c r="E850" i="17" s="1"/>
  <c r="B845" i="17"/>
  <c r="C845" i="17" s="1"/>
  <c r="C825" i="17"/>
  <c r="E826" i="17" s="1"/>
  <c r="B769" i="17"/>
  <c r="C769" i="17" s="1"/>
  <c r="B721" i="17"/>
  <c r="C721" i="17" s="1"/>
  <c r="B697" i="17"/>
  <c r="C697" i="17" s="1"/>
  <c r="E697" i="17" s="1"/>
  <c r="C677" i="17"/>
  <c r="E677" i="17" s="1"/>
  <c r="C637" i="17"/>
  <c r="E637" i="17" s="1"/>
  <c r="C589" i="17"/>
  <c r="C625" i="17"/>
  <c r="E625" i="17" s="1"/>
  <c r="E913" i="17"/>
  <c r="E824" i="17"/>
  <c r="E580" i="17"/>
  <c r="E1250" i="17"/>
  <c r="E857" i="17"/>
  <c r="E629" i="17"/>
  <c r="E593" i="17"/>
  <c r="B1231" i="17"/>
  <c r="C1231" i="17" s="1"/>
  <c r="C1215" i="17"/>
  <c r="E1215" i="17" s="1"/>
  <c r="B1196" i="17"/>
  <c r="C1180" i="17"/>
  <c r="E1180" i="17" s="1"/>
  <c r="C1158" i="17"/>
  <c r="E1159" i="17" s="1"/>
  <c r="B1142" i="17"/>
  <c r="C1142" i="17" s="1"/>
  <c r="E1143" i="17" s="1"/>
  <c r="B1126" i="17"/>
  <c r="B1110" i="17"/>
  <c r="C1110" i="17" s="1"/>
  <c r="C1094" i="17"/>
  <c r="E1095" i="17" s="1"/>
  <c r="C1078" i="17"/>
  <c r="C1062" i="17"/>
  <c r="C1046" i="17"/>
  <c r="E1047" i="17" s="1"/>
  <c r="C1030" i="17"/>
  <c r="B1014" i="17"/>
  <c r="C1014" i="17" s="1"/>
  <c r="E1014" i="17" s="1"/>
  <c r="C982" i="17"/>
  <c r="E982" i="17" s="1"/>
  <c r="B934" i="17"/>
  <c r="C934" i="17" s="1"/>
  <c r="E935" i="17" s="1"/>
  <c r="B918" i="17"/>
  <c r="C918" i="17" s="1"/>
  <c r="E918" i="17" s="1"/>
  <c r="C902" i="17"/>
  <c r="C870" i="17"/>
  <c r="E871" i="17" s="1"/>
  <c r="C854" i="17"/>
  <c r="C838" i="17"/>
  <c r="C735" i="17"/>
  <c r="E736" i="17" s="1"/>
  <c r="C703" i="17"/>
  <c r="E704" i="17" s="1"/>
  <c r="C687" i="17"/>
  <c r="E688" i="17" s="1"/>
  <c r="C671" i="17"/>
  <c r="E671" i="17" s="1"/>
  <c r="B623" i="17"/>
  <c r="C623" i="17" s="1"/>
  <c r="E624" i="17" s="1"/>
  <c r="C607" i="17"/>
  <c r="E608" i="17" s="1"/>
  <c r="B591" i="17"/>
  <c r="C591" i="17" s="1"/>
  <c r="E592" i="17" s="1"/>
  <c r="C575" i="17"/>
  <c r="C1777" i="17"/>
  <c r="E1777" i="17" s="1"/>
  <c r="B1653" i="17"/>
  <c r="C1653" i="17" s="1"/>
  <c r="C1418" i="17"/>
  <c r="B1382" i="17"/>
  <c r="C1153" i="17"/>
  <c r="E1154" i="17" s="1"/>
  <c r="C1121" i="17"/>
  <c r="E1122" i="17" s="1"/>
  <c r="B929" i="17"/>
  <c r="C929" i="17" s="1"/>
  <c r="E930" i="17" s="1"/>
  <c r="C820" i="17"/>
  <c r="E821" i="17" s="1"/>
  <c r="C804" i="17"/>
  <c r="E804" i="17" s="1"/>
  <c r="C788" i="17"/>
  <c r="E789" i="17" s="1"/>
  <c r="C768" i="17"/>
  <c r="B672" i="17"/>
  <c r="B656" i="17"/>
  <c r="C656" i="17" s="1"/>
  <c r="E656" i="17" s="1"/>
  <c r="B640" i="17"/>
  <c r="C640" i="17" s="1"/>
  <c r="E640" i="17" s="1"/>
  <c r="V640" i="17"/>
  <c r="L5" i="11" s="1"/>
  <c r="N5" i="11" s="1"/>
  <c r="O5" i="11" s="1"/>
  <c r="B576" i="17"/>
  <c r="B1625" i="17"/>
  <c r="C1625" i="17" s="1"/>
  <c r="E1625" i="17" s="1"/>
  <c r="B1562" i="17"/>
  <c r="B1490" i="17"/>
  <c r="C1490" i="17" s="1"/>
  <c r="E1490" i="17" s="1"/>
  <c r="B1474" i="17"/>
  <c r="B1402" i="17"/>
  <c r="C1402" i="17" s="1"/>
  <c r="E1403" i="17" s="1"/>
  <c r="C1370" i="17"/>
  <c r="E1370" i="17" s="1"/>
  <c r="B1338" i="17"/>
  <c r="C1338" i="17" s="1"/>
  <c r="B1302" i="17"/>
  <c r="C1302" i="17" s="1"/>
  <c r="E1302" i="17" s="1"/>
  <c r="B1145" i="17"/>
  <c r="B1097" i="17"/>
  <c r="C1085" i="17"/>
  <c r="E1085" i="17" s="1"/>
  <c r="C937" i="17"/>
  <c r="E937" i="17" s="1"/>
  <c r="C901" i="17"/>
  <c r="C818" i="17"/>
  <c r="E819" i="17" s="1"/>
  <c r="C802" i="17"/>
  <c r="E803" i="17" s="1"/>
  <c r="C750" i="17"/>
  <c r="B718" i="17"/>
  <c r="C718" i="17" s="1"/>
  <c r="E719" i="17" s="1"/>
  <c r="B702" i="17"/>
  <c r="C686" i="17"/>
  <c r="B654" i="17"/>
  <c r="C654" i="17" s="1"/>
  <c r="E655" i="17" s="1"/>
  <c r="B638" i="17"/>
  <c r="C638" i="17" s="1"/>
  <c r="E639" i="17" s="1"/>
  <c r="B622" i="17"/>
  <c r="B590" i="17"/>
  <c r="C574" i="17"/>
  <c r="E574" i="17" s="1"/>
  <c r="B1753" i="17"/>
  <c r="C1753" i="17" s="1"/>
  <c r="B1749" i="17"/>
  <c r="B1745" i="17"/>
  <c r="C1745" i="17" s="1"/>
  <c r="B1737" i="17"/>
  <c r="C1737" i="17" s="1"/>
  <c r="E1738" i="17" s="1"/>
  <c r="B1641" i="17"/>
  <c r="B1629" i="17"/>
  <c r="B1574" i="17"/>
  <c r="C1574" i="17" s="1"/>
  <c r="E1575" i="17" s="1"/>
  <c r="B1482" i="17"/>
  <c r="C1482" i="17" s="1"/>
  <c r="B1410" i="17"/>
  <c r="C1410" i="17" s="1"/>
  <c r="E1410" i="17" s="1"/>
  <c r="C1386" i="17"/>
  <c r="E1386" i="17" s="1"/>
  <c r="C1306" i="17"/>
  <c r="C1157" i="17"/>
  <c r="B1037" i="17"/>
  <c r="C1037" i="17" s="1"/>
  <c r="E1038" i="17" s="1"/>
  <c r="B973" i="17"/>
  <c r="C973" i="17" s="1"/>
  <c r="E974" i="17" s="1"/>
  <c r="B925" i="17"/>
  <c r="C925" i="17" s="1"/>
  <c r="C921" i="17"/>
  <c r="E922" i="17" s="1"/>
  <c r="B817" i="17"/>
  <c r="C817" i="17" s="1"/>
  <c r="B805" i="17"/>
  <c r="C805" i="17" s="1"/>
  <c r="C793" i="17"/>
  <c r="C685" i="17"/>
  <c r="E685" i="17" s="1"/>
  <c r="C773" i="17"/>
  <c r="E774" i="17" s="1"/>
  <c r="B749" i="17"/>
  <c r="C749" i="17" s="1"/>
  <c r="E749" i="17" s="1"/>
  <c r="B713" i="17"/>
  <c r="C713" i="17" s="1"/>
  <c r="E714" i="17" s="1"/>
  <c r="B701" i="17"/>
  <c r="B669" i="17"/>
  <c r="C669" i="17" s="1"/>
  <c r="E670" i="17" s="1"/>
  <c r="B645" i="17"/>
  <c r="C581" i="17"/>
  <c r="E582" i="17" s="1"/>
  <c r="C841" i="17"/>
  <c r="E842" i="17" s="1"/>
  <c r="B837" i="17"/>
  <c r="C837" i="17" s="1"/>
  <c r="B709" i="17"/>
  <c r="C709" i="17" s="1"/>
  <c r="E917" i="17"/>
  <c r="E720" i="17"/>
  <c r="E1558" i="17"/>
  <c r="E1218" i="17"/>
  <c r="E1029" i="17"/>
  <c r="E998" i="17"/>
  <c r="E945" i="17"/>
  <c r="E1677" i="17"/>
  <c r="E1661" i="17"/>
  <c r="E665" i="17"/>
  <c r="E801" i="17"/>
  <c r="E1764" i="17" l="1"/>
  <c r="E636" i="17"/>
  <c r="E566" i="17"/>
  <c r="E1604" i="17"/>
  <c r="E64" i="17"/>
  <c r="E845" i="17"/>
  <c r="E1226" i="17"/>
  <c r="E681" i="17"/>
  <c r="E1149" i="17"/>
  <c r="E1706" i="17"/>
  <c r="E1425" i="17"/>
  <c r="E1520" i="17"/>
  <c r="E1340" i="17"/>
  <c r="E1080" i="17"/>
  <c r="E543" i="17"/>
  <c r="E1264" i="17"/>
  <c r="E1265" i="17"/>
  <c r="E1744" i="17"/>
  <c r="E545" i="17"/>
  <c r="E900" i="17"/>
  <c r="E1205" i="17"/>
  <c r="E1254" i="17"/>
  <c r="E1128" i="17"/>
  <c r="E560" i="17"/>
  <c r="E1715" i="17"/>
  <c r="E1307" i="17"/>
  <c r="E1026" i="17"/>
  <c r="E1789" i="17"/>
  <c r="E588" i="17"/>
  <c r="E816" i="17"/>
  <c r="E559" i="17"/>
  <c r="E191" i="17"/>
  <c r="E985" i="17"/>
  <c r="E682" i="17"/>
  <c r="E863" i="17"/>
  <c r="E157" i="17"/>
  <c r="E72" i="17"/>
  <c r="E660" i="17"/>
  <c r="E1272" i="17"/>
  <c r="E117" i="17"/>
  <c r="E31" i="17"/>
  <c r="E1442" i="17"/>
  <c r="E768" i="17"/>
  <c r="E1031" i="17"/>
  <c r="E1078" i="17"/>
  <c r="E723" i="17"/>
  <c r="E1734" i="17"/>
  <c r="E716" i="17"/>
  <c r="E747" i="17"/>
  <c r="E97" i="17"/>
  <c r="E57" i="17"/>
  <c r="E442" i="17"/>
  <c r="E902" i="17"/>
  <c r="E717" i="17"/>
  <c r="E1194" i="17"/>
  <c r="E1174" i="17"/>
  <c r="E1687" i="17"/>
  <c r="E1556" i="17"/>
  <c r="E125" i="17"/>
  <c r="E68" i="17"/>
  <c r="E62" i="17"/>
  <c r="E499" i="17"/>
  <c r="E1390" i="17"/>
  <c r="E25" i="17"/>
  <c r="E431" i="17"/>
  <c r="E1153" i="17"/>
  <c r="E1597" i="17"/>
  <c r="E265" i="17"/>
  <c r="E144" i="17"/>
  <c r="E63" i="17"/>
  <c r="E532" i="17"/>
  <c r="E430" i="17"/>
  <c r="E1157" i="17"/>
  <c r="E1108" i="17"/>
  <c r="E1447" i="17"/>
  <c r="E205" i="17"/>
  <c r="E423" i="17"/>
  <c r="E239" i="17"/>
  <c r="E1818" i="17"/>
  <c r="E1275" i="17"/>
  <c r="E1651" i="17"/>
  <c r="E1376" i="17"/>
  <c r="E139" i="17"/>
  <c r="E1183" i="17"/>
  <c r="E1354" i="17"/>
  <c r="E858" i="17"/>
  <c r="E1325" i="17"/>
  <c r="E315" i="17"/>
  <c r="E1593" i="17"/>
  <c r="E44" i="17"/>
  <c r="E53" i="17"/>
  <c r="E874" i="17"/>
  <c r="E1276" i="17"/>
  <c r="E447" i="17"/>
  <c r="E954" i="17"/>
  <c r="E61" i="17"/>
  <c r="E219" i="17"/>
  <c r="E709" i="17"/>
  <c r="E802" i="17"/>
  <c r="E854" i="17"/>
  <c r="E1030" i="17"/>
  <c r="E722" i="17"/>
  <c r="E1200" i="17"/>
  <c r="E914" i="17"/>
  <c r="E1039" i="17"/>
  <c r="E1544" i="17"/>
  <c r="E1555" i="17"/>
  <c r="E1393" i="17"/>
  <c r="E679" i="17"/>
  <c r="E24" i="17"/>
  <c r="E145" i="17"/>
  <c r="E153" i="17"/>
  <c r="E536" i="17"/>
  <c r="E425" i="17"/>
  <c r="E457" i="17"/>
  <c r="E1806" i="17"/>
  <c r="E1817" i="17"/>
  <c r="E788" i="17"/>
  <c r="E820" i="17"/>
  <c r="E1434" i="17"/>
  <c r="E1107" i="17"/>
  <c r="E1388" i="17"/>
  <c r="E1195" i="17"/>
  <c r="C269" i="17"/>
  <c r="E269" i="17" s="1"/>
  <c r="E112" i="17"/>
  <c r="E178" i="17"/>
  <c r="E249" i="17"/>
  <c r="E151" i="17"/>
  <c r="E549" i="17"/>
  <c r="E550" i="17"/>
  <c r="E1306" i="17"/>
  <c r="E735" i="17"/>
  <c r="E793" i="17"/>
  <c r="E1621" i="17"/>
  <c r="E165" i="17"/>
  <c r="C388" i="17"/>
  <c r="E388" i="17" s="1"/>
  <c r="E49" i="17"/>
  <c r="C267" i="17"/>
  <c r="E268" i="17" s="1"/>
  <c r="E284" i="17"/>
  <c r="E28" i="17"/>
  <c r="E416" i="17"/>
  <c r="E383" i="17"/>
  <c r="E142" i="17"/>
  <c r="E196" i="17"/>
  <c r="E519" i="17"/>
  <c r="E1815" i="17"/>
  <c r="E707" i="17"/>
  <c r="E996" i="17"/>
  <c r="E1496" i="17"/>
  <c r="E662" i="17"/>
  <c r="E583" i="17"/>
  <c r="E126" i="17"/>
  <c r="E298" i="17"/>
  <c r="E443" i="17"/>
  <c r="E370" i="17"/>
  <c r="E533" i="17"/>
  <c r="E556" i="17"/>
  <c r="E105" i="17"/>
  <c r="E203" i="17"/>
  <c r="E1816" i="17"/>
  <c r="E1819" i="17"/>
  <c r="E1810" i="17"/>
  <c r="C1811" i="17"/>
  <c r="E1811" i="17" s="1"/>
  <c r="E1802" i="17"/>
  <c r="E1803" i="17"/>
  <c r="D1787" i="17"/>
  <c r="D1788" i="17" s="1"/>
  <c r="E1805" i="17"/>
  <c r="E1804" i="17"/>
  <c r="E1788" i="17"/>
  <c r="M11" i="11"/>
  <c r="AC1790" i="17"/>
  <c r="O11" i="11"/>
  <c r="C1790" i="17"/>
  <c r="E1791" i="17" s="1"/>
  <c r="C1796" i="17"/>
  <c r="E1797" i="17" s="1"/>
  <c r="C1798" i="17"/>
  <c r="E1799" i="17" s="1"/>
  <c r="C1794" i="17"/>
  <c r="E1794" i="17" s="1"/>
  <c r="C1800" i="17"/>
  <c r="E1801" i="17" s="1"/>
  <c r="E686" i="17"/>
  <c r="E607" i="17"/>
  <c r="E1081" i="17"/>
  <c r="E1601" i="17"/>
  <c r="E830" i="17"/>
  <c r="E1062" i="17"/>
  <c r="E1231" i="17"/>
  <c r="E731" i="17"/>
  <c r="E711" i="17"/>
  <c r="E750" i="17"/>
  <c r="E901" i="17"/>
  <c r="E1094" i="17"/>
  <c r="C1126" i="17"/>
  <c r="E1126" i="17" s="1"/>
  <c r="E1089" i="17"/>
  <c r="E1025" i="17"/>
  <c r="E724" i="17"/>
  <c r="E806" i="17"/>
  <c r="E1175" i="17"/>
  <c r="E1012" i="17"/>
  <c r="E1173" i="17"/>
  <c r="E1032" i="17"/>
  <c r="E1483" i="17"/>
  <c r="E1692" i="17"/>
  <c r="E1671" i="17"/>
  <c r="E1206" i="17"/>
  <c r="E1252" i="17"/>
  <c r="E1349" i="17"/>
  <c r="E892" i="17"/>
  <c r="E1535" i="17"/>
  <c r="E1296" i="17"/>
  <c r="E1253" i="17"/>
  <c r="C1208" i="17"/>
  <c r="E1209" i="17" s="1"/>
  <c r="C884" i="17"/>
  <c r="E884" i="17" s="1"/>
  <c r="E1342" i="17"/>
  <c r="E1007" i="17"/>
  <c r="E1723" i="17"/>
  <c r="E1416" i="17"/>
  <c r="E1315" i="17"/>
  <c r="E1182" i="17"/>
  <c r="E1663" i="17"/>
  <c r="E1778" i="17"/>
  <c r="E1724" i="17"/>
  <c r="E1356" i="17"/>
  <c r="E1073" i="17"/>
  <c r="E1185" i="17"/>
  <c r="E1459" i="17"/>
  <c r="E1284" i="17"/>
  <c r="E1348" i="17"/>
  <c r="E745" i="17"/>
  <c r="E1446" i="17"/>
  <c r="E678" i="17"/>
  <c r="E616" i="17"/>
  <c r="E680" i="17"/>
  <c r="E894" i="17"/>
  <c r="E844" i="17"/>
  <c r="E1485" i="17"/>
  <c r="E975" i="17"/>
  <c r="E1103" i="17"/>
  <c r="E1368" i="17"/>
  <c r="E947" i="17"/>
  <c r="E1355" i="17"/>
  <c r="E1435" i="17"/>
  <c r="E880" i="17"/>
  <c r="E896" i="17"/>
  <c r="E1191" i="17"/>
  <c r="E1115" i="17"/>
  <c r="C741" i="17"/>
  <c r="E742" i="17" s="1"/>
  <c r="E1204" i="17"/>
  <c r="E1643" i="17"/>
  <c r="E1015" i="17"/>
  <c r="E1632" i="17"/>
  <c r="E1227" i="17"/>
  <c r="E1691" i="17"/>
  <c r="E1384" i="17"/>
  <c r="E1401" i="17"/>
  <c r="E1419" i="17"/>
  <c r="E1417" i="17"/>
  <c r="E1228" i="17"/>
  <c r="E1389" i="17"/>
  <c r="E1468" i="17"/>
  <c r="E1565" i="17"/>
  <c r="E1655" i="17"/>
  <c r="E1244" i="17"/>
  <c r="E1339" i="17"/>
  <c r="E1273" i="17"/>
  <c r="E1457" i="17"/>
  <c r="E1476" i="17"/>
  <c r="E1679" i="17"/>
  <c r="E1727" i="17"/>
  <c r="E1102" i="17"/>
  <c r="E1287" i="17"/>
  <c r="E1111" i="17"/>
  <c r="E807" i="17"/>
  <c r="E919" i="17"/>
  <c r="E263" i="17"/>
  <c r="E264" i="17"/>
  <c r="E546" i="17"/>
  <c r="E547" i="17"/>
  <c r="E23" i="17"/>
  <c r="E542" i="17"/>
  <c r="E509" i="17"/>
  <c r="E510" i="17"/>
  <c r="E16" i="17"/>
  <c r="E17" i="17"/>
  <c r="E448" i="17"/>
  <c r="E514" i="17"/>
  <c r="AC516" i="17"/>
  <c r="E29" i="17"/>
  <c r="E69" i="17"/>
  <c r="E38" i="17"/>
  <c r="E118" i="17"/>
  <c r="E13" i="17"/>
  <c r="E156" i="17"/>
  <c r="E236" i="17"/>
  <c r="E252" i="17"/>
  <c r="E276" i="17"/>
  <c r="E321" i="17"/>
  <c r="E327" i="17"/>
  <c r="E170" i="17"/>
  <c r="C108" i="17"/>
  <c r="E108" i="17" s="1"/>
  <c r="E226" i="17"/>
  <c r="E152" i="17"/>
  <c r="E91" i="17"/>
  <c r="E399" i="17"/>
  <c r="E334" i="17"/>
  <c r="E363" i="17"/>
  <c r="E427" i="17"/>
  <c r="E459" i="17"/>
  <c r="E113" i="17"/>
  <c r="E78" i="17"/>
  <c r="E319" i="17"/>
  <c r="E356" i="17"/>
  <c r="E407" i="17"/>
  <c r="E439" i="17"/>
  <c r="E487" i="17"/>
  <c r="C517" i="17"/>
  <c r="E517" i="17" s="1"/>
  <c r="E225" i="17"/>
  <c r="E58" i="17"/>
  <c r="E106" i="17"/>
  <c r="E65" i="17"/>
  <c r="C192" i="17"/>
  <c r="E193" i="17" s="1"/>
  <c r="C5" i="17"/>
  <c r="E6" i="17" s="1"/>
  <c r="C241" i="17"/>
  <c r="E242" i="17" s="1"/>
  <c r="C272" i="17"/>
  <c r="E272" i="17" s="1"/>
  <c r="E82" i="17"/>
  <c r="E146" i="17"/>
  <c r="E293" i="17"/>
  <c r="E184" i="17"/>
  <c r="C200" i="17"/>
  <c r="E201" i="17" s="1"/>
  <c r="E216" i="17"/>
  <c r="E75" i="17"/>
  <c r="E432" i="17"/>
  <c r="C528" i="17"/>
  <c r="E528" i="17" s="1"/>
  <c r="E544" i="17"/>
  <c r="C131" i="17"/>
  <c r="E132" i="17" s="1"/>
  <c r="E163" i="17"/>
  <c r="E179" i="17"/>
  <c r="C348" i="17"/>
  <c r="E349" i="17" s="1"/>
  <c r="C561" i="17"/>
  <c r="E562" i="17" s="1"/>
  <c r="E558" i="17"/>
  <c r="E330" i="17"/>
  <c r="E421" i="17"/>
  <c r="C371" i="17"/>
  <c r="E371" i="17" s="1"/>
  <c r="C223" i="17"/>
  <c r="E224" i="17" s="1"/>
  <c r="C274" i="17"/>
  <c r="E275" i="17" s="1"/>
  <c r="C290" i="17"/>
  <c r="E291" i="17" s="1"/>
  <c r="E397" i="17"/>
  <c r="E493" i="17"/>
  <c r="E206" i="17"/>
  <c r="E52" i="17"/>
  <c r="C244" i="17"/>
  <c r="E245" i="17" s="1"/>
  <c r="C295" i="17"/>
  <c r="E296" i="17" s="1"/>
  <c r="E313" i="17"/>
  <c r="C345" i="17"/>
  <c r="E346" i="17" s="1"/>
  <c r="C393" i="17"/>
  <c r="E394" i="17" s="1"/>
  <c r="E73" i="17"/>
  <c r="E121" i="17"/>
  <c r="C86" i="17"/>
  <c r="E87" i="17" s="1"/>
  <c r="C214" i="17"/>
  <c r="E215" i="17" s="1"/>
  <c r="C281" i="17"/>
  <c r="E281" i="17" s="1"/>
  <c r="E93" i="17"/>
  <c r="E181" i="17"/>
  <c r="E237" i="17"/>
  <c r="E304" i="17"/>
  <c r="E47" i="17"/>
  <c r="E369" i="17"/>
  <c r="C404" i="17"/>
  <c r="E405" i="17" s="1"/>
  <c r="E452" i="17"/>
  <c r="E324" i="17"/>
  <c r="E26" i="17"/>
  <c r="E122" i="17"/>
  <c r="E240" i="17"/>
  <c r="E256" i="17"/>
  <c r="E92" i="17"/>
  <c r="E67" i="17"/>
  <c r="E472" i="17"/>
  <c r="C520" i="17"/>
  <c r="E521" i="17" s="1"/>
  <c r="E232" i="17"/>
  <c r="E288" i="17"/>
  <c r="E464" i="17"/>
  <c r="E310" i="17"/>
  <c r="C350" i="17"/>
  <c r="E351" i="17" s="1"/>
  <c r="E449" i="17"/>
  <c r="C497" i="17"/>
  <c r="E497" i="17" s="1"/>
  <c r="C379" i="17"/>
  <c r="E380" i="17" s="1"/>
  <c r="C462" i="17"/>
  <c r="E463" i="17" s="1"/>
  <c r="C526" i="17"/>
  <c r="E527" i="17" s="1"/>
  <c r="E167" i="17"/>
  <c r="C247" i="17"/>
  <c r="E248" i="17" s="1"/>
  <c r="C469" i="17"/>
  <c r="E470" i="17" s="1"/>
  <c r="E534" i="17"/>
  <c r="C159" i="17"/>
  <c r="E160" i="17" s="1"/>
  <c r="C207" i="17"/>
  <c r="E208" i="17" s="1"/>
  <c r="E344" i="17"/>
  <c r="E475" i="17"/>
  <c r="C491" i="17"/>
  <c r="E492" i="17" s="1"/>
  <c r="E507" i="17"/>
  <c r="E362" i="17"/>
  <c r="C89" i="17"/>
  <c r="E90" i="17" s="1"/>
  <c r="E209" i="17"/>
  <c r="C7" i="17"/>
  <c r="E8" i="17" s="1"/>
  <c r="C41" i="17"/>
  <c r="E42" i="17" s="1"/>
  <c r="E180" i="17"/>
  <c r="E300" i="17"/>
  <c r="E361" i="17"/>
  <c r="E377" i="17"/>
  <c r="C335" i="17"/>
  <c r="E336" i="17" s="1"/>
  <c r="E286" i="17"/>
  <c r="E302" i="17"/>
  <c r="E455" i="17"/>
  <c r="C503" i="17"/>
  <c r="E503" i="17" s="1"/>
  <c r="C342" i="17"/>
  <c r="E343" i="17" s="1"/>
  <c r="E537" i="17"/>
  <c r="E11" i="17"/>
  <c r="E102" i="17"/>
  <c r="E297" i="17"/>
  <c r="E100" i="17"/>
  <c r="E500" i="17"/>
  <c r="E27" i="17"/>
  <c r="E154" i="17"/>
  <c r="E20" i="17"/>
  <c r="E341" i="17"/>
  <c r="C229" i="17"/>
  <c r="E230" i="17" s="1"/>
  <c r="C34" i="17"/>
  <c r="E35" i="17" s="1"/>
  <c r="C98" i="17"/>
  <c r="E99" i="17" s="1"/>
  <c r="E114" i="17"/>
  <c r="C261" i="17"/>
  <c r="E262" i="17" s="1"/>
  <c r="E283" i="17"/>
  <c r="E173" i="17"/>
  <c r="E107" i="17"/>
  <c r="E410" i="17"/>
  <c r="C211" i="17"/>
  <c r="E212" i="17" s="1"/>
  <c r="C479" i="17"/>
  <c r="E480" i="17" s="1"/>
  <c r="E401" i="17"/>
  <c r="E513" i="17"/>
  <c r="E135" i="17"/>
  <c r="C352" i="17"/>
  <c r="E353" i="17" s="1"/>
  <c r="E384" i="17"/>
  <c r="E419" i="17"/>
  <c r="E435" i="17"/>
  <c r="C483" i="17"/>
  <c r="E484" i="17" s="1"/>
  <c r="C515" i="17"/>
  <c r="E516" i="17" s="1"/>
  <c r="E338" i="17"/>
  <c r="E437" i="17"/>
  <c r="E486" i="17"/>
  <c r="E535" i="17"/>
  <c r="E143" i="17"/>
  <c r="E175" i="17"/>
  <c r="E258" i="17"/>
  <c r="C413" i="17"/>
  <c r="E414" i="17" s="1"/>
  <c r="E541" i="17"/>
  <c r="E557" i="17"/>
  <c r="E129" i="17"/>
  <c r="E190" i="17"/>
  <c r="E238" i="17"/>
  <c r="E233" i="17"/>
  <c r="E136" i="17"/>
  <c r="E12" i="17"/>
  <c r="E279" i="17"/>
  <c r="E197" i="17"/>
  <c r="E308" i="17"/>
  <c r="E84" i="17"/>
  <c r="E524" i="17"/>
  <c r="C367" i="17"/>
  <c r="E368" i="17" s="1"/>
  <c r="E466" i="17"/>
  <c r="E187" i="17"/>
  <c r="E318" i="17"/>
  <c r="E391" i="17"/>
  <c r="E551" i="17"/>
  <c r="E374" i="17"/>
  <c r="E489" i="17"/>
  <c r="E553" i="17"/>
  <c r="E1732" i="17"/>
  <c r="E1733" i="17"/>
  <c r="E613" i="17"/>
  <c r="E614" i="17"/>
  <c r="E1310" i="17"/>
  <c r="E781" i="17"/>
  <c r="E782" i="17"/>
  <c r="E1281" i="17"/>
  <c r="E1282" i="17"/>
  <c r="E1707" i="17"/>
  <c r="E1708" i="17"/>
  <c r="E1737" i="17"/>
  <c r="E999" i="17"/>
  <c r="E1000" i="17"/>
  <c r="E1332" i="17"/>
  <c r="E1333" i="17"/>
  <c r="E1699" i="17"/>
  <c r="E1700" i="17"/>
  <c r="E1118" i="17"/>
  <c r="E1119" i="17"/>
  <c r="E1716" i="17"/>
  <c r="M6" i="11"/>
  <c r="AC807" i="17"/>
  <c r="C836" i="17"/>
  <c r="E836" i="17" s="1"/>
  <c r="AC598" i="17"/>
  <c r="M4" i="11"/>
  <c r="AC1067" i="17"/>
  <c r="M9" i="11"/>
  <c r="C1524" i="17"/>
  <c r="E1525" i="17" s="1"/>
  <c r="C839" i="17"/>
  <c r="E839" i="17" s="1"/>
  <c r="E603" i="17"/>
  <c r="E866" i="17"/>
  <c r="E831" i="17"/>
  <c r="E1779" i="17"/>
  <c r="E1063" i="17"/>
  <c r="E837" i="17"/>
  <c r="E773" i="17"/>
  <c r="E817" i="17"/>
  <c r="E1037" i="17"/>
  <c r="E1745" i="17"/>
  <c r="E1753" i="17"/>
  <c r="E654" i="17"/>
  <c r="E929" i="17"/>
  <c r="E1418" i="17"/>
  <c r="E1653" i="17"/>
  <c r="E575" i="17"/>
  <c r="E838" i="17"/>
  <c r="E642" i="17"/>
  <c r="E754" i="17"/>
  <c r="E770" i="17"/>
  <c r="E1526" i="17"/>
  <c r="E792" i="17"/>
  <c r="E1203" i="17"/>
  <c r="E1050" i="17"/>
  <c r="E869" i="17"/>
  <c r="E633" i="17"/>
  <c r="E861" i="17"/>
  <c r="E1362" i="17"/>
  <c r="E698" i="17"/>
  <c r="E1498" i="17"/>
  <c r="E683" i="17"/>
  <c r="E1247" i="17"/>
  <c r="E1279" i="17"/>
  <c r="E868" i="17"/>
  <c r="E948" i="17"/>
  <c r="E1124" i="17"/>
  <c r="E1261" i="17"/>
  <c r="E1277" i="17"/>
  <c r="E992" i="17"/>
  <c r="E1367" i="17"/>
  <c r="E1656" i="17"/>
  <c r="E1433" i="17"/>
  <c r="E888" i="17"/>
  <c r="E920" i="17"/>
  <c r="E968" i="17"/>
  <c r="E1096" i="17"/>
  <c r="E867" i="17"/>
  <c r="E1027" i="17"/>
  <c r="E1075" i="17"/>
  <c r="E1092" i="17"/>
  <c r="E1371" i="17"/>
  <c r="E1387" i="17"/>
  <c r="E1614" i="17"/>
  <c r="C1694" i="17"/>
  <c r="E1695" i="17" s="1"/>
  <c r="E1710" i="17"/>
  <c r="E1245" i="17"/>
  <c r="E1341" i="17"/>
  <c r="E1516" i="17"/>
  <c r="D565" i="17"/>
  <c r="D566" i="17" s="1"/>
  <c r="D567" i="17" s="1"/>
  <c r="D568" i="17" s="1"/>
  <c r="D569" i="17" s="1"/>
  <c r="D570" i="17" s="1"/>
  <c r="D571" i="17" s="1"/>
  <c r="D572" i="17" s="1"/>
  <c r="D573" i="17" s="1"/>
  <c r="D574" i="17" s="1"/>
  <c r="D575" i="17" s="1"/>
  <c r="E1260" i="17"/>
  <c r="E1136" i="17"/>
  <c r="E1190" i="17"/>
  <c r="E1305" i="17"/>
  <c r="E1099" i="17"/>
  <c r="E1411" i="17"/>
  <c r="E1491" i="17"/>
  <c r="E1654" i="17"/>
  <c r="E1686" i="17"/>
  <c r="E1771" i="17"/>
  <c r="E1378" i="17"/>
  <c r="E1668" i="17"/>
  <c r="E1540" i="17"/>
  <c r="E741" i="17"/>
  <c r="E657" i="17"/>
  <c r="E1703" i="17"/>
  <c r="E585" i="17"/>
  <c r="E641" i="17"/>
  <c r="E1486" i="17"/>
  <c r="E1534" i="17"/>
  <c r="E1665" i="17"/>
  <c r="E710" i="17"/>
  <c r="E1458" i="17"/>
  <c r="E713" i="17"/>
  <c r="E1172" i="17"/>
  <c r="E903" i="17"/>
  <c r="E1549" i="17"/>
  <c r="E1150" i="17"/>
  <c r="E795" i="17"/>
  <c r="E568" i="17"/>
  <c r="E1430" i="17"/>
  <c r="E1609" i="17"/>
  <c r="E911" i="17"/>
  <c r="E1186" i="17"/>
  <c r="E1618" i="17"/>
  <c r="E1408" i="17"/>
  <c r="E949" i="17"/>
  <c r="E994" i="17"/>
  <c r="E926" i="17"/>
  <c r="E1086" i="17"/>
  <c r="E924" i="17"/>
  <c r="E1181" i="17"/>
  <c r="E1391" i="17"/>
  <c r="E1551" i="17"/>
  <c r="AC640" i="17"/>
  <c r="M5" i="11"/>
  <c r="N4" i="11"/>
  <c r="O4" i="11" s="1"/>
  <c r="E595" i="17"/>
  <c r="E1184" i="17"/>
  <c r="E1369" i="17"/>
  <c r="E891" i="17"/>
  <c r="E855" i="17"/>
  <c r="E1079" i="17"/>
  <c r="E925" i="17"/>
  <c r="E581" i="17"/>
  <c r="C645" i="17"/>
  <c r="E645" i="17" s="1"/>
  <c r="C701" i="17"/>
  <c r="E805" i="17"/>
  <c r="E921" i="17"/>
  <c r="E1482" i="17"/>
  <c r="E1574" i="17"/>
  <c r="C1629" i="17"/>
  <c r="E1630" i="17" s="1"/>
  <c r="C1641" i="17"/>
  <c r="E1642" i="17" s="1"/>
  <c r="C702" i="17"/>
  <c r="E703" i="17" s="1"/>
  <c r="E818" i="17"/>
  <c r="C1474" i="17"/>
  <c r="E1475" i="17" s="1"/>
  <c r="C1562" i="17"/>
  <c r="E1563" i="17" s="1"/>
  <c r="C576" i="17"/>
  <c r="E577" i="17" s="1"/>
  <c r="E1121" i="17"/>
  <c r="C1382" i="17"/>
  <c r="E1383" i="17" s="1"/>
  <c r="E687" i="17"/>
  <c r="E870" i="17"/>
  <c r="E1158" i="17"/>
  <c r="C1196" i="17"/>
  <c r="E1197" i="17" s="1"/>
  <c r="E825" i="17"/>
  <c r="C1137" i="17"/>
  <c r="E1138" i="17" s="1"/>
  <c r="C690" i="17"/>
  <c r="E690" i="17" s="1"/>
  <c r="C1187" i="17"/>
  <c r="E1187" i="17" s="1"/>
  <c r="C1294" i="17"/>
  <c r="E1295" i="17" s="1"/>
  <c r="E596" i="17"/>
  <c r="E1246" i="17"/>
  <c r="E1761" i="17"/>
  <c r="E906" i="17"/>
  <c r="E938" i="17"/>
  <c r="C1168" i="17"/>
  <c r="E1168" i="17" s="1"/>
  <c r="E1235" i="17"/>
  <c r="E1334" i="17"/>
  <c r="E1438" i="17"/>
  <c r="E666" i="17"/>
  <c r="E730" i="17"/>
  <c r="E881" i="17"/>
  <c r="C1773" i="17"/>
  <c r="E1774" i="17" s="1"/>
  <c r="E604" i="17"/>
  <c r="C652" i="17"/>
  <c r="E653" i="17" s="1"/>
  <c r="C732" i="17"/>
  <c r="E733" i="17" s="1"/>
  <c r="C1298" i="17"/>
  <c r="E1299" i="17" s="1"/>
  <c r="C1757" i="17"/>
  <c r="E1758" i="17" s="1"/>
  <c r="C699" i="17"/>
  <c r="E699" i="17" s="1"/>
  <c r="C898" i="17"/>
  <c r="E898" i="17" s="1"/>
  <c r="C978" i="17"/>
  <c r="E979" i="17" s="1"/>
  <c r="C1042" i="17"/>
  <c r="E1043" i="17" s="1"/>
  <c r="E1058" i="17"/>
  <c r="E1263" i="17"/>
  <c r="C1343" i="17"/>
  <c r="E1344" i="17" s="1"/>
  <c r="C964" i="17"/>
  <c r="E964" i="17" s="1"/>
  <c r="C1213" i="17"/>
  <c r="E1214" i="17" s="1"/>
  <c r="E799" i="17"/>
  <c r="E943" i="17"/>
  <c r="C959" i="17"/>
  <c r="E960" i="17" s="1"/>
  <c r="C1023" i="17"/>
  <c r="E1024" i="17" s="1"/>
  <c r="E1151" i="17"/>
  <c r="C1626" i="17"/>
  <c r="E1627" i="17" s="1"/>
  <c r="C1413" i="17"/>
  <c r="E1414" i="17" s="1"/>
  <c r="E1672" i="17"/>
  <c r="C1720" i="17"/>
  <c r="E1720" i="17" s="1"/>
  <c r="C1528" i="17"/>
  <c r="E1529" i="17" s="1"/>
  <c r="C1576" i="17"/>
  <c r="E1577" i="17" s="1"/>
  <c r="E1198" i="17"/>
  <c r="C851" i="17"/>
  <c r="E852" i="17" s="1"/>
  <c r="C1513" i="17"/>
  <c r="E1513" i="17" s="1"/>
  <c r="E1612" i="17"/>
  <c r="C1372" i="17"/>
  <c r="E1436" i="17"/>
  <c r="C1580" i="17"/>
  <c r="E1581" i="17" s="1"/>
  <c r="E1323" i="17"/>
  <c r="C743" i="17"/>
  <c r="E744" i="17" s="1"/>
  <c r="C759" i="17"/>
  <c r="E759" i="17" s="1"/>
  <c r="C1638" i="17"/>
  <c r="E1639" i="17" s="1"/>
  <c r="C1505" i="17"/>
  <c r="E1506" i="17" s="1"/>
  <c r="C1537" i="17"/>
  <c r="E1538" i="17" s="1"/>
  <c r="C1768" i="17"/>
  <c r="E1768" i="17" s="1"/>
  <c r="C1300" i="17"/>
  <c r="E1301" i="17" s="1"/>
  <c r="E1364" i="17"/>
  <c r="E1508" i="17"/>
  <c r="E1572" i="17"/>
  <c r="E1607" i="17"/>
  <c r="E1647" i="17"/>
  <c r="E1635" i="17"/>
  <c r="E1751" i="17"/>
  <c r="C761" i="17"/>
  <c r="E761" i="17" s="1"/>
  <c r="C1290" i="17"/>
  <c r="E1291" i="17" s="1"/>
  <c r="E694" i="17"/>
  <c r="E1478" i="17"/>
  <c r="C1645" i="17"/>
  <c r="E1646" i="17" s="1"/>
  <c r="C1070" i="17"/>
  <c r="E1070" i="17" s="1"/>
  <c r="C1221" i="17"/>
  <c r="E1222" i="17" s="1"/>
  <c r="C1357" i="17"/>
  <c r="E1358" i="17" s="1"/>
  <c r="C1405" i="17"/>
  <c r="E1406" i="17" s="1"/>
  <c r="C1232" i="17"/>
  <c r="E1233" i="17" s="1"/>
  <c r="E1312" i="17"/>
  <c r="C1328" i="17"/>
  <c r="E1329" i="17" s="1"/>
  <c r="E1775" i="17"/>
  <c r="E957" i="17"/>
  <c r="C648" i="17"/>
  <c r="E649" i="17" s="1"/>
  <c r="C951" i="17"/>
  <c r="E952" i="17" s="1"/>
  <c r="C1373" i="17"/>
  <c r="E1374" i="17" s="1"/>
  <c r="E1501" i="17"/>
  <c r="E1616" i="17"/>
  <c r="C1472" i="17"/>
  <c r="E1473" i="17" s="1"/>
  <c r="C1568" i="17"/>
  <c r="E1569" i="17" s="1"/>
  <c r="C727" i="17"/>
  <c r="E728" i="17" s="1"/>
  <c r="C846" i="17"/>
  <c r="E847" i="17" s="1"/>
  <c r="C1054" i="17"/>
  <c r="E1055" i="17" s="1"/>
  <c r="C1255" i="17"/>
  <c r="E1256" i="17" s="1"/>
  <c r="C972" i="17"/>
  <c r="E972" i="17" s="1"/>
  <c r="E1237" i="17"/>
  <c r="C983" i="17"/>
  <c r="E984" i="17" s="1"/>
  <c r="C1216" i="17"/>
  <c r="E1217" i="17" s="1"/>
  <c r="E1584" i="17"/>
  <c r="M10" i="11"/>
  <c r="AC1521" i="17"/>
  <c r="AC836" i="17"/>
  <c r="M7" i="11"/>
  <c r="AC977" i="17"/>
  <c r="M8" i="11"/>
  <c r="E669" i="17"/>
  <c r="E638" i="17"/>
  <c r="E1402" i="17"/>
  <c r="E769" i="17"/>
  <c r="E1129" i="17"/>
  <c r="E897" i="17"/>
  <c r="E619" i="17"/>
  <c r="E1156" i="17"/>
  <c r="E1229" i="17"/>
  <c r="E1072" i="17"/>
  <c r="E1288" i="17"/>
  <c r="E1400" i="17"/>
  <c r="E872" i="17"/>
  <c r="E1481" i="17"/>
  <c r="E1243" i="17"/>
  <c r="E955" i="17"/>
  <c r="E1523" i="17"/>
  <c r="E1587" i="17"/>
  <c r="E1521" i="17"/>
  <c r="E1553" i="17"/>
  <c r="E1683" i="17"/>
  <c r="E785" i="17"/>
  <c r="E988" i="17"/>
  <c r="E1503" i="17"/>
  <c r="E567" i="17"/>
  <c r="E1223" i="17"/>
  <c r="E1317" i="17"/>
  <c r="E812" i="17"/>
  <c r="E1001" i="17"/>
  <c r="E1303" i="17"/>
  <c r="E1269" i="17"/>
  <c r="E1766" i="17"/>
  <c r="E841" i="17"/>
  <c r="E973" i="17"/>
  <c r="C1749" i="17"/>
  <c r="E1750" i="17" s="1"/>
  <c r="C590" i="17"/>
  <c r="E591" i="17" s="1"/>
  <c r="C622" i="17"/>
  <c r="E622" i="17" s="1"/>
  <c r="E718" i="17"/>
  <c r="C1097" i="17"/>
  <c r="E1098" i="17" s="1"/>
  <c r="C1145" i="17"/>
  <c r="E1145" i="17" s="1"/>
  <c r="C672" i="17"/>
  <c r="E673" i="17" s="1"/>
  <c r="E934" i="17"/>
  <c r="E1142" i="17"/>
  <c r="E589" i="17"/>
  <c r="E721" i="17"/>
  <c r="E849" i="17"/>
  <c r="E893" i="17"/>
  <c r="C1590" i="17"/>
  <c r="E1591" i="17" s="1"/>
  <c r="E1705" i="17"/>
  <c r="E578" i="17"/>
  <c r="E626" i="17"/>
  <c r="E822" i="17"/>
  <c r="E909" i="17"/>
  <c r="C1426" i="17"/>
  <c r="E1427" i="17" s="1"/>
  <c r="E1582" i="17"/>
  <c r="C1605" i="17"/>
  <c r="E1605" i="17" s="1"/>
  <c r="E708" i="17"/>
  <c r="E756" i="17"/>
  <c r="E808" i="17"/>
  <c r="E1494" i="17"/>
  <c r="C611" i="17"/>
  <c r="E612" i="17" s="1"/>
  <c r="E627" i="17"/>
  <c r="C675" i="17"/>
  <c r="E676" i="17" s="1"/>
  <c r="E986" i="17"/>
  <c r="E1018" i="17"/>
  <c r="E765" i="17"/>
  <c r="C1717" i="17"/>
  <c r="E1718" i="17" s="1"/>
  <c r="E1230" i="17"/>
  <c r="E572" i="17"/>
  <c r="E1207" i="17"/>
  <c r="E1266" i="17"/>
  <c r="E1274" i="17"/>
  <c r="E1318" i="17"/>
  <c r="C1454" i="17"/>
  <c r="E1455" i="17" s="1"/>
  <c r="E571" i="17"/>
  <c r="E882" i="17"/>
  <c r="E962" i="17"/>
  <c r="E1106" i="17"/>
  <c r="E1178" i="17"/>
  <c r="E815" i="17"/>
  <c r="E895" i="17"/>
  <c r="E927" i="17"/>
  <c r="E991" i="17"/>
  <c r="E1559" i="17"/>
  <c r="E1722" i="17"/>
  <c r="E1589" i="17"/>
  <c r="E1688" i="17"/>
  <c r="E1740" i="17"/>
  <c r="E1772" i="17"/>
  <c r="E1320" i="17"/>
  <c r="E1432" i="17"/>
  <c r="C1448" i="17"/>
  <c r="E1449" i="17" s="1"/>
  <c r="E1464" i="17"/>
  <c r="E1746" i="17"/>
  <c r="E1283" i="17"/>
  <c r="E1347" i="17"/>
  <c r="E1016" i="17"/>
  <c r="C1064" i="17"/>
  <c r="E1064" i="17" s="1"/>
  <c r="E1112" i="17"/>
  <c r="C1163" i="17"/>
  <c r="E1164" i="17" s="1"/>
  <c r="E751" i="17"/>
  <c r="E931" i="17"/>
  <c r="E1091" i="17"/>
  <c r="E1139" i="17"/>
  <c r="E1598" i="17"/>
  <c r="C1420" i="17"/>
  <c r="E1420" i="17" s="1"/>
  <c r="C1452" i="17"/>
  <c r="E1453" i="17" s="1"/>
  <c r="E1484" i="17"/>
  <c r="E1599" i="17"/>
  <c r="E1623" i="17"/>
  <c r="E1259" i="17"/>
  <c r="C1008" i="17"/>
  <c r="E1009" i="17" s="1"/>
  <c r="C1337" i="17"/>
  <c r="E1338" i="17" s="1"/>
  <c r="E1353" i="17"/>
  <c r="E1003" i="17"/>
  <c r="E1035" i="17"/>
  <c r="C1051" i="17"/>
  <c r="E1051" i="17" s="1"/>
  <c r="E1067" i="17"/>
  <c r="E1443" i="17"/>
  <c r="E1754" i="17"/>
  <c r="E1770" i="17"/>
  <c r="E1377" i="17"/>
  <c r="E1441" i="17"/>
  <c r="E1620" i="17"/>
  <c r="E1736" i="17"/>
  <c r="E1220" i="17"/>
  <c r="E1316" i="17"/>
  <c r="E1380" i="17"/>
  <c r="E1396" i="17"/>
  <c r="E1428" i="17"/>
  <c r="E1509" i="17"/>
  <c r="E1588" i="17"/>
  <c r="E1752" i="17"/>
  <c r="E877" i="17"/>
  <c r="E1711" i="17"/>
  <c r="E1763" i="17"/>
  <c r="C737" i="17"/>
  <c r="E738" i="17" s="1"/>
  <c r="C833" i="17"/>
  <c r="E834" i="17" s="1"/>
  <c r="C1045" i="17"/>
  <c r="E1045" i="17" s="1"/>
  <c r="C1109" i="17"/>
  <c r="E1110" i="17" s="1"/>
  <c r="C1462" i="17"/>
  <c r="E1463" i="17" s="1"/>
  <c r="C1530" i="17"/>
  <c r="E1531" i="17" s="1"/>
  <c r="E646" i="17"/>
  <c r="E712" i="17"/>
  <c r="C1514" i="17"/>
  <c r="E1515" i="17" s="1"/>
  <c r="C1132" i="17"/>
  <c r="E1133" i="17" s="1"/>
  <c r="C1170" i="17"/>
  <c r="E1171" i="17" s="1"/>
  <c r="C1285" i="17"/>
  <c r="E1286" i="17" s="1"/>
  <c r="C771" i="17"/>
  <c r="E772" i="17" s="1"/>
  <c r="E1469" i="17"/>
  <c r="E1664" i="17"/>
  <c r="E1743" i="17"/>
  <c r="E794" i="17"/>
  <c r="E632" i="17"/>
  <c r="C776" i="17"/>
  <c r="E777" i="17" s="1"/>
  <c r="E796" i="17"/>
  <c r="C599" i="17"/>
  <c r="E599" i="17" s="1"/>
  <c r="C663" i="17"/>
  <c r="E664" i="17" s="1"/>
  <c r="E910" i="17"/>
  <c r="E1239" i="17"/>
  <c r="E1020" i="17"/>
  <c r="E1116" i="17"/>
  <c r="C1359" i="17"/>
  <c r="E1360" i="17" s="1"/>
  <c r="C1423" i="17"/>
  <c r="E1424" i="17" s="1"/>
  <c r="E1748" i="17"/>
  <c r="E1780" i="17"/>
  <c r="E1248" i="17"/>
  <c r="E1488" i="17"/>
  <c r="E1659" i="17"/>
  <c r="E1675" i="17"/>
  <c r="C810" i="17"/>
  <c r="E811" i="17" s="1"/>
  <c r="E1450" i="17"/>
  <c r="E1546" i="17"/>
  <c r="E828" i="17"/>
  <c r="E993" i="17"/>
  <c r="E1006" i="17"/>
  <c r="C1680" i="17"/>
  <c r="E1681" i="17" s="1"/>
  <c r="E1696" i="17"/>
  <c r="C1712" i="17"/>
  <c r="E1713" i="17" s="1"/>
  <c r="E1536" i="17"/>
  <c r="E529" i="17" l="1"/>
  <c r="E1721" i="17"/>
  <c r="E1071" i="17"/>
  <c r="E273" i="17"/>
  <c r="E518" i="17"/>
  <c r="E691" i="17"/>
  <c r="E1421" i="17"/>
  <c r="E760" i="17"/>
  <c r="E1798" i="17"/>
  <c r="E1800" i="17"/>
  <c r="E1796" i="17"/>
  <c r="E109" i="17"/>
  <c r="E1790" i="17"/>
  <c r="E270" i="17"/>
  <c r="E267" i="17"/>
  <c r="E389" i="17"/>
  <c r="V11" i="11"/>
  <c r="P11" i="11"/>
  <c r="E1795" i="17"/>
  <c r="D1789" i="17"/>
  <c r="D1790" i="17" s="1"/>
  <c r="D1791" i="17" s="1"/>
  <c r="D1792" i="17" s="1"/>
  <c r="D1793" i="17" s="1"/>
  <c r="D1794" i="17" s="1"/>
  <c r="D1795" i="17" s="1"/>
  <c r="D1796" i="17" s="1"/>
  <c r="D1797" i="17" s="1"/>
  <c r="D1798" i="17" s="1"/>
  <c r="D1799" i="17" s="1"/>
  <c r="D1800" i="17" s="1"/>
  <c r="D1801" i="17" s="1"/>
  <c r="D1802" i="17" s="1"/>
  <c r="D1803" i="17" s="1"/>
  <c r="D1804" i="17" s="1"/>
  <c r="D1805" i="17" s="1"/>
  <c r="D1806" i="17" s="1"/>
  <c r="D1808" i="17" s="1"/>
  <c r="D1809" i="17" s="1"/>
  <c r="D1810" i="17" s="1"/>
  <c r="D1811" i="17" s="1"/>
  <c r="D1813" i="17" s="1"/>
  <c r="D1814" i="17" s="1"/>
  <c r="D1815" i="17" s="1"/>
  <c r="D1816" i="17" s="1"/>
  <c r="D1817" i="17" s="1"/>
  <c r="D1818" i="17" s="1"/>
  <c r="D1819" i="17" s="1"/>
  <c r="D1820" i="17" s="1"/>
  <c r="E1052" i="17"/>
  <c r="E1448" i="17"/>
  <c r="E1717" i="17"/>
  <c r="E623" i="17"/>
  <c r="E590" i="17"/>
  <c r="E1298" i="17"/>
  <c r="E1232" i="17"/>
  <c r="E1196" i="17"/>
  <c r="E1629" i="17"/>
  <c r="E700" i="17"/>
  <c r="E1208" i="17"/>
  <c r="E1285" i="17"/>
  <c r="E1373" i="17"/>
  <c r="E1097" i="17"/>
  <c r="E983" i="17"/>
  <c r="E600" i="17"/>
  <c r="E576" i="17"/>
  <c r="E771" i="17"/>
  <c r="E1462" i="17"/>
  <c r="E1109" i="17"/>
  <c r="E1337" i="17"/>
  <c r="E1454" i="17"/>
  <c r="E1580" i="17"/>
  <c r="E1359" i="17"/>
  <c r="E663" i="17"/>
  <c r="E1530" i="17"/>
  <c r="E1008" i="17"/>
  <c r="E611" i="17"/>
  <c r="E1590" i="17"/>
  <c r="E702" i="17"/>
  <c r="E1054" i="17"/>
  <c r="E1568" i="17"/>
  <c r="E1773" i="17"/>
  <c r="E1413" i="17"/>
  <c r="E1769" i="17"/>
  <c r="E885" i="17"/>
  <c r="E1127" i="17"/>
  <c r="P3" i="11"/>
  <c r="V3" i="11"/>
  <c r="E483" i="17"/>
  <c r="E211" i="17"/>
  <c r="E261" i="17"/>
  <c r="E34" i="17"/>
  <c r="E372" i="17"/>
  <c r="E335" i="17"/>
  <c r="E7" i="17"/>
  <c r="E89" i="17"/>
  <c r="E469" i="17"/>
  <c r="E247" i="17"/>
  <c r="E526" i="17"/>
  <c r="E404" i="17"/>
  <c r="E295" i="17"/>
  <c r="E244" i="17"/>
  <c r="E290" i="17"/>
  <c r="E561" i="17"/>
  <c r="E241" i="17"/>
  <c r="E282" i="17"/>
  <c r="E515" i="17"/>
  <c r="E479" i="17"/>
  <c r="E342" i="17"/>
  <c r="E41" i="17"/>
  <c r="E491" i="17"/>
  <c r="E462" i="17"/>
  <c r="E379" i="17"/>
  <c r="E393" i="17"/>
  <c r="E131" i="17"/>
  <c r="E498" i="17"/>
  <c r="E98" i="17"/>
  <c r="E159" i="17"/>
  <c r="E214" i="17"/>
  <c r="E223" i="17"/>
  <c r="E348" i="17"/>
  <c r="E200" i="17"/>
  <c r="E367" i="17"/>
  <c r="E413" i="17"/>
  <c r="E352" i="17"/>
  <c r="E229" i="17"/>
  <c r="E504" i="17"/>
  <c r="E207" i="17"/>
  <c r="E350" i="17"/>
  <c r="E520" i="17"/>
  <c r="E86" i="17"/>
  <c r="E345" i="17"/>
  <c r="E274" i="17"/>
  <c r="D5" i="17"/>
  <c r="D6" i="17" s="1"/>
  <c r="D7" i="17" s="1"/>
  <c r="D8" i="17" s="1"/>
  <c r="D9" i="17" s="1"/>
  <c r="D10" i="17" s="1"/>
  <c r="D11" i="17" s="1"/>
  <c r="D12" i="17" s="1"/>
  <c r="D13" i="17" s="1"/>
  <c r="D14" i="17" s="1"/>
  <c r="D15" i="17" s="1"/>
  <c r="D16" i="17" s="1"/>
  <c r="D17" i="17" s="1"/>
  <c r="D18" i="17" s="1"/>
  <c r="D19" i="17" s="1"/>
  <c r="D20" i="17" s="1"/>
  <c r="D21" i="17" s="1"/>
  <c r="D22" i="17" s="1"/>
  <c r="D23" i="17" s="1"/>
  <c r="D24" i="17" s="1"/>
  <c r="D25" i="17" s="1"/>
  <c r="D26" i="17" s="1"/>
  <c r="D27" i="17" s="1"/>
  <c r="D28" i="17" s="1"/>
  <c r="D29" i="17" s="1"/>
  <c r="D30" i="17" s="1"/>
  <c r="D31" i="17" s="1"/>
  <c r="D32" i="17" s="1"/>
  <c r="D33" i="17" s="1"/>
  <c r="D34" i="17" s="1"/>
  <c r="D35" i="17" s="1"/>
  <c r="D36" i="17" s="1"/>
  <c r="D37" i="17" s="1"/>
  <c r="D38" i="17" s="1"/>
  <c r="D39" i="17" s="1"/>
  <c r="D40" i="17" s="1"/>
  <c r="D41" i="17" s="1"/>
  <c r="D42" i="17" s="1"/>
  <c r="D43" i="17" s="1"/>
  <c r="D44" i="17" s="1"/>
  <c r="D45" i="17" s="1"/>
  <c r="D46" i="17" s="1"/>
  <c r="D47" i="17" s="1"/>
  <c r="D48" i="17" s="1"/>
  <c r="D49" i="17" s="1"/>
  <c r="D50" i="17" s="1"/>
  <c r="D51" i="17" s="1"/>
  <c r="D52" i="17" s="1"/>
  <c r="D53" i="17" s="1"/>
  <c r="D54" i="17" s="1"/>
  <c r="D55" i="17" s="1"/>
  <c r="D56" i="17" s="1"/>
  <c r="D57" i="17" s="1"/>
  <c r="D58" i="17" s="1"/>
  <c r="D59" i="17" s="1"/>
  <c r="D60" i="17" s="1"/>
  <c r="D61" i="17" s="1"/>
  <c r="D62" i="17" s="1"/>
  <c r="D63" i="17" s="1"/>
  <c r="D64" i="17" s="1"/>
  <c r="D65" i="17" s="1"/>
  <c r="D66" i="17" s="1"/>
  <c r="D67" i="17" s="1"/>
  <c r="D68" i="17" s="1"/>
  <c r="D69" i="17" s="1"/>
  <c r="D70" i="17" s="1"/>
  <c r="D71" i="17" s="1"/>
  <c r="D72" i="17" s="1"/>
  <c r="D73" i="17" s="1"/>
  <c r="D74" i="17" s="1"/>
  <c r="D75" i="17" s="1"/>
  <c r="D76" i="17" s="1"/>
  <c r="D77" i="17" s="1"/>
  <c r="D78" i="17" s="1"/>
  <c r="D79" i="17" s="1"/>
  <c r="D80" i="17" s="1"/>
  <c r="D81" i="17" s="1"/>
  <c r="D82" i="17" s="1"/>
  <c r="D83" i="17" s="1"/>
  <c r="D84" i="17" s="1"/>
  <c r="D85" i="17" s="1"/>
  <c r="D86" i="17" s="1"/>
  <c r="D87" i="17" s="1"/>
  <c r="D88" i="17" s="1"/>
  <c r="D89" i="17" s="1"/>
  <c r="D90" i="17" s="1"/>
  <c r="D91" i="17" s="1"/>
  <c r="D92" i="17" s="1"/>
  <c r="D93" i="17" s="1"/>
  <c r="D94" i="17" s="1"/>
  <c r="D95" i="17" s="1"/>
  <c r="D96" i="17" s="1"/>
  <c r="D97" i="17" s="1"/>
  <c r="D98" i="17" s="1"/>
  <c r="D99" i="17" s="1"/>
  <c r="D100" i="17" s="1"/>
  <c r="D101" i="17" s="1"/>
  <c r="D102" i="17" s="1"/>
  <c r="D103" i="17" s="1"/>
  <c r="D104" i="17" s="1"/>
  <c r="D105" i="17" s="1"/>
  <c r="D106" i="17" s="1"/>
  <c r="D107" i="17" s="1"/>
  <c r="D108" i="17" s="1"/>
  <c r="D109" i="17" s="1"/>
  <c r="D110" i="17" s="1"/>
  <c r="D111" i="17" s="1"/>
  <c r="D112" i="17" s="1"/>
  <c r="D113" i="17" s="1"/>
  <c r="D114" i="17" s="1"/>
  <c r="D115" i="17" s="1"/>
  <c r="D116" i="17" s="1"/>
  <c r="D117" i="17" s="1"/>
  <c r="D118" i="17" s="1"/>
  <c r="D119" i="17" s="1"/>
  <c r="D120" i="17" s="1"/>
  <c r="D121" i="17" s="1"/>
  <c r="D122" i="17" s="1"/>
  <c r="D123" i="17" s="1"/>
  <c r="D124" i="17" s="1"/>
  <c r="D125" i="17" s="1"/>
  <c r="D126" i="17" s="1"/>
  <c r="D127" i="17" s="1"/>
  <c r="D128" i="17" s="1"/>
  <c r="D129" i="17" s="1"/>
  <c r="D130" i="17" s="1"/>
  <c r="D131" i="17" s="1"/>
  <c r="D132" i="17" s="1"/>
  <c r="D133" i="17" s="1"/>
  <c r="D134" i="17" s="1"/>
  <c r="D135" i="17" s="1"/>
  <c r="D136" i="17" s="1"/>
  <c r="D137" i="17" s="1"/>
  <c r="D138" i="17" s="1"/>
  <c r="D139" i="17" s="1"/>
  <c r="D140" i="17" s="1"/>
  <c r="D141" i="17" s="1"/>
  <c r="D142" i="17" s="1"/>
  <c r="D143" i="17" s="1"/>
  <c r="D144" i="17" s="1"/>
  <c r="D145" i="17" s="1"/>
  <c r="D146" i="17" s="1"/>
  <c r="D147" i="17" s="1"/>
  <c r="D148" i="17" s="1"/>
  <c r="D149" i="17" s="1"/>
  <c r="D150" i="17" s="1"/>
  <c r="D151" i="17" s="1"/>
  <c r="D152" i="17" s="1"/>
  <c r="D153" i="17" s="1"/>
  <c r="D154" i="17" s="1"/>
  <c r="D155" i="17" s="1"/>
  <c r="D156" i="17" s="1"/>
  <c r="D157" i="17" s="1"/>
  <c r="D158" i="17" s="1"/>
  <c r="D159" i="17" s="1"/>
  <c r="D160" i="17" s="1"/>
  <c r="D161" i="17" s="1"/>
  <c r="D162" i="17" s="1"/>
  <c r="D163" i="17" s="1"/>
  <c r="D164" i="17" s="1"/>
  <c r="D165" i="17" s="1"/>
  <c r="D166" i="17" s="1"/>
  <c r="D167" i="17" s="1"/>
  <c r="D168" i="17" s="1"/>
  <c r="D169" i="17" s="1"/>
  <c r="D170" i="17" s="1"/>
  <c r="D171" i="17" s="1"/>
  <c r="D172" i="17" s="1"/>
  <c r="D173" i="17" s="1"/>
  <c r="D174" i="17" s="1"/>
  <c r="D175" i="17" s="1"/>
  <c r="D176" i="17" s="1"/>
  <c r="D177" i="17" s="1"/>
  <c r="D178" i="17" s="1"/>
  <c r="D179" i="17" s="1"/>
  <c r="D180" i="17" s="1"/>
  <c r="D181" i="17" s="1"/>
  <c r="D182" i="17" s="1"/>
  <c r="D183" i="17" s="1"/>
  <c r="D184" i="17" s="1"/>
  <c r="D185" i="17" s="1"/>
  <c r="D186" i="17" s="1"/>
  <c r="D187" i="17" s="1"/>
  <c r="D188" i="17" s="1"/>
  <c r="D189" i="17" s="1"/>
  <c r="D190" i="17" s="1"/>
  <c r="D191" i="17" s="1"/>
  <c r="D192" i="17" s="1"/>
  <c r="D193" i="17" s="1"/>
  <c r="D194" i="17" s="1"/>
  <c r="D195" i="17" s="1"/>
  <c r="D196" i="17" s="1"/>
  <c r="D197" i="17" s="1"/>
  <c r="D198" i="17" s="1"/>
  <c r="D199" i="17" s="1"/>
  <c r="D200" i="17" s="1"/>
  <c r="D201" i="17" s="1"/>
  <c r="D202" i="17" s="1"/>
  <c r="D203" i="17" s="1"/>
  <c r="D204" i="17" s="1"/>
  <c r="D205" i="17" s="1"/>
  <c r="D206" i="17" s="1"/>
  <c r="D207" i="17" s="1"/>
  <c r="D208" i="17" s="1"/>
  <c r="D209" i="17" s="1"/>
  <c r="D210" i="17" s="1"/>
  <c r="D211" i="17" s="1"/>
  <c r="D212" i="17" s="1"/>
  <c r="D213" i="17" s="1"/>
  <c r="D214" i="17" s="1"/>
  <c r="D215" i="17" s="1"/>
  <c r="D216" i="17" s="1"/>
  <c r="D217" i="17" s="1"/>
  <c r="D218" i="17" s="1"/>
  <c r="D219" i="17" s="1"/>
  <c r="D220" i="17" s="1"/>
  <c r="D221" i="17" s="1"/>
  <c r="D222" i="17" s="1"/>
  <c r="D223" i="17" s="1"/>
  <c r="D224" i="17" s="1"/>
  <c r="D225" i="17" s="1"/>
  <c r="D226" i="17" s="1"/>
  <c r="D227" i="17" s="1"/>
  <c r="D228" i="17" s="1"/>
  <c r="D229" i="17" s="1"/>
  <c r="D230" i="17" s="1"/>
  <c r="D231" i="17" s="1"/>
  <c r="D232" i="17" s="1"/>
  <c r="D233" i="17" s="1"/>
  <c r="D234" i="17" s="1"/>
  <c r="D235" i="17" s="1"/>
  <c r="D236" i="17" s="1"/>
  <c r="D237" i="17" s="1"/>
  <c r="D238" i="17" s="1"/>
  <c r="D239" i="17" s="1"/>
  <c r="D240" i="17" s="1"/>
  <c r="D241" i="17" s="1"/>
  <c r="D242" i="17" s="1"/>
  <c r="D243" i="17" s="1"/>
  <c r="D244" i="17" s="1"/>
  <c r="D245" i="17" s="1"/>
  <c r="D246" i="17" s="1"/>
  <c r="D247" i="17" s="1"/>
  <c r="D248" i="17" s="1"/>
  <c r="D249" i="17" s="1"/>
  <c r="D250" i="17" s="1"/>
  <c r="D251" i="17" s="1"/>
  <c r="D252" i="17" s="1"/>
  <c r="D253" i="17" s="1"/>
  <c r="D254" i="17" s="1"/>
  <c r="D255" i="17" s="1"/>
  <c r="D256" i="17" s="1"/>
  <c r="D257" i="17" s="1"/>
  <c r="D258" i="17" s="1"/>
  <c r="D259" i="17" s="1"/>
  <c r="D260" i="17" s="1"/>
  <c r="D261" i="17" s="1"/>
  <c r="D262" i="17" s="1"/>
  <c r="D263" i="17" s="1"/>
  <c r="D264" i="17" s="1"/>
  <c r="D265" i="17" s="1"/>
  <c r="D266" i="17" s="1"/>
  <c r="D267" i="17" s="1"/>
  <c r="D268" i="17" s="1"/>
  <c r="D269" i="17" s="1"/>
  <c r="D270" i="17" s="1"/>
  <c r="D271" i="17" s="1"/>
  <c r="D272" i="17" s="1"/>
  <c r="D273" i="17" s="1"/>
  <c r="D274" i="17" s="1"/>
  <c r="D275" i="17" s="1"/>
  <c r="D276" i="17" s="1"/>
  <c r="D277" i="17" s="1"/>
  <c r="D278" i="17" s="1"/>
  <c r="D279" i="17" s="1"/>
  <c r="D280" i="17" s="1"/>
  <c r="D281" i="17" s="1"/>
  <c r="D282" i="17" s="1"/>
  <c r="D283" i="17" s="1"/>
  <c r="D284" i="17" s="1"/>
  <c r="D285" i="17" s="1"/>
  <c r="D286" i="17" s="1"/>
  <c r="D287" i="17" s="1"/>
  <c r="D288" i="17" s="1"/>
  <c r="D289" i="17" s="1"/>
  <c r="D290" i="17" s="1"/>
  <c r="D291" i="17" s="1"/>
  <c r="D292" i="17" s="1"/>
  <c r="D293" i="17" s="1"/>
  <c r="D294" i="17" s="1"/>
  <c r="D295" i="17" s="1"/>
  <c r="D296" i="17" s="1"/>
  <c r="D297" i="17" s="1"/>
  <c r="D298" i="17" s="1"/>
  <c r="D299" i="17" s="1"/>
  <c r="D300" i="17" s="1"/>
  <c r="D301" i="17" s="1"/>
  <c r="D302" i="17" s="1"/>
  <c r="D303" i="17" s="1"/>
  <c r="D304" i="17" s="1"/>
  <c r="D305" i="17" s="1"/>
  <c r="D306" i="17" s="1"/>
  <c r="D307" i="17" s="1"/>
  <c r="D308" i="17" s="1"/>
  <c r="D309" i="17" s="1"/>
  <c r="D310" i="17" s="1"/>
  <c r="D311" i="17" s="1"/>
  <c r="D312" i="17" s="1"/>
  <c r="D313" i="17" s="1"/>
  <c r="D314" i="17" s="1"/>
  <c r="D315" i="17" s="1"/>
  <c r="D316" i="17" s="1"/>
  <c r="D317" i="17" s="1"/>
  <c r="D318" i="17" s="1"/>
  <c r="D319" i="17" s="1"/>
  <c r="D320" i="17" s="1"/>
  <c r="D321" i="17" s="1"/>
  <c r="D322" i="17" s="1"/>
  <c r="D323" i="17" s="1"/>
  <c r="D324" i="17" s="1"/>
  <c r="D325" i="17" s="1"/>
  <c r="D326" i="17" s="1"/>
  <c r="D327" i="17" s="1"/>
  <c r="D328" i="17" s="1"/>
  <c r="D329" i="17" s="1"/>
  <c r="D330" i="17" s="1"/>
  <c r="D331" i="17" s="1"/>
  <c r="D332" i="17" s="1"/>
  <c r="D333" i="17" s="1"/>
  <c r="D334" i="17" s="1"/>
  <c r="D335" i="17" s="1"/>
  <c r="D336" i="17" s="1"/>
  <c r="D337" i="17" s="1"/>
  <c r="D338" i="17" s="1"/>
  <c r="D339" i="17" s="1"/>
  <c r="D340" i="17" s="1"/>
  <c r="D341" i="17" s="1"/>
  <c r="D342" i="17" s="1"/>
  <c r="D343" i="17" s="1"/>
  <c r="D344" i="17" s="1"/>
  <c r="D345" i="17" s="1"/>
  <c r="D346" i="17" s="1"/>
  <c r="D347" i="17" s="1"/>
  <c r="D348" i="17" s="1"/>
  <c r="D349" i="17" s="1"/>
  <c r="D350" i="17" s="1"/>
  <c r="D351" i="17" s="1"/>
  <c r="D352" i="17" s="1"/>
  <c r="D353" i="17" s="1"/>
  <c r="D354" i="17" s="1"/>
  <c r="D355" i="17" s="1"/>
  <c r="D356" i="17" s="1"/>
  <c r="D357" i="17" s="1"/>
  <c r="D358" i="17" s="1"/>
  <c r="D359" i="17" s="1"/>
  <c r="D360" i="17" s="1"/>
  <c r="D361" i="17" s="1"/>
  <c r="D362" i="17" s="1"/>
  <c r="D363" i="17" s="1"/>
  <c r="D364" i="17" s="1"/>
  <c r="D365" i="17" s="1"/>
  <c r="D366" i="17" s="1"/>
  <c r="D367" i="17" s="1"/>
  <c r="D368" i="17" s="1"/>
  <c r="D369" i="17" s="1"/>
  <c r="D370" i="17" s="1"/>
  <c r="D371" i="17" s="1"/>
  <c r="D372" i="17" s="1"/>
  <c r="D373" i="17" s="1"/>
  <c r="D374" i="17" s="1"/>
  <c r="D375" i="17" s="1"/>
  <c r="D376" i="17" s="1"/>
  <c r="D377" i="17" s="1"/>
  <c r="D378" i="17" s="1"/>
  <c r="D379" i="17" s="1"/>
  <c r="D380" i="17" s="1"/>
  <c r="D381" i="17" s="1"/>
  <c r="D382" i="17" s="1"/>
  <c r="D383" i="17" s="1"/>
  <c r="D384" i="17" s="1"/>
  <c r="D385" i="17" s="1"/>
  <c r="D386" i="17" s="1"/>
  <c r="D387" i="17" s="1"/>
  <c r="D388" i="17" s="1"/>
  <c r="D389" i="17" s="1"/>
  <c r="D390" i="17" s="1"/>
  <c r="D391" i="17" s="1"/>
  <c r="D392" i="17" s="1"/>
  <c r="D393" i="17" s="1"/>
  <c r="D394" i="17" s="1"/>
  <c r="D395" i="17" s="1"/>
  <c r="D396" i="17" s="1"/>
  <c r="D397" i="17" s="1"/>
  <c r="D398" i="17" s="1"/>
  <c r="D399" i="17" s="1"/>
  <c r="D400" i="17" s="1"/>
  <c r="D401" i="17" s="1"/>
  <c r="D402" i="17" s="1"/>
  <c r="D403" i="17" s="1"/>
  <c r="D404" i="17" s="1"/>
  <c r="D405" i="17" s="1"/>
  <c r="D406" i="17" s="1"/>
  <c r="D407" i="17" s="1"/>
  <c r="D408" i="17" s="1"/>
  <c r="D409" i="17" s="1"/>
  <c r="D410" i="17" s="1"/>
  <c r="D411" i="17" s="1"/>
  <c r="D412" i="17" s="1"/>
  <c r="D413" i="17" s="1"/>
  <c r="D414" i="17" s="1"/>
  <c r="D415" i="17" s="1"/>
  <c r="D416" i="17" s="1"/>
  <c r="D417" i="17" s="1"/>
  <c r="D418" i="17" s="1"/>
  <c r="D419" i="17" s="1"/>
  <c r="D420" i="17" s="1"/>
  <c r="D421" i="17" s="1"/>
  <c r="D422" i="17" s="1"/>
  <c r="D423" i="17" s="1"/>
  <c r="D424" i="17" s="1"/>
  <c r="D425" i="17" s="1"/>
  <c r="D426" i="17" s="1"/>
  <c r="D427" i="17" s="1"/>
  <c r="D428" i="17" s="1"/>
  <c r="D429" i="17" s="1"/>
  <c r="D430" i="17" s="1"/>
  <c r="D431" i="17" s="1"/>
  <c r="D432" i="17" s="1"/>
  <c r="D433" i="17" s="1"/>
  <c r="D434" i="17" s="1"/>
  <c r="D435" i="17" s="1"/>
  <c r="D436" i="17" s="1"/>
  <c r="D437" i="17" s="1"/>
  <c r="D438" i="17" s="1"/>
  <c r="D439" i="17" s="1"/>
  <c r="D440" i="17" s="1"/>
  <c r="D441" i="17" s="1"/>
  <c r="D442" i="17" s="1"/>
  <c r="D443" i="17" s="1"/>
  <c r="D444" i="17" s="1"/>
  <c r="D445" i="17" s="1"/>
  <c r="D446" i="17" s="1"/>
  <c r="D447" i="17" s="1"/>
  <c r="D448" i="17" s="1"/>
  <c r="D449" i="17" s="1"/>
  <c r="D450" i="17" s="1"/>
  <c r="D451" i="17" s="1"/>
  <c r="D452" i="17" s="1"/>
  <c r="D453" i="17" s="1"/>
  <c r="D454" i="17" s="1"/>
  <c r="D455" i="17" s="1"/>
  <c r="D456" i="17" s="1"/>
  <c r="D457" i="17" s="1"/>
  <c r="D458" i="17" s="1"/>
  <c r="D459" i="17" s="1"/>
  <c r="D460" i="17" s="1"/>
  <c r="D461" i="17" s="1"/>
  <c r="D462" i="17" s="1"/>
  <c r="D463" i="17" s="1"/>
  <c r="D464" i="17" s="1"/>
  <c r="D465" i="17" s="1"/>
  <c r="D466" i="17" s="1"/>
  <c r="D467" i="17" s="1"/>
  <c r="D468" i="17" s="1"/>
  <c r="D469" i="17" s="1"/>
  <c r="D470" i="17" s="1"/>
  <c r="D471" i="17" s="1"/>
  <c r="D472" i="17" s="1"/>
  <c r="D473" i="17" s="1"/>
  <c r="D474" i="17" s="1"/>
  <c r="D475" i="17" s="1"/>
  <c r="D476" i="17" s="1"/>
  <c r="D477" i="17" s="1"/>
  <c r="D478" i="17" s="1"/>
  <c r="D479" i="17" s="1"/>
  <c r="D480" i="17" s="1"/>
  <c r="D481" i="17" s="1"/>
  <c r="D482" i="17" s="1"/>
  <c r="D483" i="17" s="1"/>
  <c r="D484" i="17" s="1"/>
  <c r="D485" i="17" s="1"/>
  <c r="D486" i="17" s="1"/>
  <c r="D487" i="17" s="1"/>
  <c r="D488" i="17" s="1"/>
  <c r="D489" i="17" s="1"/>
  <c r="D490" i="17" s="1"/>
  <c r="D491" i="17" s="1"/>
  <c r="D492" i="17" s="1"/>
  <c r="D493" i="17" s="1"/>
  <c r="D494" i="17" s="1"/>
  <c r="D495" i="17" s="1"/>
  <c r="D496" i="17" s="1"/>
  <c r="D497" i="17" s="1"/>
  <c r="D498" i="17" s="1"/>
  <c r="D499" i="17" s="1"/>
  <c r="D500" i="17" s="1"/>
  <c r="D501" i="17" s="1"/>
  <c r="D502" i="17" s="1"/>
  <c r="D503" i="17" s="1"/>
  <c r="D504" i="17" s="1"/>
  <c r="D505" i="17" s="1"/>
  <c r="D506" i="17" s="1"/>
  <c r="D507" i="17" s="1"/>
  <c r="D508" i="17" s="1"/>
  <c r="D509" i="17" s="1"/>
  <c r="D510" i="17" s="1"/>
  <c r="D511" i="17" s="1"/>
  <c r="D512" i="17" s="1"/>
  <c r="D513" i="17" s="1"/>
  <c r="D514" i="17" s="1"/>
  <c r="D515" i="17" s="1"/>
  <c r="D516" i="17" s="1"/>
  <c r="D517" i="17" s="1"/>
  <c r="D518" i="17" s="1"/>
  <c r="D519" i="17" s="1"/>
  <c r="D520" i="17" s="1"/>
  <c r="D521" i="17" s="1"/>
  <c r="D522" i="17" s="1"/>
  <c r="D523" i="17" s="1"/>
  <c r="D524" i="17" s="1"/>
  <c r="D525" i="17" s="1"/>
  <c r="D526" i="17" s="1"/>
  <c r="D527" i="17" s="1"/>
  <c r="D528" i="17" s="1"/>
  <c r="D529" i="17" s="1"/>
  <c r="D530" i="17" s="1"/>
  <c r="D531" i="17" s="1"/>
  <c r="D532" i="17" s="1"/>
  <c r="D533" i="17" s="1"/>
  <c r="D534" i="17" s="1"/>
  <c r="D535" i="17" s="1"/>
  <c r="D536" i="17" s="1"/>
  <c r="D537" i="17" s="1"/>
  <c r="D538" i="17" s="1"/>
  <c r="D539" i="17" s="1"/>
  <c r="D540" i="17" s="1"/>
  <c r="D541" i="17" s="1"/>
  <c r="D542" i="17" s="1"/>
  <c r="D543" i="17" s="1"/>
  <c r="D544" i="17" s="1"/>
  <c r="D545" i="17" s="1"/>
  <c r="D546" i="17" s="1"/>
  <c r="D547" i="17" s="1"/>
  <c r="D548" i="17" s="1"/>
  <c r="D549" i="17" s="1"/>
  <c r="D550" i="17" s="1"/>
  <c r="D551" i="17" s="1"/>
  <c r="D552" i="17" s="1"/>
  <c r="D553" i="17" s="1"/>
  <c r="D554" i="17" s="1"/>
  <c r="D555" i="17" s="1"/>
  <c r="D556" i="17" s="1"/>
  <c r="D557" i="17" s="1"/>
  <c r="D558" i="17" s="1"/>
  <c r="D559" i="17" s="1"/>
  <c r="D560" i="17" s="1"/>
  <c r="D561" i="17" s="1"/>
  <c r="D562" i="17" s="1"/>
  <c r="D563" i="17" s="1"/>
  <c r="E192" i="17"/>
  <c r="V5" i="11"/>
  <c r="P5" i="11"/>
  <c r="Q5" i="11" s="1"/>
  <c r="C5" i="11" s="1"/>
  <c r="P7" i="11"/>
  <c r="Q7" i="11" s="1"/>
  <c r="C7" i="11" s="1"/>
  <c r="V7" i="11"/>
  <c r="V6" i="11"/>
  <c r="P6" i="11"/>
  <c r="E840" i="17"/>
  <c r="E1680" i="17"/>
  <c r="E810" i="17"/>
  <c r="E737" i="17"/>
  <c r="E675" i="17"/>
  <c r="E1169" i="17"/>
  <c r="E1065" i="17"/>
  <c r="E899" i="17"/>
  <c r="E1712" i="17"/>
  <c r="E1423" i="17"/>
  <c r="E1132" i="17"/>
  <c r="E833" i="17"/>
  <c r="E1163" i="17"/>
  <c r="E1046" i="17"/>
  <c r="E1216" i="17"/>
  <c r="E727" i="17"/>
  <c r="E1188" i="17"/>
  <c r="E1645" i="17"/>
  <c r="E743" i="17"/>
  <c r="E959" i="17"/>
  <c r="E1343" i="17"/>
  <c r="E652" i="17"/>
  <c r="E1294" i="17"/>
  <c r="E1137" i="17"/>
  <c r="E1474" i="17"/>
  <c r="E1641" i="17"/>
  <c r="E1300" i="17"/>
  <c r="E1537" i="17"/>
  <c r="E1694" i="17"/>
  <c r="E851" i="17"/>
  <c r="E1576" i="17"/>
  <c r="E1023" i="17"/>
  <c r="E1042" i="17"/>
  <c r="E1757" i="17"/>
  <c r="E1382" i="17"/>
  <c r="E1524" i="17"/>
  <c r="E1146" i="17"/>
  <c r="E965" i="17"/>
  <c r="P9" i="11"/>
  <c r="Q9" i="11" s="1"/>
  <c r="C9" i="11" s="1"/>
  <c r="V9" i="11"/>
  <c r="V4" i="11"/>
  <c r="P4" i="11"/>
  <c r="Q4" i="11" s="1"/>
  <c r="F4" i="11" s="1"/>
  <c r="V10" i="11"/>
  <c r="P10" i="11"/>
  <c r="E1638" i="17"/>
  <c r="E951" i="17"/>
  <c r="E1606" i="17"/>
  <c r="E1514" i="17"/>
  <c r="E672" i="17"/>
  <c r="E1749" i="17"/>
  <c r="E1472" i="17"/>
  <c r="E1328" i="17"/>
  <c r="E1372" i="17"/>
  <c r="E1626" i="17"/>
  <c r="E978" i="17"/>
  <c r="E762" i="17"/>
  <c r="E846" i="17"/>
  <c r="E1357" i="17"/>
  <c r="E1221" i="17"/>
  <c r="E1290" i="17"/>
  <c r="E732" i="17"/>
  <c r="E701" i="17"/>
  <c r="P8" i="11"/>
  <c r="V8" i="11"/>
  <c r="E776" i="17"/>
  <c r="E1170" i="17"/>
  <c r="E1562" i="17"/>
  <c r="E1452" i="17"/>
  <c r="E1426" i="17"/>
  <c r="E648" i="17"/>
  <c r="D576" i="17"/>
  <c r="D577" i="17" s="1"/>
  <c r="D578" i="17" s="1"/>
  <c r="D579" i="17" s="1"/>
  <c r="D580" i="17" s="1"/>
  <c r="D581" i="17" s="1"/>
  <c r="D582" i="17" s="1"/>
  <c r="D583" i="17" s="1"/>
  <c r="D584" i="17" s="1"/>
  <c r="D585" i="17" s="1"/>
  <c r="D586" i="17" s="1"/>
  <c r="D587" i="17" s="1"/>
  <c r="D588" i="17" s="1"/>
  <c r="D589" i="17" s="1"/>
  <c r="D590" i="17" s="1"/>
  <c r="D591" i="17" s="1"/>
  <c r="D592" i="17" s="1"/>
  <c r="D593" i="17" s="1"/>
  <c r="D594" i="17" s="1"/>
  <c r="D595" i="17" s="1"/>
  <c r="D596" i="17" s="1"/>
  <c r="D597" i="17" s="1"/>
  <c r="D598" i="17" s="1"/>
  <c r="D599" i="17" s="1"/>
  <c r="D600" i="17" s="1"/>
  <c r="D601" i="17" s="1"/>
  <c r="D602" i="17" s="1"/>
  <c r="D603" i="17" s="1"/>
  <c r="D604" i="17" s="1"/>
  <c r="D605" i="17" s="1"/>
  <c r="D606" i="17" s="1"/>
  <c r="D607" i="17" s="1"/>
  <c r="D608" i="17" s="1"/>
  <c r="D609" i="17" s="1"/>
  <c r="D610" i="17" s="1"/>
  <c r="D611" i="17" s="1"/>
  <c r="D612" i="17" s="1"/>
  <c r="D613" i="17" s="1"/>
  <c r="D614" i="17" s="1"/>
  <c r="D615" i="17" s="1"/>
  <c r="D616" i="17" s="1"/>
  <c r="D617" i="17" s="1"/>
  <c r="D618" i="17" s="1"/>
  <c r="D619" i="17" s="1"/>
  <c r="D620" i="17" s="1"/>
  <c r="D621" i="17" s="1"/>
  <c r="D622" i="17" s="1"/>
  <c r="D623" i="17" s="1"/>
  <c r="D624" i="17" s="1"/>
  <c r="D625" i="17" s="1"/>
  <c r="D626" i="17" s="1"/>
  <c r="D627" i="17" s="1"/>
  <c r="D628" i="17" s="1"/>
  <c r="D629" i="17" s="1"/>
  <c r="D630" i="17" s="1"/>
  <c r="D631" i="17" s="1"/>
  <c r="D632" i="17" s="1"/>
  <c r="D633" i="17" s="1"/>
  <c r="D634" i="17" s="1"/>
  <c r="D635" i="17" s="1"/>
  <c r="D636" i="17" s="1"/>
  <c r="D637" i="17" s="1"/>
  <c r="D638" i="17" s="1"/>
  <c r="D639" i="17" s="1"/>
  <c r="D640" i="17" s="1"/>
  <c r="D641" i="17" s="1"/>
  <c r="D642" i="17" s="1"/>
  <c r="D643" i="17" s="1"/>
  <c r="D644" i="17" s="1"/>
  <c r="D645" i="17" s="1"/>
  <c r="D646" i="17" s="1"/>
  <c r="D647" i="17" s="1"/>
  <c r="D648" i="17" s="1"/>
  <c r="D649" i="17" s="1"/>
  <c r="D650" i="17" s="1"/>
  <c r="D651" i="17" s="1"/>
  <c r="D652" i="17" s="1"/>
  <c r="D653" i="17" s="1"/>
  <c r="D654" i="17" s="1"/>
  <c r="D655" i="17" s="1"/>
  <c r="D656" i="17" s="1"/>
  <c r="D657" i="17" s="1"/>
  <c r="D658" i="17" s="1"/>
  <c r="D659" i="17" s="1"/>
  <c r="D660" i="17" s="1"/>
  <c r="D661" i="17" s="1"/>
  <c r="D662" i="17" s="1"/>
  <c r="D663" i="17" s="1"/>
  <c r="D664" i="17" s="1"/>
  <c r="D665" i="17" s="1"/>
  <c r="D666" i="17" s="1"/>
  <c r="D667" i="17" s="1"/>
  <c r="D668" i="17" s="1"/>
  <c r="D669" i="17" s="1"/>
  <c r="D670" i="17" s="1"/>
  <c r="D671" i="17" s="1"/>
  <c r="D672" i="17" s="1"/>
  <c r="D673" i="17" s="1"/>
  <c r="D674" i="17" s="1"/>
  <c r="D675" i="17" s="1"/>
  <c r="D676" i="17" s="1"/>
  <c r="D677" i="17" s="1"/>
  <c r="D678" i="17" s="1"/>
  <c r="D679" i="17" s="1"/>
  <c r="D680" i="17" s="1"/>
  <c r="D681" i="17" s="1"/>
  <c r="D682" i="17" s="1"/>
  <c r="D683" i="17" s="1"/>
  <c r="D684" i="17" s="1"/>
  <c r="D685" i="17" s="1"/>
  <c r="D686" i="17" s="1"/>
  <c r="D687" i="17" s="1"/>
  <c r="D688" i="17" s="1"/>
  <c r="D689" i="17" s="1"/>
  <c r="D690" i="17" s="1"/>
  <c r="D691" i="17" s="1"/>
  <c r="D692" i="17" s="1"/>
  <c r="D693" i="17" s="1"/>
  <c r="D694" i="17" s="1"/>
  <c r="D695" i="17" s="1"/>
  <c r="D696" i="17" s="1"/>
  <c r="D697" i="17" s="1"/>
  <c r="D698" i="17" s="1"/>
  <c r="D699" i="17" s="1"/>
  <c r="D700" i="17" s="1"/>
  <c r="D701" i="17" s="1"/>
  <c r="D702" i="17" s="1"/>
  <c r="D703" i="17" s="1"/>
  <c r="D704" i="17" s="1"/>
  <c r="D705" i="17" s="1"/>
  <c r="D706" i="17" s="1"/>
  <c r="D707" i="17" s="1"/>
  <c r="D708" i="17" s="1"/>
  <c r="D709" i="17" s="1"/>
  <c r="D710" i="17" s="1"/>
  <c r="D711" i="17" s="1"/>
  <c r="D712" i="17" s="1"/>
  <c r="D713" i="17" s="1"/>
  <c r="D714" i="17" s="1"/>
  <c r="D715" i="17" s="1"/>
  <c r="D716" i="17" s="1"/>
  <c r="D717" i="17" s="1"/>
  <c r="D718" i="17" s="1"/>
  <c r="D719" i="17" s="1"/>
  <c r="D720" i="17" s="1"/>
  <c r="D721" i="17" s="1"/>
  <c r="D722" i="17" s="1"/>
  <c r="D723" i="17" s="1"/>
  <c r="D724" i="17" s="1"/>
  <c r="D725" i="17" s="1"/>
  <c r="D726" i="17" s="1"/>
  <c r="D727" i="17" s="1"/>
  <c r="D728" i="17" s="1"/>
  <c r="D729" i="17" s="1"/>
  <c r="D730" i="17" s="1"/>
  <c r="D731" i="17" s="1"/>
  <c r="D732" i="17" s="1"/>
  <c r="D733" i="17" s="1"/>
  <c r="D734" i="17" s="1"/>
  <c r="D735" i="17" s="1"/>
  <c r="D736" i="17" s="1"/>
  <c r="D737" i="17" s="1"/>
  <c r="D738" i="17" s="1"/>
  <c r="D739" i="17" s="1"/>
  <c r="D740" i="17" s="1"/>
  <c r="D741" i="17" s="1"/>
  <c r="D742" i="17" s="1"/>
  <c r="D743" i="17" s="1"/>
  <c r="D744" i="17" s="1"/>
  <c r="D745" i="17" s="1"/>
  <c r="D746" i="17" s="1"/>
  <c r="D747" i="17" s="1"/>
  <c r="D748" i="17" s="1"/>
  <c r="D749" i="17" s="1"/>
  <c r="D750" i="17" s="1"/>
  <c r="D751" i="17" s="1"/>
  <c r="D752" i="17" s="1"/>
  <c r="D753" i="17" s="1"/>
  <c r="D754" i="17" s="1"/>
  <c r="D755" i="17" s="1"/>
  <c r="D756" i="17" s="1"/>
  <c r="D757" i="17" s="1"/>
  <c r="D758" i="17" s="1"/>
  <c r="D759" i="17" s="1"/>
  <c r="D760" i="17" s="1"/>
  <c r="D761" i="17" s="1"/>
  <c r="D762" i="17" s="1"/>
  <c r="D763" i="17" s="1"/>
  <c r="D764" i="17" s="1"/>
  <c r="D765" i="17" s="1"/>
  <c r="D766" i="17" s="1"/>
  <c r="D767" i="17" s="1"/>
  <c r="D768" i="17" s="1"/>
  <c r="D769" i="17" s="1"/>
  <c r="D770" i="17" s="1"/>
  <c r="D771" i="17" s="1"/>
  <c r="D772" i="17" s="1"/>
  <c r="D773" i="17" s="1"/>
  <c r="D774" i="17" s="1"/>
  <c r="D775" i="17" s="1"/>
  <c r="D776" i="17" s="1"/>
  <c r="D777" i="17" s="1"/>
  <c r="D778" i="17" s="1"/>
  <c r="D779" i="17" s="1"/>
  <c r="D780" i="17" s="1"/>
  <c r="D781" i="17" s="1"/>
  <c r="D782" i="17" s="1"/>
  <c r="D783" i="17" s="1"/>
  <c r="D784" i="17" s="1"/>
  <c r="D785" i="17" s="1"/>
  <c r="D786" i="17" s="1"/>
  <c r="D787" i="17" s="1"/>
  <c r="D788" i="17" s="1"/>
  <c r="D789" i="17" s="1"/>
  <c r="D790" i="17" s="1"/>
  <c r="D791" i="17" s="1"/>
  <c r="D792" i="17" s="1"/>
  <c r="D793" i="17" s="1"/>
  <c r="D794" i="17" s="1"/>
  <c r="D795" i="17" s="1"/>
  <c r="D796" i="17" s="1"/>
  <c r="D797" i="17" s="1"/>
  <c r="D798" i="17" s="1"/>
  <c r="D799" i="17" s="1"/>
  <c r="D800" i="17" s="1"/>
  <c r="D801" i="17" s="1"/>
  <c r="D802" i="17" s="1"/>
  <c r="D803" i="17" s="1"/>
  <c r="D804" i="17" s="1"/>
  <c r="D805" i="17" s="1"/>
  <c r="D806" i="17" s="1"/>
  <c r="D807" i="17" s="1"/>
  <c r="D808" i="17" s="1"/>
  <c r="D809" i="17" s="1"/>
  <c r="D810" i="17" s="1"/>
  <c r="D811" i="17" s="1"/>
  <c r="D812" i="17" s="1"/>
  <c r="D813" i="17" s="1"/>
  <c r="D814" i="17" s="1"/>
  <c r="D815" i="17" s="1"/>
  <c r="D816" i="17" s="1"/>
  <c r="D817" i="17" s="1"/>
  <c r="D818" i="17" s="1"/>
  <c r="D819" i="17" s="1"/>
  <c r="D820" i="17" s="1"/>
  <c r="D821" i="17" s="1"/>
  <c r="D822" i="17" s="1"/>
  <c r="D823" i="17" s="1"/>
  <c r="D824" i="17" s="1"/>
  <c r="D825" i="17" s="1"/>
  <c r="D826" i="17" s="1"/>
  <c r="D827" i="17" s="1"/>
  <c r="D828" i="17" s="1"/>
  <c r="D829" i="17" s="1"/>
  <c r="D830" i="17" s="1"/>
  <c r="D831" i="17" s="1"/>
  <c r="D832" i="17" s="1"/>
  <c r="D833" i="17" s="1"/>
  <c r="D834" i="17" s="1"/>
  <c r="D835" i="17" s="1"/>
  <c r="D836" i="17" s="1"/>
  <c r="D837" i="17" s="1"/>
  <c r="D838" i="17" s="1"/>
  <c r="D839" i="17" s="1"/>
  <c r="D840" i="17" s="1"/>
  <c r="D841" i="17" s="1"/>
  <c r="D842" i="17" s="1"/>
  <c r="D843" i="17" s="1"/>
  <c r="D844" i="17" s="1"/>
  <c r="D845" i="17" s="1"/>
  <c r="D846" i="17" s="1"/>
  <c r="D847" i="17" s="1"/>
  <c r="D848" i="17" s="1"/>
  <c r="D849" i="17" s="1"/>
  <c r="D850" i="17" s="1"/>
  <c r="D851" i="17" s="1"/>
  <c r="D852" i="17" s="1"/>
  <c r="D853" i="17" s="1"/>
  <c r="D854" i="17" s="1"/>
  <c r="D855" i="17" s="1"/>
  <c r="D856" i="17" s="1"/>
  <c r="D857" i="17" s="1"/>
  <c r="D858" i="17" s="1"/>
  <c r="D859" i="17" s="1"/>
  <c r="D860" i="17" s="1"/>
  <c r="D861" i="17" s="1"/>
  <c r="D862" i="17" s="1"/>
  <c r="D863" i="17" s="1"/>
  <c r="D864" i="17" s="1"/>
  <c r="D865" i="17" s="1"/>
  <c r="D866" i="17" s="1"/>
  <c r="D867" i="17" s="1"/>
  <c r="D868" i="17" s="1"/>
  <c r="D869" i="17" s="1"/>
  <c r="D870" i="17" s="1"/>
  <c r="D871" i="17" s="1"/>
  <c r="D872" i="17" s="1"/>
  <c r="D873" i="17" s="1"/>
  <c r="D874" i="17" s="1"/>
  <c r="D875" i="17" s="1"/>
  <c r="D876" i="17" s="1"/>
  <c r="D877" i="17" s="1"/>
  <c r="D878" i="17" s="1"/>
  <c r="D879" i="17" s="1"/>
  <c r="D880" i="17" s="1"/>
  <c r="D881" i="17" s="1"/>
  <c r="D882" i="17" s="1"/>
  <c r="D883" i="17" s="1"/>
  <c r="D884" i="17" s="1"/>
  <c r="D885" i="17" s="1"/>
  <c r="D886" i="17" s="1"/>
  <c r="D887" i="17" s="1"/>
  <c r="D888" i="17" s="1"/>
  <c r="D889" i="17" s="1"/>
  <c r="D890" i="17" s="1"/>
  <c r="D891" i="17" s="1"/>
  <c r="D892" i="17" s="1"/>
  <c r="D893" i="17" s="1"/>
  <c r="D894" i="17" s="1"/>
  <c r="D895" i="17" s="1"/>
  <c r="D896" i="17" s="1"/>
  <c r="D897" i="17" s="1"/>
  <c r="D898" i="17" s="1"/>
  <c r="D899" i="17" s="1"/>
  <c r="D900" i="17" s="1"/>
  <c r="D901" i="17" s="1"/>
  <c r="D902" i="17" s="1"/>
  <c r="D903" i="17" s="1"/>
  <c r="D904" i="17" s="1"/>
  <c r="D905" i="17" s="1"/>
  <c r="D906" i="17" s="1"/>
  <c r="D907" i="17" s="1"/>
  <c r="D908" i="17" s="1"/>
  <c r="D909" i="17" s="1"/>
  <c r="D910" i="17" s="1"/>
  <c r="D911" i="17" s="1"/>
  <c r="D912" i="17" s="1"/>
  <c r="D913" i="17" s="1"/>
  <c r="D914" i="17" s="1"/>
  <c r="D915" i="17" s="1"/>
  <c r="D916" i="17" s="1"/>
  <c r="D917" i="17" s="1"/>
  <c r="D918" i="17" s="1"/>
  <c r="D919" i="17" s="1"/>
  <c r="D920" i="17" s="1"/>
  <c r="D921" i="17" s="1"/>
  <c r="D922" i="17" s="1"/>
  <c r="D923" i="17" s="1"/>
  <c r="D924" i="17" s="1"/>
  <c r="D925" i="17" s="1"/>
  <c r="D926" i="17" s="1"/>
  <c r="D927" i="17" s="1"/>
  <c r="D928" i="17" s="1"/>
  <c r="D929" i="17" s="1"/>
  <c r="D930" i="17" s="1"/>
  <c r="D931" i="17" s="1"/>
  <c r="D932" i="17" s="1"/>
  <c r="D933" i="17" s="1"/>
  <c r="D934" i="17" s="1"/>
  <c r="D935" i="17" s="1"/>
  <c r="D936" i="17" s="1"/>
  <c r="D937" i="17" s="1"/>
  <c r="D938" i="17" s="1"/>
  <c r="D939" i="17" s="1"/>
  <c r="D940" i="17" s="1"/>
  <c r="D941" i="17" s="1"/>
  <c r="D942" i="17" s="1"/>
  <c r="D943" i="17" s="1"/>
  <c r="D944" i="17" s="1"/>
  <c r="D945" i="17" s="1"/>
  <c r="D946" i="17" s="1"/>
  <c r="D947" i="17" s="1"/>
  <c r="D948" i="17" s="1"/>
  <c r="D949" i="17" s="1"/>
  <c r="D950" i="17" s="1"/>
  <c r="D951" i="17" s="1"/>
  <c r="D952" i="17" s="1"/>
  <c r="D953" i="17" s="1"/>
  <c r="D954" i="17" s="1"/>
  <c r="D955" i="17" s="1"/>
  <c r="D956" i="17" s="1"/>
  <c r="D957" i="17" s="1"/>
  <c r="D958" i="17" s="1"/>
  <c r="D959" i="17" s="1"/>
  <c r="D960" i="17" s="1"/>
  <c r="D961" i="17" s="1"/>
  <c r="D962" i="17" s="1"/>
  <c r="D963" i="17" s="1"/>
  <c r="D964" i="17" s="1"/>
  <c r="D965" i="17" s="1"/>
  <c r="D966" i="17" s="1"/>
  <c r="D967" i="17" s="1"/>
  <c r="D968" i="17" s="1"/>
  <c r="D969" i="17" s="1"/>
  <c r="D970" i="17" s="1"/>
  <c r="D971" i="17" s="1"/>
  <c r="D972" i="17" s="1"/>
  <c r="D973" i="17" s="1"/>
  <c r="D974" i="17" s="1"/>
  <c r="D975" i="17" s="1"/>
  <c r="D976" i="17" s="1"/>
  <c r="D977" i="17" s="1"/>
  <c r="D978" i="17" s="1"/>
  <c r="D979" i="17" s="1"/>
  <c r="D980" i="17" s="1"/>
  <c r="D981" i="17" s="1"/>
  <c r="D982" i="17" s="1"/>
  <c r="D983" i="17" s="1"/>
  <c r="D984" i="17" s="1"/>
  <c r="D985" i="17" s="1"/>
  <c r="D986" i="17" s="1"/>
  <c r="D987" i="17" s="1"/>
  <c r="D988" i="17" s="1"/>
  <c r="D989" i="17" s="1"/>
  <c r="D990" i="17" s="1"/>
  <c r="D991" i="17" s="1"/>
  <c r="D992" i="17" s="1"/>
  <c r="D993" i="17" s="1"/>
  <c r="D994" i="17" s="1"/>
  <c r="D995" i="17" s="1"/>
  <c r="D996" i="17" s="1"/>
  <c r="D997" i="17" s="1"/>
  <c r="D998" i="17" s="1"/>
  <c r="D999" i="17" s="1"/>
  <c r="D1000" i="17" s="1"/>
  <c r="D1001" i="17" s="1"/>
  <c r="D1002" i="17" s="1"/>
  <c r="D1003" i="17" s="1"/>
  <c r="D1004" i="17" s="1"/>
  <c r="D1005" i="17" s="1"/>
  <c r="D1006" i="17" s="1"/>
  <c r="D1007" i="17" s="1"/>
  <c r="D1008" i="17" s="1"/>
  <c r="D1009" i="17" s="1"/>
  <c r="D1010" i="17" s="1"/>
  <c r="D1011" i="17" s="1"/>
  <c r="D1012" i="17" s="1"/>
  <c r="D1013" i="17" s="1"/>
  <c r="D1014" i="17" s="1"/>
  <c r="D1015" i="17" s="1"/>
  <c r="D1016" i="17" s="1"/>
  <c r="D1017" i="17" s="1"/>
  <c r="D1018" i="17" s="1"/>
  <c r="D1019" i="17" s="1"/>
  <c r="D1020" i="17" s="1"/>
  <c r="D1021" i="17" s="1"/>
  <c r="D1022" i="17" s="1"/>
  <c r="D1023" i="17" s="1"/>
  <c r="D1024" i="17" s="1"/>
  <c r="D1025" i="17" s="1"/>
  <c r="D1026" i="17" s="1"/>
  <c r="D1027" i="17" s="1"/>
  <c r="D1028" i="17" s="1"/>
  <c r="D1029" i="17" s="1"/>
  <c r="D1030" i="17" s="1"/>
  <c r="D1031" i="17" s="1"/>
  <c r="D1032" i="17" s="1"/>
  <c r="D1033" i="17" s="1"/>
  <c r="D1034" i="17" s="1"/>
  <c r="D1035" i="17" s="1"/>
  <c r="D1036" i="17" s="1"/>
  <c r="D1037" i="17" s="1"/>
  <c r="D1038" i="17" s="1"/>
  <c r="D1039" i="17" s="1"/>
  <c r="D1040" i="17" s="1"/>
  <c r="D1041" i="17" s="1"/>
  <c r="D1042" i="17" s="1"/>
  <c r="D1043" i="17" s="1"/>
  <c r="D1044" i="17" s="1"/>
  <c r="D1045" i="17" s="1"/>
  <c r="D1046" i="17" s="1"/>
  <c r="D1047" i="17" s="1"/>
  <c r="D1048" i="17" s="1"/>
  <c r="D1049" i="17" s="1"/>
  <c r="D1050" i="17" s="1"/>
  <c r="D1051" i="17" s="1"/>
  <c r="D1052" i="17" s="1"/>
  <c r="D1053" i="17" s="1"/>
  <c r="D1054" i="17" s="1"/>
  <c r="D1055" i="17" s="1"/>
  <c r="D1056" i="17" s="1"/>
  <c r="D1057" i="17" s="1"/>
  <c r="D1058" i="17" s="1"/>
  <c r="D1059" i="17" s="1"/>
  <c r="D1060" i="17" s="1"/>
  <c r="D1061" i="17" s="1"/>
  <c r="D1062" i="17" s="1"/>
  <c r="D1063" i="17" s="1"/>
  <c r="D1064" i="17" s="1"/>
  <c r="D1065" i="17" s="1"/>
  <c r="D1066" i="17" s="1"/>
  <c r="D1067" i="17" s="1"/>
  <c r="D1068" i="17" s="1"/>
  <c r="D1069" i="17" s="1"/>
  <c r="D1070" i="17" s="1"/>
  <c r="D1071" i="17" s="1"/>
  <c r="D1072" i="17" s="1"/>
  <c r="D1073" i="17" s="1"/>
  <c r="D1074" i="17" s="1"/>
  <c r="D1075" i="17" s="1"/>
  <c r="D1076" i="17" s="1"/>
  <c r="D1077" i="17" s="1"/>
  <c r="D1078" i="17" s="1"/>
  <c r="D1079" i="17" s="1"/>
  <c r="D1080" i="17" s="1"/>
  <c r="D1081" i="17" s="1"/>
  <c r="D1082" i="17" s="1"/>
  <c r="D1083" i="17" s="1"/>
  <c r="D1084" i="17" s="1"/>
  <c r="D1085" i="17" s="1"/>
  <c r="D1086" i="17" s="1"/>
  <c r="D1087" i="17" s="1"/>
  <c r="D1088" i="17" s="1"/>
  <c r="D1089" i="17" s="1"/>
  <c r="D1090" i="17" s="1"/>
  <c r="D1091" i="17" s="1"/>
  <c r="D1092" i="17" s="1"/>
  <c r="D1093" i="17" s="1"/>
  <c r="D1094" i="17" s="1"/>
  <c r="D1095" i="17" s="1"/>
  <c r="D1096" i="17" s="1"/>
  <c r="D1097" i="17" s="1"/>
  <c r="D1098" i="17" s="1"/>
  <c r="D1099" i="17" s="1"/>
  <c r="D1100" i="17" s="1"/>
  <c r="D1101" i="17" s="1"/>
  <c r="D1102" i="17" s="1"/>
  <c r="D1103" i="17" s="1"/>
  <c r="D1104" i="17" s="1"/>
  <c r="D1105" i="17" s="1"/>
  <c r="D1106" i="17" s="1"/>
  <c r="D1107" i="17" s="1"/>
  <c r="D1108" i="17" s="1"/>
  <c r="D1109" i="17" s="1"/>
  <c r="D1110" i="17" s="1"/>
  <c r="D1111" i="17" s="1"/>
  <c r="D1112" i="17" s="1"/>
  <c r="D1113" i="17" s="1"/>
  <c r="D1114" i="17" s="1"/>
  <c r="D1115" i="17" s="1"/>
  <c r="D1116" i="17" s="1"/>
  <c r="D1117" i="17" s="1"/>
  <c r="D1118" i="17" s="1"/>
  <c r="D1119" i="17" s="1"/>
  <c r="D1120" i="17" s="1"/>
  <c r="D1121" i="17" s="1"/>
  <c r="D1122" i="17" s="1"/>
  <c r="D1123" i="17" s="1"/>
  <c r="D1124" i="17" s="1"/>
  <c r="D1125" i="17" s="1"/>
  <c r="D1126" i="17" s="1"/>
  <c r="D1127" i="17" s="1"/>
  <c r="D1128" i="17" s="1"/>
  <c r="D1129" i="17" s="1"/>
  <c r="D1130" i="17" s="1"/>
  <c r="D1131" i="17" s="1"/>
  <c r="D1132" i="17" s="1"/>
  <c r="D1133" i="17" s="1"/>
  <c r="D1134" i="17" s="1"/>
  <c r="D1135" i="17" s="1"/>
  <c r="D1136" i="17" s="1"/>
  <c r="D1137" i="17" s="1"/>
  <c r="D1138" i="17" s="1"/>
  <c r="D1139" i="17" s="1"/>
  <c r="D1140" i="17" s="1"/>
  <c r="D1141" i="17" s="1"/>
  <c r="D1142" i="17" s="1"/>
  <c r="D1143" i="17" s="1"/>
  <c r="D1144" i="17" s="1"/>
  <c r="D1145" i="17" s="1"/>
  <c r="D1146" i="17" s="1"/>
  <c r="D1147" i="17" s="1"/>
  <c r="D1148" i="17" s="1"/>
  <c r="D1149" i="17" s="1"/>
  <c r="D1150" i="17" s="1"/>
  <c r="D1151" i="17" s="1"/>
  <c r="D1152" i="17" s="1"/>
  <c r="D1153" i="17" s="1"/>
  <c r="D1154" i="17" s="1"/>
  <c r="D1155" i="17" s="1"/>
  <c r="D1156" i="17" s="1"/>
  <c r="D1157" i="17" s="1"/>
  <c r="D1158" i="17" s="1"/>
  <c r="D1159" i="17" s="1"/>
  <c r="D1160" i="17" s="1"/>
  <c r="D1161" i="17" s="1"/>
  <c r="D1162" i="17" s="1"/>
  <c r="D1163" i="17" s="1"/>
  <c r="D1164" i="17" s="1"/>
  <c r="D1165" i="17" s="1"/>
  <c r="D1166" i="17" s="1"/>
  <c r="D1167" i="17" s="1"/>
  <c r="D1168" i="17" s="1"/>
  <c r="D1169" i="17" s="1"/>
  <c r="D1170" i="17" s="1"/>
  <c r="D1171" i="17" s="1"/>
  <c r="D1172" i="17" s="1"/>
  <c r="D1173" i="17" s="1"/>
  <c r="D1174" i="17" s="1"/>
  <c r="D1175" i="17" s="1"/>
  <c r="D1176" i="17" s="1"/>
  <c r="D1177" i="17" s="1"/>
  <c r="D1178" i="17" s="1"/>
  <c r="D1179" i="17" s="1"/>
  <c r="D1180" i="17" s="1"/>
  <c r="D1181" i="17" s="1"/>
  <c r="D1182" i="17" s="1"/>
  <c r="D1183" i="17" s="1"/>
  <c r="D1184" i="17" s="1"/>
  <c r="D1185" i="17" s="1"/>
  <c r="D1186" i="17" s="1"/>
  <c r="D1187" i="17" s="1"/>
  <c r="D1188" i="17" s="1"/>
  <c r="D1189" i="17" s="1"/>
  <c r="D1190" i="17" s="1"/>
  <c r="D1191" i="17" s="1"/>
  <c r="D1192" i="17" s="1"/>
  <c r="D1193" i="17" s="1"/>
  <c r="D1194" i="17" s="1"/>
  <c r="D1195" i="17" s="1"/>
  <c r="D1196" i="17" s="1"/>
  <c r="D1197" i="17" s="1"/>
  <c r="D1198" i="17" s="1"/>
  <c r="D1199" i="17" s="1"/>
  <c r="D1200" i="17" s="1"/>
  <c r="D1201" i="17" s="1"/>
  <c r="D1202" i="17" s="1"/>
  <c r="D1203" i="17" s="1"/>
  <c r="D1204" i="17" s="1"/>
  <c r="D1205" i="17" s="1"/>
  <c r="D1206" i="17" s="1"/>
  <c r="D1207" i="17" s="1"/>
  <c r="D1208" i="17" s="1"/>
  <c r="D1209" i="17" s="1"/>
  <c r="D1210" i="17" s="1"/>
  <c r="D1211" i="17" s="1"/>
  <c r="D1212" i="17" s="1"/>
  <c r="D1213" i="17" s="1"/>
  <c r="D1214" i="17" s="1"/>
  <c r="D1215" i="17" s="1"/>
  <c r="D1216" i="17" s="1"/>
  <c r="D1217" i="17" s="1"/>
  <c r="D1218" i="17" s="1"/>
  <c r="D1219" i="17" s="1"/>
  <c r="D1220" i="17" s="1"/>
  <c r="D1221" i="17" s="1"/>
  <c r="D1222" i="17" s="1"/>
  <c r="D1223" i="17" s="1"/>
  <c r="D1224" i="17" s="1"/>
  <c r="D1225" i="17" s="1"/>
  <c r="D1226" i="17" s="1"/>
  <c r="D1227" i="17" s="1"/>
  <c r="D1228" i="17" s="1"/>
  <c r="D1229" i="17" s="1"/>
  <c r="D1230" i="17" s="1"/>
  <c r="D1231" i="17" s="1"/>
  <c r="D1232" i="17" s="1"/>
  <c r="D1233" i="17" s="1"/>
  <c r="D1234" i="17" s="1"/>
  <c r="D1235" i="17" s="1"/>
  <c r="D1236" i="17" s="1"/>
  <c r="D1237" i="17" s="1"/>
  <c r="D1238" i="17" s="1"/>
  <c r="D1239" i="17" s="1"/>
  <c r="D1240" i="17" s="1"/>
  <c r="D1241" i="17" s="1"/>
  <c r="D1242" i="17" s="1"/>
  <c r="D1243" i="17" s="1"/>
  <c r="D1244" i="17" s="1"/>
  <c r="D1245" i="17" s="1"/>
  <c r="D1246" i="17" s="1"/>
  <c r="D1247" i="17" s="1"/>
  <c r="D1248" i="17" s="1"/>
  <c r="D1249" i="17" s="1"/>
  <c r="D1250" i="17" s="1"/>
  <c r="D1251" i="17" s="1"/>
  <c r="D1252" i="17" s="1"/>
  <c r="D1253" i="17" s="1"/>
  <c r="D1254" i="17" s="1"/>
  <c r="D1255" i="17" s="1"/>
  <c r="D1256" i="17" s="1"/>
  <c r="D1257" i="17" s="1"/>
  <c r="D1258" i="17" s="1"/>
  <c r="D1259" i="17" s="1"/>
  <c r="D1260" i="17" s="1"/>
  <c r="D1261" i="17" s="1"/>
  <c r="D1262" i="17" s="1"/>
  <c r="D1263" i="17" s="1"/>
  <c r="D1264" i="17" s="1"/>
  <c r="D1265" i="17" s="1"/>
  <c r="D1266" i="17" s="1"/>
  <c r="D1267" i="17" s="1"/>
  <c r="D1268" i="17" s="1"/>
  <c r="D1269" i="17" s="1"/>
  <c r="D1270" i="17" s="1"/>
  <c r="D1271" i="17" s="1"/>
  <c r="D1272" i="17" s="1"/>
  <c r="D1273" i="17" s="1"/>
  <c r="D1274" i="17" s="1"/>
  <c r="D1275" i="17" s="1"/>
  <c r="D1276" i="17" s="1"/>
  <c r="D1277" i="17" s="1"/>
  <c r="D1278" i="17" s="1"/>
  <c r="D1279" i="17" s="1"/>
  <c r="D1280" i="17" s="1"/>
  <c r="D1281" i="17" s="1"/>
  <c r="D1282" i="17" s="1"/>
  <c r="D1283" i="17" s="1"/>
  <c r="D1284" i="17" s="1"/>
  <c r="D1285" i="17" s="1"/>
  <c r="D1286" i="17" s="1"/>
  <c r="D1287" i="17" s="1"/>
  <c r="D1288" i="17" s="1"/>
  <c r="D1289" i="17" s="1"/>
  <c r="D1290" i="17" s="1"/>
  <c r="D1291" i="17" s="1"/>
  <c r="D1292" i="17" s="1"/>
  <c r="D1293" i="17" s="1"/>
  <c r="D1294" i="17" s="1"/>
  <c r="D1295" i="17" s="1"/>
  <c r="D1296" i="17" s="1"/>
  <c r="D1297" i="17" s="1"/>
  <c r="D1298" i="17" s="1"/>
  <c r="D1299" i="17" s="1"/>
  <c r="D1300" i="17" s="1"/>
  <c r="D1301" i="17" s="1"/>
  <c r="D1302" i="17" s="1"/>
  <c r="D1303" i="17" s="1"/>
  <c r="D1304" i="17" s="1"/>
  <c r="D1305" i="17" s="1"/>
  <c r="D1306" i="17" s="1"/>
  <c r="D1307" i="17" s="1"/>
  <c r="D1308" i="17" s="1"/>
  <c r="D1309" i="17" s="1"/>
  <c r="D1310" i="17" s="1"/>
  <c r="D1311" i="17" s="1"/>
  <c r="D1312" i="17" s="1"/>
  <c r="D1313" i="17" s="1"/>
  <c r="D1314" i="17" s="1"/>
  <c r="D1315" i="17" s="1"/>
  <c r="D1316" i="17" s="1"/>
  <c r="D1317" i="17" s="1"/>
  <c r="D1318" i="17" s="1"/>
  <c r="D1319" i="17" s="1"/>
  <c r="D1320" i="17" s="1"/>
  <c r="D1321" i="17" s="1"/>
  <c r="D1322" i="17" s="1"/>
  <c r="D1323" i="17" s="1"/>
  <c r="D1324" i="17" s="1"/>
  <c r="D1325" i="17" s="1"/>
  <c r="D1326" i="17" s="1"/>
  <c r="D1327" i="17" s="1"/>
  <c r="D1328" i="17" s="1"/>
  <c r="D1329" i="17" s="1"/>
  <c r="D1330" i="17" s="1"/>
  <c r="D1331" i="17" s="1"/>
  <c r="D1332" i="17" s="1"/>
  <c r="D1333" i="17" s="1"/>
  <c r="D1334" i="17" s="1"/>
  <c r="D1335" i="17" s="1"/>
  <c r="D1336" i="17" s="1"/>
  <c r="D1337" i="17" s="1"/>
  <c r="D1338" i="17" s="1"/>
  <c r="D1339" i="17" s="1"/>
  <c r="D1340" i="17" s="1"/>
  <c r="D1341" i="17" s="1"/>
  <c r="D1342" i="17" s="1"/>
  <c r="D1343" i="17" s="1"/>
  <c r="D1344" i="17" s="1"/>
  <c r="D1345" i="17" s="1"/>
  <c r="D1346" i="17" s="1"/>
  <c r="D1347" i="17" s="1"/>
  <c r="D1348" i="17" s="1"/>
  <c r="D1349" i="17" s="1"/>
  <c r="D1350" i="17" s="1"/>
  <c r="D1351" i="17" s="1"/>
  <c r="D1352" i="17" s="1"/>
  <c r="D1353" i="17" s="1"/>
  <c r="D1354" i="17" s="1"/>
  <c r="D1355" i="17" s="1"/>
  <c r="D1356" i="17" s="1"/>
  <c r="D1357" i="17" s="1"/>
  <c r="D1358" i="17" s="1"/>
  <c r="D1359" i="17" s="1"/>
  <c r="D1360" i="17" s="1"/>
  <c r="D1361" i="17" s="1"/>
  <c r="D1362" i="17" s="1"/>
  <c r="D1363" i="17" s="1"/>
  <c r="D1364" i="17" s="1"/>
  <c r="D1365" i="17" s="1"/>
  <c r="D1366" i="17" s="1"/>
  <c r="D1367" i="17" s="1"/>
  <c r="D1368" i="17" s="1"/>
  <c r="D1369" i="17" s="1"/>
  <c r="D1370" i="17" s="1"/>
  <c r="D1371" i="17" s="1"/>
  <c r="D1372" i="17" s="1"/>
  <c r="D1373" i="17" s="1"/>
  <c r="D1374" i="17" s="1"/>
  <c r="D1375" i="17" s="1"/>
  <c r="D1376" i="17" s="1"/>
  <c r="D1377" i="17" s="1"/>
  <c r="D1378" i="17" s="1"/>
  <c r="D1379" i="17" s="1"/>
  <c r="D1380" i="17" s="1"/>
  <c r="D1381" i="17" s="1"/>
  <c r="D1382" i="17" s="1"/>
  <c r="D1383" i="17" s="1"/>
  <c r="D1384" i="17" s="1"/>
  <c r="D1385" i="17" s="1"/>
  <c r="D1386" i="17" s="1"/>
  <c r="D1387" i="17" s="1"/>
  <c r="D1388" i="17" s="1"/>
  <c r="D1389" i="17" s="1"/>
  <c r="D1390" i="17" s="1"/>
  <c r="D1391" i="17" s="1"/>
  <c r="D1392" i="17" s="1"/>
  <c r="D1393" i="17" s="1"/>
  <c r="D1394" i="17" s="1"/>
  <c r="D1395" i="17" s="1"/>
  <c r="D1396" i="17" s="1"/>
  <c r="D1397" i="17" s="1"/>
  <c r="D1398" i="17" s="1"/>
  <c r="D1399" i="17" s="1"/>
  <c r="D1400" i="17" s="1"/>
  <c r="D1401" i="17" s="1"/>
  <c r="D1402" i="17" s="1"/>
  <c r="D1403" i="17" s="1"/>
  <c r="D1404" i="17" s="1"/>
  <c r="D1405" i="17" s="1"/>
  <c r="D1406" i="17" s="1"/>
  <c r="D1407" i="17" s="1"/>
  <c r="D1408" i="17" s="1"/>
  <c r="D1409" i="17" s="1"/>
  <c r="D1410" i="17" s="1"/>
  <c r="D1411" i="17" s="1"/>
  <c r="D1412" i="17" s="1"/>
  <c r="D1413" i="17" s="1"/>
  <c r="D1414" i="17" s="1"/>
  <c r="D1415" i="17" s="1"/>
  <c r="D1416" i="17" s="1"/>
  <c r="D1417" i="17" s="1"/>
  <c r="D1418" i="17" s="1"/>
  <c r="D1419" i="17" s="1"/>
  <c r="D1420" i="17" s="1"/>
  <c r="D1421" i="17" s="1"/>
  <c r="D1422" i="17" s="1"/>
  <c r="D1423" i="17" s="1"/>
  <c r="D1424" i="17" s="1"/>
  <c r="D1425" i="17" s="1"/>
  <c r="D1426" i="17" s="1"/>
  <c r="D1427" i="17" s="1"/>
  <c r="D1428" i="17" s="1"/>
  <c r="D1429" i="17" s="1"/>
  <c r="D1430" i="17" s="1"/>
  <c r="D1431" i="17" s="1"/>
  <c r="D1432" i="17" s="1"/>
  <c r="D1433" i="17" s="1"/>
  <c r="D1434" i="17" s="1"/>
  <c r="D1435" i="17" s="1"/>
  <c r="D1436" i="17" s="1"/>
  <c r="D1437" i="17" s="1"/>
  <c r="D1438" i="17" s="1"/>
  <c r="D1439" i="17" s="1"/>
  <c r="D1440" i="17" s="1"/>
  <c r="D1441" i="17" s="1"/>
  <c r="D1442" i="17" s="1"/>
  <c r="D1443" i="17" s="1"/>
  <c r="D1444" i="17" s="1"/>
  <c r="D1445" i="17" s="1"/>
  <c r="D1446" i="17" s="1"/>
  <c r="D1447" i="17" s="1"/>
  <c r="D1448" i="17" s="1"/>
  <c r="D1449" i="17" s="1"/>
  <c r="D1450" i="17" s="1"/>
  <c r="D1451" i="17" s="1"/>
  <c r="D1452" i="17" s="1"/>
  <c r="D1453" i="17" s="1"/>
  <c r="D1454" i="17" s="1"/>
  <c r="D1455" i="17" s="1"/>
  <c r="D1456" i="17" s="1"/>
  <c r="D1457" i="17" s="1"/>
  <c r="D1458" i="17" s="1"/>
  <c r="D1459" i="17" s="1"/>
  <c r="D1460" i="17" s="1"/>
  <c r="D1461" i="17" s="1"/>
  <c r="D1462" i="17" s="1"/>
  <c r="D1463" i="17" s="1"/>
  <c r="D1464" i="17" s="1"/>
  <c r="D1465" i="17" s="1"/>
  <c r="D1466" i="17" s="1"/>
  <c r="D1467" i="17" s="1"/>
  <c r="D1468" i="17" s="1"/>
  <c r="D1469" i="17" s="1"/>
  <c r="D1470" i="17" s="1"/>
  <c r="D1471" i="17" s="1"/>
  <c r="D1472" i="17" s="1"/>
  <c r="D1473" i="17" s="1"/>
  <c r="D1474" i="17" s="1"/>
  <c r="D1475" i="17" s="1"/>
  <c r="D1476" i="17" s="1"/>
  <c r="D1477" i="17" s="1"/>
  <c r="D1478" i="17" s="1"/>
  <c r="D1479" i="17" s="1"/>
  <c r="D1480" i="17" s="1"/>
  <c r="D1481" i="17" s="1"/>
  <c r="D1482" i="17" s="1"/>
  <c r="D1483" i="17" s="1"/>
  <c r="D1484" i="17" s="1"/>
  <c r="D1485" i="17" s="1"/>
  <c r="D1486" i="17" s="1"/>
  <c r="D1487" i="17" s="1"/>
  <c r="D1488" i="17" s="1"/>
  <c r="D1489" i="17" s="1"/>
  <c r="D1490" i="17" s="1"/>
  <c r="D1491" i="17" s="1"/>
  <c r="D1492" i="17" s="1"/>
  <c r="D1493" i="17" s="1"/>
  <c r="D1494" i="17" s="1"/>
  <c r="D1495" i="17" s="1"/>
  <c r="D1496" i="17" s="1"/>
  <c r="D1497" i="17" s="1"/>
  <c r="D1498" i="17" s="1"/>
  <c r="D1499" i="17" s="1"/>
  <c r="D1500" i="17" s="1"/>
  <c r="D1501" i="17" s="1"/>
  <c r="D1502" i="17" s="1"/>
  <c r="D1503" i="17" s="1"/>
  <c r="D1504" i="17" s="1"/>
  <c r="D1505" i="17" s="1"/>
  <c r="D1506" i="17" s="1"/>
  <c r="D1507" i="17" s="1"/>
  <c r="D1508" i="17" s="1"/>
  <c r="D1509" i="17" s="1"/>
  <c r="D1510" i="17" s="1"/>
  <c r="D1511" i="17" s="1"/>
  <c r="D1512" i="17" s="1"/>
  <c r="D1513" i="17" s="1"/>
  <c r="D1514" i="17" s="1"/>
  <c r="D1515" i="17" s="1"/>
  <c r="D1516" i="17" s="1"/>
  <c r="D1517" i="17" s="1"/>
  <c r="D1518" i="17" s="1"/>
  <c r="D1519" i="17" s="1"/>
  <c r="D1520" i="17" s="1"/>
  <c r="D1521" i="17" s="1"/>
  <c r="D1522" i="17" s="1"/>
  <c r="D1523" i="17" s="1"/>
  <c r="D1524" i="17" s="1"/>
  <c r="D1525" i="17" s="1"/>
  <c r="D1526" i="17" s="1"/>
  <c r="D1527" i="17" s="1"/>
  <c r="D1528" i="17" s="1"/>
  <c r="D1529" i="17" s="1"/>
  <c r="D1530" i="17" s="1"/>
  <c r="D1531" i="17" s="1"/>
  <c r="D1532" i="17" s="1"/>
  <c r="D1533" i="17" s="1"/>
  <c r="D1534" i="17" s="1"/>
  <c r="D1535" i="17" s="1"/>
  <c r="D1536" i="17" s="1"/>
  <c r="D1537" i="17" s="1"/>
  <c r="D1538" i="17" s="1"/>
  <c r="D1539" i="17" s="1"/>
  <c r="D1540" i="17" s="1"/>
  <c r="D1541" i="17" s="1"/>
  <c r="D1542" i="17" s="1"/>
  <c r="D1543" i="17" s="1"/>
  <c r="D1544" i="17" s="1"/>
  <c r="D1545" i="17" s="1"/>
  <c r="D1546" i="17" s="1"/>
  <c r="D1547" i="17" s="1"/>
  <c r="D1548" i="17" s="1"/>
  <c r="D1549" i="17" s="1"/>
  <c r="D1550" i="17" s="1"/>
  <c r="D1551" i="17" s="1"/>
  <c r="D1552" i="17" s="1"/>
  <c r="D1553" i="17" s="1"/>
  <c r="D1554" i="17" s="1"/>
  <c r="D1555" i="17" s="1"/>
  <c r="D1556" i="17" s="1"/>
  <c r="D1557" i="17" s="1"/>
  <c r="D1558" i="17" s="1"/>
  <c r="D1559" i="17" s="1"/>
  <c r="D1560" i="17" s="1"/>
  <c r="D1561" i="17" s="1"/>
  <c r="D1562" i="17" s="1"/>
  <c r="D1563" i="17" s="1"/>
  <c r="D1564" i="17" s="1"/>
  <c r="D1565" i="17" s="1"/>
  <c r="D1566" i="17" s="1"/>
  <c r="D1567" i="17" s="1"/>
  <c r="D1568" i="17" s="1"/>
  <c r="D1569" i="17" s="1"/>
  <c r="D1570" i="17" s="1"/>
  <c r="D1571" i="17" s="1"/>
  <c r="D1572" i="17" s="1"/>
  <c r="D1573" i="17" s="1"/>
  <c r="D1574" i="17" s="1"/>
  <c r="D1575" i="17" s="1"/>
  <c r="D1576" i="17" s="1"/>
  <c r="D1577" i="17" s="1"/>
  <c r="D1578" i="17" s="1"/>
  <c r="D1579" i="17" s="1"/>
  <c r="D1580" i="17" s="1"/>
  <c r="D1581" i="17" s="1"/>
  <c r="D1582" i="17" s="1"/>
  <c r="D1583" i="17" s="1"/>
  <c r="D1584" i="17" s="1"/>
  <c r="D1585" i="17" s="1"/>
  <c r="D1586" i="17" s="1"/>
  <c r="D1587" i="17" s="1"/>
  <c r="D1588" i="17" s="1"/>
  <c r="D1589" i="17" s="1"/>
  <c r="D1590" i="17" s="1"/>
  <c r="D1591" i="17" s="1"/>
  <c r="D1592" i="17" s="1"/>
  <c r="D1593" i="17" s="1"/>
  <c r="D1594" i="17" s="1"/>
  <c r="D1595" i="17" s="1"/>
  <c r="D1596" i="17" s="1"/>
  <c r="D1597" i="17" s="1"/>
  <c r="D1598" i="17" s="1"/>
  <c r="D1599" i="17" s="1"/>
  <c r="D1600" i="17" s="1"/>
  <c r="D1601" i="17" s="1"/>
  <c r="D1602" i="17" s="1"/>
  <c r="D1603" i="17" s="1"/>
  <c r="D1604" i="17" s="1"/>
  <c r="D1605" i="17" s="1"/>
  <c r="D1606" i="17" s="1"/>
  <c r="D1607" i="17" s="1"/>
  <c r="D1608" i="17" s="1"/>
  <c r="D1609" i="17" s="1"/>
  <c r="D1610" i="17" s="1"/>
  <c r="D1611" i="17" s="1"/>
  <c r="D1612" i="17" s="1"/>
  <c r="D1613" i="17" s="1"/>
  <c r="D1614" i="17" s="1"/>
  <c r="D1615" i="17" s="1"/>
  <c r="D1616" i="17" s="1"/>
  <c r="D1617" i="17" s="1"/>
  <c r="D1618" i="17" s="1"/>
  <c r="D1619" i="17" s="1"/>
  <c r="D1620" i="17" s="1"/>
  <c r="D1621" i="17" s="1"/>
  <c r="D1622" i="17" s="1"/>
  <c r="D1623" i="17" s="1"/>
  <c r="D1624" i="17" s="1"/>
  <c r="D1625" i="17" s="1"/>
  <c r="D1626" i="17" s="1"/>
  <c r="D1627" i="17" s="1"/>
  <c r="D1628" i="17" s="1"/>
  <c r="D1629" i="17" s="1"/>
  <c r="D1630" i="17" s="1"/>
  <c r="D1631" i="17" s="1"/>
  <c r="D1632" i="17" s="1"/>
  <c r="D1633" i="17" s="1"/>
  <c r="D1634" i="17" s="1"/>
  <c r="D1635" i="17" s="1"/>
  <c r="D1636" i="17" s="1"/>
  <c r="D1637" i="17" s="1"/>
  <c r="D1638" i="17" s="1"/>
  <c r="D1639" i="17" s="1"/>
  <c r="D1640" i="17" s="1"/>
  <c r="D1641" i="17" s="1"/>
  <c r="D1642" i="17" s="1"/>
  <c r="D1643" i="17" s="1"/>
  <c r="D1644" i="17" s="1"/>
  <c r="D1645" i="17" s="1"/>
  <c r="D1646" i="17" s="1"/>
  <c r="D1647" i="17" s="1"/>
  <c r="D1648" i="17" s="1"/>
  <c r="D1649" i="17" s="1"/>
  <c r="D1650" i="17" s="1"/>
  <c r="D1651" i="17" s="1"/>
  <c r="D1652" i="17" s="1"/>
  <c r="D1653" i="17" s="1"/>
  <c r="D1654" i="17" s="1"/>
  <c r="D1655" i="17" s="1"/>
  <c r="D1656" i="17" s="1"/>
  <c r="D1657" i="17" s="1"/>
  <c r="D1658" i="17" s="1"/>
  <c r="D1659" i="17" s="1"/>
  <c r="D1660" i="17" s="1"/>
  <c r="D1661" i="17" s="1"/>
  <c r="D1662" i="17" s="1"/>
  <c r="D1663" i="17" s="1"/>
  <c r="D1664" i="17" s="1"/>
  <c r="D1665" i="17" s="1"/>
  <c r="D1666" i="17" s="1"/>
  <c r="D1667" i="17" s="1"/>
  <c r="D1668" i="17" s="1"/>
  <c r="D1669" i="17" s="1"/>
  <c r="D1670" i="17" s="1"/>
  <c r="D1671" i="17" s="1"/>
  <c r="D1672" i="17" s="1"/>
  <c r="D1673" i="17" s="1"/>
  <c r="D1674" i="17" s="1"/>
  <c r="D1675" i="17" s="1"/>
  <c r="D1676" i="17" s="1"/>
  <c r="D1677" i="17" s="1"/>
  <c r="D1678" i="17" s="1"/>
  <c r="D1679" i="17" s="1"/>
  <c r="D1680" i="17" s="1"/>
  <c r="D1681" i="17" s="1"/>
  <c r="D1682" i="17" s="1"/>
  <c r="D1683" i="17" s="1"/>
  <c r="D1684" i="17" s="1"/>
  <c r="D1685" i="17" s="1"/>
  <c r="D1686" i="17" s="1"/>
  <c r="D1687" i="17" s="1"/>
  <c r="D1688" i="17" s="1"/>
  <c r="D1689" i="17" s="1"/>
  <c r="D1690" i="17" s="1"/>
  <c r="D1691" i="17" s="1"/>
  <c r="D1692" i="17" s="1"/>
  <c r="D1693" i="17" s="1"/>
  <c r="D1694" i="17" s="1"/>
  <c r="D1695" i="17" s="1"/>
  <c r="D1696" i="17" s="1"/>
  <c r="D1697" i="17" s="1"/>
  <c r="D1698" i="17" s="1"/>
  <c r="D1699" i="17" s="1"/>
  <c r="D1700" i="17" s="1"/>
  <c r="D1701" i="17" s="1"/>
  <c r="D1702" i="17" s="1"/>
  <c r="D1703" i="17" s="1"/>
  <c r="D1704" i="17" s="1"/>
  <c r="D1705" i="17" s="1"/>
  <c r="D1706" i="17" s="1"/>
  <c r="D1707" i="17" s="1"/>
  <c r="D1708" i="17" s="1"/>
  <c r="D1709" i="17" s="1"/>
  <c r="D1710" i="17" s="1"/>
  <c r="D1711" i="17" s="1"/>
  <c r="D1712" i="17" s="1"/>
  <c r="D1713" i="17" s="1"/>
  <c r="D1714" i="17" s="1"/>
  <c r="D1715" i="17" s="1"/>
  <c r="D1716" i="17" s="1"/>
  <c r="D1717" i="17" s="1"/>
  <c r="D1718" i="17" s="1"/>
  <c r="D1719" i="17" s="1"/>
  <c r="D1720" i="17" s="1"/>
  <c r="D1721" i="17" s="1"/>
  <c r="D1722" i="17" s="1"/>
  <c r="D1723" i="17" s="1"/>
  <c r="D1724" i="17" s="1"/>
  <c r="D1725" i="17" s="1"/>
  <c r="D1726" i="17" s="1"/>
  <c r="D1727" i="17" s="1"/>
  <c r="D1728" i="17" s="1"/>
  <c r="D1729" i="17" s="1"/>
  <c r="D1730" i="17" s="1"/>
  <c r="D1731" i="17" s="1"/>
  <c r="D1732" i="17" s="1"/>
  <c r="D1733" i="17" s="1"/>
  <c r="D1734" i="17" s="1"/>
  <c r="D1735" i="17" s="1"/>
  <c r="D1736" i="17" s="1"/>
  <c r="D1737" i="17" s="1"/>
  <c r="D1738" i="17" s="1"/>
  <c r="D1739" i="17" s="1"/>
  <c r="D1740" i="17" s="1"/>
  <c r="D1741" i="17" s="1"/>
  <c r="D1742" i="17" s="1"/>
  <c r="D1743" i="17" s="1"/>
  <c r="D1744" i="17" s="1"/>
  <c r="D1745" i="17" s="1"/>
  <c r="D1746" i="17" s="1"/>
  <c r="D1747" i="17" s="1"/>
  <c r="D1748" i="17" s="1"/>
  <c r="D1749" i="17" s="1"/>
  <c r="D1750" i="17" s="1"/>
  <c r="D1751" i="17" s="1"/>
  <c r="D1752" i="17" s="1"/>
  <c r="D1753" i="17" s="1"/>
  <c r="D1754" i="17" s="1"/>
  <c r="D1755" i="17" s="1"/>
  <c r="D1756" i="17" s="1"/>
  <c r="D1757" i="17" s="1"/>
  <c r="D1758" i="17" s="1"/>
  <c r="D1759" i="17" s="1"/>
  <c r="D1760" i="17" s="1"/>
  <c r="D1761" i="17" s="1"/>
  <c r="D1762" i="17" s="1"/>
  <c r="D1763" i="17" s="1"/>
  <c r="D1764" i="17" s="1"/>
  <c r="D1765" i="17" s="1"/>
  <c r="D1766" i="17" s="1"/>
  <c r="D1767" i="17" s="1"/>
  <c r="D1768" i="17" s="1"/>
  <c r="D1769" i="17" s="1"/>
  <c r="D1770" i="17" s="1"/>
  <c r="D1771" i="17" s="1"/>
  <c r="D1772" i="17" s="1"/>
  <c r="D1773" i="17" s="1"/>
  <c r="D1774" i="17" s="1"/>
  <c r="D1775" i="17" s="1"/>
  <c r="D1776" i="17" s="1"/>
  <c r="D1777" i="17" s="1"/>
  <c r="D1778" i="17" s="1"/>
  <c r="D1779" i="17" s="1"/>
  <c r="D1780" i="17" s="1"/>
  <c r="D1781" i="17" s="1"/>
  <c r="D1783" i="17" s="1"/>
  <c r="D1784" i="17" s="1"/>
  <c r="D1785" i="17" s="1"/>
  <c r="E1255" i="17"/>
  <c r="E1405" i="17"/>
  <c r="E1505" i="17"/>
  <c r="E1528" i="17"/>
  <c r="E1213" i="17"/>
  <c r="E1825" i="17" l="1"/>
  <c r="Q11" i="11"/>
  <c r="F11" i="11" s="1"/>
  <c r="A11" i="11" s="1"/>
  <c r="Q3" i="11"/>
  <c r="C3" i="11" s="1"/>
  <c r="E1822" i="17"/>
  <c r="A4" i="11"/>
  <c r="Q6" i="11"/>
  <c r="C6" i="11" s="1"/>
  <c r="F5" i="11"/>
  <c r="A5" i="11" s="1"/>
  <c r="Q8" i="11"/>
  <c r="C8" i="11" s="1"/>
  <c r="C4" i="11"/>
  <c r="F7" i="11"/>
  <c r="A7" i="11" s="1"/>
  <c r="Q10" i="11"/>
  <c r="C10" i="11" s="1"/>
  <c r="F9" i="11"/>
  <c r="A9" i="11" s="1"/>
  <c r="C11" i="11" l="1"/>
  <c r="F10" i="11"/>
  <c r="A10" i="11" s="1"/>
  <c r="F3" i="11"/>
  <c r="A3" i="11" s="1"/>
  <c r="F8" i="11"/>
  <c r="A8" i="11" s="1"/>
  <c r="F6" i="11"/>
  <c r="A6" i="11" l="1"/>
  <c r="F12" i="11"/>
  <c r="A12" i="11" s="1"/>
  <c r="X1796" i="17" l="1"/>
  <c r="Z1790" i="17"/>
  <c r="S11" i="11" s="1"/>
  <c r="R11" i="11" s="1"/>
  <c r="D11" i="11" s="1"/>
  <c r="W1796" i="17"/>
  <c r="X1790" i="17"/>
  <c r="Z1796" i="17"/>
  <c r="W1790" i="17"/>
  <c r="Y1796" i="17" l="1"/>
  <c r="Y1790" i="17"/>
  <c r="W603" i="17" l="1"/>
  <c r="W640" i="17"/>
  <c r="X807" i="17"/>
  <c r="X836" i="17"/>
  <c r="X814" i="17"/>
  <c r="X839" i="17"/>
  <c r="W977" i="17"/>
  <c r="W1521" i="17"/>
  <c r="X603" i="17"/>
  <c r="X640" i="17"/>
  <c r="W644" i="17"/>
  <c r="X977" i="17"/>
  <c r="X1521" i="17"/>
  <c r="X984" i="17"/>
  <c r="Z1524" i="17"/>
  <c r="X598" i="17"/>
  <c r="W807" i="17"/>
  <c r="W814" i="17"/>
  <c r="W836" i="17"/>
  <c r="W839" i="17"/>
  <c r="Z839" i="17"/>
  <c r="W984" i="17"/>
  <c r="X1067" i="17"/>
  <c r="W1071" i="17"/>
  <c r="X1524" i="17"/>
  <c r="X1071" i="17"/>
  <c r="W598" i="17"/>
  <c r="X644" i="17"/>
  <c r="W1067" i="17"/>
  <c r="W1524" i="17"/>
  <c r="Z644" i="17" l="1"/>
  <c r="Z984" i="17"/>
  <c r="Z1521" i="17"/>
  <c r="S10" i="11" s="1"/>
  <c r="R10" i="11" s="1"/>
  <c r="D10" i="11" s="1"/>
  <c r="Z1067" i="17"/>
  <c r="S9" i="11" s="1"/>
  <c r="R9" i="11" s="1"/>
  <c r="D9" i="11" s="1"/>
  <c r="Z836" i="17"/>
  <c r="S7" i="11" s="1"/>
  <c r="R7" i="11" s="1"/>
  <c r="D7" i="11" s="1"/>
  <c r="Z814" i="17"/>
  <c r="Z1071" i="17"/>
  <c r="Z807" i="17"/>
  <c r="S6" i="11" s="1"/>
  <c r="R6" i="11" s="1"/>
  <c r="D6" i="11" s="1"/>
  <c r="Z603" i="17"/>
  <c r="Z640" i="17"/>
  <c r="S5" i="11" s="1"/>
  <c r="R5" i="11" s="1"/>
  <c r="D5" i="11" s="1"/>
  <c r="Z598" i="17"/>
  <c r="S4" i="11" s="1"/>
  <c r="R4" i="11" s="1"/>
  <c r="D4" i="11" s="1"/>
  <c r="Z977" i="17"/>
  <c r="S8" i="11" s="1"/>
  <c r="R8" i="11" s="1"/>
  <c r="D8" i="11" s="1"/>
  <c r="Y598" i="17"/>
  <c r="Y603" i="17"/>
  <c r="Y836" i="17" l="1"/>
  <c r="Y640" i="17"/>
  <c r="Y984" i="17"/>
  <c r="Y807" i="17"/>
  <c r="Y1524" i="17"/>
  <c r="Y814" i="17"/>
  <c r="Y1521" i="17"/>
  <c r="Y839" i="17"/>
  <c r="Y644" i="17"/>
  <c r="Y977" i="17"/>
  <c r="Y1071" i="17" l="1"/>
  <c r="Y1067" i="17"/>
  <c r="Z516" i="17" l="1"/>
  <c r="S3" i="11" s="1"/>
  <c r="R3" i="11" s="1"/>
  <c r="D3" i="11" s="1"/>
  <c r="W517" i="17"/>
  <c r="Z517" i="17"/>
  <c r="X516" i="17"/>
  <c r="X517" i="17"/>
  <c r="W516" i="17"/>
  <c r="Y517" i="17" l="1"/>
  <c r="Y516" i="17"/>
  <c r="L1822" i="17" l="1"/>
  <c r="E1824" i="17" l="1"/>
  <c r="E1823" i="17"/>
  <c r="E1826" i="17" l="1"/>
  <c r="P3" i="17" l="1"/>
  <c r="A1" i="5" l="1"/>
  <c r="I1" i="11"/>
  <c r="E11" i="11" l="1"/>
  <c r="E3" i="11"/>
  <c r="E9" i="11"/>
  <c r="E7" i="11"/>
  <c r="E5" i="11"/>
  <c r="E8" i="11"/>
  <c r="E4" i="11"/>
  <c r="E6" i="11"/>
  <c r="E10" i="11"/>
  <c r="F15" i="11" l="1"/>
  <c r="F16" i="11"/>
  <c r="F14" i="11"/>
  <c r="A14" i="11" s="1"/>
  <c r="F13" i="11"/>
  <c r="A13" i="11" l="1"/>
  <c r="F17" i="11"/>
  <c r="A17" i="11" s="1"/>
  <c r="A15" i="11"/>
  <c r="K3" i="18"/>
  <c r="A16" i="11"/>
  <c r="K3" i="19"/>
  <c r="K26" i="18" l="1"/>
  <c r="E6" i="16" s="1"/>
  <c r="D26" i="18"/>
  <c r="I19" i="18"/>
  <c r="K21" i="18" s="1"/>
  <c r="E4" i="16" s="1"/>
  <c r="K23" i="18"/>
  <c r="E5" i="16" s="1"/>
  <c r="D23" i="18"/>
  <c r="D19" i="18"/>
  <c r="D26" i="19"/>
  <c r="I20" i="19"/>
  <c r="D20" i="19"/>
  <c r="K26" i="19"/>
  <c r="F6" i="16" s="1"/>
  <c r="K23" i="19"/>
  <c r="F5" i="16" s="1"/>
  <c r="D23" i="19"/>
  <c r="D19" i="19"/>
  <c r="I19" i="19"/>
  <c r="K21" i="19" s="1"/>
  <c r="F4" i="16" s="1"/>
  <c r="D4" i="16" l="1"/>
  <c r="E7" i="5" s="1"/>
  <c r="D5" i="16"/>
  <c r="E6" i="5" s="1"/>
  <c r="D6" i="16"/>
  <c r="E5" i="5" s="1"/>
</calcChain>
</file>

<file path=xl/sharedStrings.xml><?xml version="1.0" encoding="utf-8"?>
<sst xmlns="http://schemas.openxmlformats.org/spreadsheetml/2006/main" count="11232" uniqueCount="148">
  <si>
    <t>▣</t>
  </si>
  <si>
    <t>가물막이 수량집계표</t>
    <phoneticPr fontId="3" type="noConversion"/>
  </si>
  <si>
    <t>가시설</t>
    <phoneticPr fontId="3" type="noConversion"/>
  </si>
  <si>
    <t>비닐</t>
    <phoneticPr fontId="3" type="noConversion"/>
  </si>
  <si>
    <t>공       종</t>
    <phoneticPr fontId="3" type="noConversion"/>
  </si>
  <si>
    <t>산           출           근           거</t>
    <phoneticPr fontId="3" type="noConversion"/>
  </si>
  <si>
    <t>수       량</t>
    <phoneticPr fontId="3" type="noConversion"/>
  </si>
  <si>
    <t>PP마대</t>
  </si>
  <si>
    <t>OPEN CUT</t>
  </si>
  <si>
    <t>굴 착 공 법</t>
    <phoneticPr fontId="3" type="noConversion"/>
  </si>
  <si>
    <t>연장(m)</t>
    <phoneticPr fontId="3" type="noConversion"/>
  </si>
  <si>
    <t>측점</t>
    <phoneticPr fontId="3" type="noConversion"/>
  </si>
  <si>
    <t>계</t>
    <phoneticPr fontId="3" type="noConversion"/>
  </si>
  <si>
    <t>가시설</t>
  </si>
  <si>
    <t>집   계</t>
    <phoneticPr fontId="3" type="noConversion"/>
  </si>
  <si>
    <t>계</t>
    <phoneticPr fontId="3" type="noConversion"/>
  </si>
  <si>
    <t>가물막이 조서</t>
    <phoneticPr fontId="3" type="noConversion"/>
  </si>
  <si>
    <t>측         점</t>
    <phoneticPr fontId="3" type="noConversion"/>
  </si>
  <si>
    <t>=</t>
    <phoneticPr fontId="3" type="noConversion"/>
  </si>
  <si>
    <t>m</t>
    <phoneticPr fontId="3" type="noConversion"/>
  </si>
  <si>
    <t>및 헐기</t>
    <phoneticPr fontId="3" type="noConversion"/>
  </si>
  <si>
    <t>흙쌓기</t>
    <phoneticPr fontId="3" type="noConversion"/>
  </si>
  <si>
    <t>.</t>
    <phoneticPr fontId="3" type="noConversion"/>
  </si>
  <si>
    <t>PP마대</t>
    <phoneticPr fontId="3" type="noConversion"/>
  </si>
  <si>
    <t>쌓기 및 헐기</t>
    <phoneticPr fontId="3" type="noConversion"/>
  </si>
  <si>
    <t>=</t>
    <phoneticPr fontId="3" type="noConversion"/>
  </si>
  <si>
    <t>비닐깔기</t>
    <phoneticPr fontId="3" type="noConversion"/>
  </si>
  <si>
    <t>㎥</t>
  </si>
  <si>
    <t>열</t>
    <phoneticPr fontId="3" type="noConversion"/>
  </si>
  <si>
    <t>하천</t>
    <phoneticPr fontId="3" type="noConversion"/>
  </si>
  <si>
    <t>가물막이 : 가시설구간-2열</t>
    <phoneticPr fontId="3" type="noConversion"/>
  </si>
  <si>
    <t>구       분</t>
    <phoneticPr fontId="3" type="noConversion"/>
  </si>
  <si>
    <t>단위</t>
    <phoneticPr fontId="3" type="noConversion"/>
  </si>
  <si>
    <t>계</t>
    <phoneticPr fontId="3" type="noConversion"/>
  </si>
  <si>
    <t>비  고</t>
    <phoneticPr fontId="3" type="noConversion"/>
  </si>
  <si>
    <t>흙쌓기 및 헐기</t>
    <phoneticPr fontId="3" type="noConversion"/>
  </si>
  <si>
    <t>PP마대쌓기 및 헐기</t>
    <phoneticPr fontId="3" type="noConversion"/>
  </si>
  <si>
    <t>비닐깔기</t>
  </si>
  <si>
    <t>토사</t>
    <phoneticPr fontId="3" type="noConversion"/>
  </si>
  <si>
    <t>규   격</t>
    <phoneticPr fontId="3" type="noConversion"/>
  </si>
  <si>
    <t>공종코드</t>
    <phoneticPr fontId="3" type="noConversion"/>
  </si>
  <si>
    <t>공    종</t>
    <phoneticPr fontId="3" type="noConversion"/>
  </si>
  <si>
    <t>규        격</t>
    <phoneticPr fontId="3" type="noConversion"/>
  </si>
  <si>
    <t>단  위</t>
    <phoneticPr fontId="3" type="noConversion"/>
  </si>
  <si>
    <t>수    량</t>
    <phoneticPr fontId="3" type="noConversion"/>
  </si>
  <si>
    <t>비  고</t>
    <phoneticPr fontId="3" type="noConversion"/>
  </si>
  <si>
    <t>CA</t>
    <phoneticPr fontId="3" type="noConversion"/>
  </si>
  <si>
    <t>공통공사</t>
    <phoneticPr fontId="66" type="noConversion"/>
  </si>
  <si>
    <t>CAA</t>
    <phoneticPr fontId="3" type="noConversion"/>
  </si>
  <si>
    <t>가설공사(1)</t>
    <phoneticPr fontId="66" type="noConversion"/>
  </si>
  <si>
    <t>CAA1500203</t>
    <phoneticPr fontId="66" type="noConversion"/>
  </si>
  <si>
    <t>비닐쉬트깔기</t>
    <phoneticPr fontId="3" type="noConversion"/>
  </si>
  <si>
    <t>m³</t>
    <phoneticPr fontId="3" type="noConversion"/>
  </si>
  <si>
    <t>CAA2300303</t>
    <phoneticPr fontId="66" type="noConversion"/>
  </si>
  <si>
    <t>PP마대 설치 및 해체</t>
    <phoneticPr fontId="3" type="noConversion"/>
  </si>
  <si>
    <t>m²</t>
    <phoneticPr fontId="3" type="noConversion"/>
  </si>
  <si>
    <t>CAA2300403</t>
    <phoneticPr fontId="66" type="noConversion"/>
  </si>
  <si>
    <t>가물막이 설치 및 해체</t>
    <phoneticPr fontId="3" type="noConversion"/>
  </si>
  <si>
    <t>m²</t>
    <phoneticPr fontId="3" type="noConversion"/>
  </si>
  <si>
    <t>순번</t>
    <phoneticPr fontId="3" type="noConversion"/>
  </si>
  <si>
    <t>누가거리</t>
    <phoneticPr fontId="3" type="noConversion"/>
  </si>
  <si>
    <t>구간</t>
    <phoneticPr fontId="3" type="noConversion"/>
  </si>
  <si>
    <t>구  간</t>
    <phoneticPr fontId="3" type="noConversion"/>
  </si>
  <si>
    <t>비     고</t>
    <phoneticPr fontId="3" type="noConversion"/>
  </si>
  <si>
    <t>m³</t>
  </si>
  <si>
    <t>m²</t>
  </si>
  <si>
    <t>수리계산 조서</t>
    <phoneticPr fontId="66" type="noConversion"/>
  </si>
  <si>
    <t>구간</t>
    <phoneticPr fontId="35" type="noConversion"/>
  </si>
  <si>
    <t>측      점</t>
    <phoneticPr fontId="3" type="noConversion"/>
  </si>
  <si>
    <t>거리(L)</t>
    <phoneticPr fontId="35" type="noConversion"/>
  </si>
  <si>
    <t>관경</t>
    <phoneticPr fontId="35" type="noConversion"/>
  </si>
  <si>
    <t>지반고</t>
    <phoneticPr fontId="68" type="noConversion"/>
  </si>
  <si>
    <t>관저고</t>
    <phoneticPr fontId="68" type="noConversion"/>
  </si>
  <si>
    <t>굴착고
(H)</t>
    <phoneticPr fontId="35" type="noConversion"/>
  </si>
  <si>
    <t>포장</t>
    <phoneticPr fontId="68" type="noConversion"/>
  </si>
  <si>
    <t>가시설</t>
    <phoneticPr fontId="35" type="noConversion"/>
  </si>
  <si>
    <t>관보호공</t>
    <phoneticPr fontId="35" type="noConversion"/>
  </si>
  <si>
    <t>곡관</t>
    <phoneticPr fontId="35" type="noConversion"/>
  </si>
  <si>
    <t>변실</t>
    <phoneticPr fontId="35" type="noConversion"/>
  </si>
  <si>
    <t>비 고</t>
    <phoneticPr fontId="68" type="noConversion"/>
  </si>
  <si>
    <t>구간</t>
    <phoneticPr fontId="3" type="noConversion"/>
  </si>
  <si>
    <t>누가거리</t>
    <phoneticPr fontId="68" type="noConversion"/>
  </si>
  <si>
    <t>적용순서</t>
    <phoneticPr fontId="68" type="noConversion"/>
  </si>
  <si>
    <t>포장</t>
    <phoneticPr fontId="3" type="noConversion"/>
  </si>
  <si>
    <t>가시설</t>
    <phoneticPr fontId="68" type="noConversion"/>
  </si>
  <si>
    <t>열</t>
    <phoneticPr fontId="68" type="noConversion"/>
  </si>
  <si>
    <t>하천류</t>
    <phoneticPr fontId="68" type="noConversion"/>
  </si>
  <si>
    <t>.</t>
    <phoneticPr fontId="3" type="noConversion"/>
  </si>
  <si>
    <t>대하천</t>
    <phoneticPr fontId="3" type="noConversion"/>
  </si>
  <si>
    <t>계</t>
    <phoneticPr fontId="3" type="noConversion"/>
  </si>
  <si>
    <t>집계</t>
    <phoneticPr fontId="35" type="noConversion"/>
  </si>
  <si>
    <t>계</t>
    <phoneticPr fontId="66" type="noConversion"/>
  </si>
  <si>
    <t>가물막이 : 가시설구간-1열</t>
    <phoneticPr fontId="3" type="noConversion"/>
  </si>
  <si>
    <t>분기</t>
    <phoneticPr fontId="3" type="noConversion"/>
  </si>
  <si>
    <t>소하천</t>
    <phoneticPr fontId="3" type="noConversion"/>
  </si>
  <si>
    <t>조립식흙막이</t>
  </si>
  <si>
    <t>조절식흙막이</t>
  </si>
  <si>
    <t>H-PILE</t>
  </si>
  <si>
    <t>SHEET PILE</t>
  </si>
  <si>
    <t>보도블럭</t>
  </si>
  <si>
    <t/>
  </si>
  <si>
    <t>분기밸브실(수동)</t>
  </si>
  <si>
    <t>공사시점</t>
  </si>
  <si>
    <t>비포장</t>
  </si>
  <si>
    <t>D700×11¼˚</t>
  </si>
  <si>
    <t>CON'C</t>
  </si>
  <si>
    <t>D700×45˚</t>
  </si>
  <si>
    <t>추진</t>
  </si>
  <si>
    <t>도달기지</t>
  </si>
  <si>
    <t>발진기지</t>
  </si>
  <si>
    <t>이토변실(수동)</t>
  </si>
  <si>
    <t>A.S.P</t>
  </si>
  <si>
    <t>제수변실(수동)</t>
  </si>
  <si>
    <t>인력굴착</t>
  </si>
  <si>
    <t>관보호공</t>
  </si>
  <si>
    <t>공기변실(급속)</t>
  </si>
  <si>
    <t>D700×22½˚</t>
  </si>
  <si>
    <t>칼라투수콘</t>
  </si>
  <si>
    <t>TIE밸브실(수동)</t>
  </si>
  <si>
    <t>봉곡배수지 분기(D500)</t>
  </si>
  <si>
    <t>하천</t>
  </si>
  <si>
    <t>D700×45˚, D700×45˚</t>
  </si>
  <si>
    <t>병행구간시점</t>
  </si>
  <si>
    <t>유량계실</t>
  </si>
  <si>
    <t>D700×45˚, D700×11¼˚</t>
  </si>
  <si>
    <t>병행구간종점</t>
  </si>
  <si>
    <t>김천가압장분기</t>
  </si>
  <si>
    <t>D700×45˚, D700×22½˚</t>
  </si>
  <si>
    <t>분기밸브실(전동)</t>
  </si>
  <si>
    <t>아포배수지분기(D200)</t>
  </si>
  <si>
    <t>초곡마을분기(D150)</t>
  </si>
  <si>
    <t>김천혁신배수지 분기(D400)</t>
  </si>
  <si>
    <t>공사종점</t>
  </si>
  <si>
    <t>봉곡배수지분기</t>
  </si>
  <si>
    <t>D500×22½˚</t>
  </si>
  <si>
    <t>아포배수지 분기</t>
  </si>
  <si>
    <t>D200×45˚, D200×45˚</t>
  </si>
  <si>
    <t>D200×45˚, D200×22½˚</t>
  </si>
  <si>
    <t>D200×45˚</t>
  </si>
  <si>
    <t>D200×45˚, D200×11¼˚</t>
  </si>
  <si>
    <t>초곡마을 분기</t>
  </si>
  <si>
    <t>D150×22½˚</t>
  </si>
  <si>
    <t>D150×45˚</t>
  </si>
  <si>
    <t>김천혁신배수지 분기</t>
  </si>
  <si>
    <t>D400×45˚</t>
  </si>
  <si>
    <t>주간</t>
  </si>
  <si>
    <t>야간</t>
  </si>
  <si>
    <t>배수지 분기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</si>
</sst>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0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_ * #,##0_ ;_ * \-#,##0_ ;_ * &quot;-&quot;_ ;_ @_ "/>
    <numFmt numFmtId="177" formatCode="_ * #,##0.00_ ;_ * \-#,##0.00_ ;_ * &quot;-&quot;??_ ;_ @_ "/>
    <numFmt numFmtId="178" formatCode="&quot;=&quot;0"/>
    <numFmt numFmtId="179" formatCode="#."/>
    <numFmt numFmtId="180" formatCode="_ * #,##0.00_ ;_ * &quot;₩&quot;\!\-#,##0.00_ ;_ * &quot;-&quot;??_ ;_ @_ "/>
    <numFmt numFmtId="181" formatCode="_ &quot;₩&quot;* #,##0_ ;_ &quot;₩&quot;* &quot;₩&quot;\!\-#,##0_ ;_ &quot;₩&quot;* &quot;-&quot;_ ;_ @_ "/>
    <numFmt numFmtId="182" formatCode="_ &quot;₩&quot;* #,##0.00_ ;_ &quot;₩&quot;* &quot;₩&quot;\!\-#,##0.00_ ;_ &quot;₩&quot;* &quot;-&quot;??_ ;_ @_ "/>
    <numFmt numFmtId="183" formatCode="0&quot;.&quot;"/>
    <numFmt numFmtId="184" formatCode="0&quot;)&quot;"/>
    <numFmt numFmtId="185" formatCode="&quot;NO.&quot;0"/>
    <numFmt numFmtId="186" formatCode="&quot;+ &quot;0.00"/>
    <numFmt numFmtId="187" formatCode="&quot;~  NO.&quot;0"/>
    <numFmt numFmtId="188" formatCode="#,##0.00_);[Red]\(#,##0.00\)"/>
    <numFmt numFmtId="189" formatCode="&quot;1:&quot;0.0"/>
    <numFmt numFmtId="190" formatCode="&quot;L=&quot;#,##0.00&quot;m&quot;"/>
    <numFmt numFmtId="191" formatCode="_-* #,##0.00_-;\-* #,##0.00_-;_-* &quot;-&quot;_-;_-@_-"/>
    <numFmt numFmtId="192" formatCode="&quot;L=&quot;#.000"/>
    <numFmt numFmtId="193" formatCode="#,##0.000&quot;㎡/m&quot;"/>
    <numFmt numFmtId="194" formatCode="#,##0.00&quot;㎥&quot;"/>
    <numFmt numFmtId="195" formatCode="#,##0.00&quot;kg&quot;"/>
    <numFmt numFmtId="196" formatCode="#,##0.000&quot;kg&quot;"/>
    <numFmt numFmtId="197" formatCode="#,##0.000&quot;kg/m&quot;"/>
    <numFmt numFmtId="198" formatCode="#,##0.000&quot;kg/㎡&quot;"/>
    <numFmt numFmtId="199" formatCode="#,##0.000&quot;kg/㎥&quot;"/>
    <numFmt numFmtId="200" formatCode="#,##0.000&quot;TON/EA&quot;"/>
    <numFmt numFmtId="201" formatCode="0&quot;열&quot;"/>
    <numFmt numFmtId="202" formatCode="0&quot;구간&quot;"/>
    <numFmt numFmtId="203" formatCode="_-* #,##0_-;\-* #,##0_-;_-* &quot;-&quot;??_-;_-@_-"/>
    <numFmt numFmtId="204" formatCode="#,###\ &quot;개소&quot;"/>
    <numFmt numFmtId="205" formatCode="&quot;NO. &quot;#,##0"/>
    <numFmt numFmtId="206" formatCode="&quot; + &quot;#,##0.00"/>
    <numFmt numFmtId="207" formatCode="&quot;D&quot;#,##0"/>
    <numFmt numFmtId="208" formatCode="&quot;BH-&quot;0"/>
    <numFmt numFmtId="209" formatCode="0.00_ "/>
    <numFmt numFmtId="210" formatCode="&quot;평균(H):&quot;0.00&quot;m&quot;"/>
    <numFmt numFmtId="211" formatCode="_ &quot;₩&quot;\ * #,##0_ ;_ &quot;₩&quot;\ * \-#,##0_ ;_ &quot;₩&quot;\ * &quot;-&quot;_ ;_ @_ "/>
    <numFmt numFmtId="212" formatCode="_ &quot;₩&quot;\ * #,##0.00_ ;_ &quot;₩&quot;\ * \-#,##0.00_ ;_ &quot;₩&quot;\ * &quot;-&quot;??_ ;_ @_ "/>
    <numFmt numFmtId="213" formatCode="&quot;₩&quot;\!\$#,##0&quot;₩&quot;\!\ ;&quot;₩&quot;\!\(&quot;₩&quot;\!\$#,##0&quot;₩&quot;\!\)"/>
    <numFmt numFmtId="214" formatCode="0\ &quot;EA&quot;"/>
    <numFmt numFmtId="215" formatCode="_-[$€-2]* #,##0.00_-;\-[$€-2]* #,##0.00_-;_-[$€-2]* &quot;-&quot;??_-"/>
    <numFmt numFmtId="216" formatCode="0.000000000000"/>
    <numFmt numFmtId="217" formatCode="#,##0.00_ "/>
    <numFmt numFmtId="218" formatCode="_*\ ??_-"/>
    <numFmt numFmtId="219" formatCode="0\ &quot;t&quot;"/>
    <numFmt numFmtId="220" formatCode="#,##0&quot; &quot;"/>
    <numFmt numFmtId="221" formatCode="&quot; &quot;#,##0.0"/>
    <numFmt numFmtId="222" formatCode="&quot;₩&quot;#,##0;&quot;₩&quot;&quot;₩&quot;&quot;₩&quot;&quot;₩&quot;\-#,##0"/>
    <numFmt numFmtId="223" formatCode="0.0_);[Red]\(0.0\)"/>
    <numFmt numFmtId="224" formatCode="#,##0_ "/>
    <numFmt numFmtId="225" formatCode="0.000"/>
    <numFmt numFmtId="226" formatCode="_-* #,##0.000_-;\-* #,##0.000_-;_-* &quot;-&quot;_-;_-@_-"/>
    <numFmt numFmtId="227" formatCode="_-* #,##0.0_-;\-* #,##0.0_-;_-* &quot;-&quot;_-;_-@_-"/>
    <numFmt numFmtId="228" formatCode="0.0"/>
    <numFmt numFmtId="229" formatCode="0_ "/>
    <numFmt numFmtId="230" formatCode="#,##0;[Red]&quot;-&quot;#,##0"/>
    <numFmt numFmtId="231" formatCode="0.00\ &quot;)&quot;"/>
    <numFmt numFmtId="232" formatCode="0.00\ &quot;)]&quot;"/>
    <numFmt numFmtId="233" formatCode="&quot;₩&quot;#,##0;[Red]&quot;₩&quot;&quot;₩&quot;&quot;₩&quot;&quot;₩&quot;\-#,##0"/>
    <numFmt numFmtId="234" formatCode="0.000\ &quot;²&quot;"/>
    <numFmt numFmtId="235" formatCode="&quot;(&quot;\ 0.00"/>
    <numFmt numFmtId="236" formatCode="&quot;[(&quot;\ 0.00"/>
    <numFmt numFmtId="237" formatCode="_ * #,##0_ ;_ * &quot;₩&quot;&quot;₩&quot;&quot;₩&quot;&quot;₩&quot;\-#,##0_ ;_ * &quot;-&quot;_ ;_ @_ "/>
    <numFmt numFmtId="238" formatCode="#,##0.0"/>
    <numFmt numFmtId="239" formatCode="_-* #,##0.00_-;&quot;₩&quot;&quot;₩&quot;\-* #,##0.00_-;_-* &quot;-&quot;??_-;_-@_-"/>
    <numFmt numFmtId="240" formatCode="_-&quot;₩&quot;* #,##0.00_-;&quot;₩&quot;&quot;₩&quot;\-&quot;₩&quot;* #,##0.00_-;_-&quot;₩&quot;* &quot;-&quot;??_-;_-@_-"/>
    <numFmt numFmtId="241" formatCode="&quot;₩&quot;#,##0.00;&quot;₩&quot;&quot;₩&quot;&quot;₩&quot;&quot;₩&quot;\-#,##0.00"/>
  </numFmts>
  <fonts count="116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1"/>
      <name val="돋움"/>
      <family val="3"/>
      <charset val="129"/>
    </font>
    <font>
      <sz val="10"/>
      <name val="Times New Roman"/>
      <family val="1"/>
    </font>
    <font>
      <sz val="12"/>
      <name val="Times New Roman"/>
      <family val="1"/>
    </font>
    <font>
      <sz val="11"/>
      <color indexed="8"/>
      <name val="굴림"/>
      <family val="3"/>
      <charset val="129"/>
    </font>
    <font>
      <sz val="11"/>
      <color indexed="9"/>
      <name val="굴림"/>
      <family val="3"/>
      <charset val="129"/>
    </font>
    <font>
      <sz val="11"/>
      <color indexed="10"/>
      <name val="굴림"/>
      <family val="3"/>
      <charset val="129"/>
    </font>
    <font>
      <b/>
      <sz val="11"/>
      <color indexed="52"/>
      <name val="굴림"/>
      <family val="3"/>
      <charset val="129"/>
    </font>
    <font>
      <sz val="11"/>
      <color indexed="20"/>
      <name val="굴림"/>
      <family val="3"/>
      <charset val="129"/>
    </font>
    <font>
      <sz val="9"/>
      <name val="굴림체"/>
      <family val="3"/>
      <charset val="129"/>
    </font>
    <font>
      <sz val="11"/>
      <color indexed="60"/>
      <name val="굴림"/>
      <family val="3"/>
      <charset val="129"/>
    </font>
    <font>
      <i/>
      <sz val="11"/>
      <color indexed="23"/>
      <name val="굴림"/>
      <family val="3"/>
      <charset val="129"/>
    </font>
    <font>
      <b/>
      <sz val="11"/>
      <color indexed="9"/>
      <name val="굴림"/>
      <family val="3"/>
      <charset val="129"/>
    </font>
    <font>
      <sz val="11"/>
      <color indexed="52"/>
      <name val="굴림"/>
      <family val="3"/>
      <charset val="129"/>
    </font>
    <font>
      <b/>
      <sz val="11"/>
      <color indexed="8"/>
      <name val="굴림"/>
      <family val="3"/>
      <charset val="129"/>
    </font>
    <font>
      <sz val="9"/>
      <name val="돋움"/>
      <family val="3"/>
      <charset val="129"/>
    </font>
    <font>
      <sz val="11"/>
      <color indexed="62"/>
      <name val="굴림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굴림"/>
      <family val="3"/>
      <charset val="129"/>
    </font>
    <font>
      <b/>
      <sz val="13"/>
      <color indexed="56"/>
      <name val="굴림"/>
      <family val="3"/>
      <charset val="129"/>
    </font>
    <font>
      <b/>
      <sz val="11"/>
      <color indexed="56"/>
      <name val="굴림"/>
      <family val="3"/>
      <charset val="129"/>
    </font>
    <font>
      <sz val="11"/>
      <color indexed="17"/>
      <name val="굴림"/>
      <family val="3"/>
      <charset val="129"/>
    </font>
    <font>
      <b/>
      <sz val="11"/>
      <color indexed="63"/>
      <name val="굴림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2"/>
      <name val="¹UAAA¼"/>
      <family val="3"/>
    </font>
    <font>
      <sz val="10"/>
      <name val="μ¸¿oA¼"/>
      <family val="3"/>
      <charset val="129"/>
    </font>
    <font>
      <sz val="12"/>
      <name val="System"/>
      <family val="2"/>
      <charset val="129"/>
    </font>
    <font>
      <sz val="1"/>
      <color indexed="16"/>
      <name val="Courier"/>
      <family val="3"/>
    </font>
    <font>
      <sz val="12"/>
      <name val="돋움체"/>
      <family val="3"/>
      <charset val="129"/>
    </font>
    <font>
      <sz val="8"/>
      <name val="돋움체"/>
      <family val="3"/>
      <charset val="129"/>
    </font>
    <font>
      <b/>
      <sz val="14"/>
      <name val="돋움"/>
      <family val="3"/>
      <charset val="129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b/>
      <sz val="9"/>
      <color rgb="FF0000CC"/>
      <name val="돋움"/>
      <family val="3"/>
      <charset val="129"/>
    </font>
    <font>
      <b/>
      <sz val="10"/>
      <color rgb="FFFFFF00"/>
      <name val="돋움"/>
      <family val="3"/>
      <charset val="129"/>
    </font>
    <font>
      <sz val="10"/>
      <color theme="0"/>
      <name val="돋움"/>
      <family val="3"/>
      <charset val="129"/>
    </font>
    <font>
      <b/>
      <sz val="10"/>
      <color rgb="FFFF0000"/>
      <name val="돋움"/>
      <family val="3"/>
      <charset val="129"/>
    </font>
    <font>
      <sz val="10"/>
      <color rgb="FFFF0000"/>
      <name val="돋움"/>
      <family val="3"/>
      <charset val="129"/>
    </font>
    <font>
      <sz val="12"/>
      <name val="돋움"/>
      <family val="3"/>
      <charset val="129"/>
    </font>
    <font>
      <sz val="10"/>
      <color indexed="10"/>
      <name val="바탕체"/>
      <family val="1"/>
      <charset val="129"/>
    </font>
    <font>
      <sz val="12"/>
      <name val="¹????¼"/>
      <family val="3"/>
      <charset val="129"/>
    </font>
    <font>
      <b/>
      <sz val="12"/>
      <name val="???"/>
      <family val="1"/>
    </font>
    <font>
      <sz val="12"/>
      <name val="COUR"/>
      <family val="3"/>
    </font>
    <font>
      <sz val="9"/>
      <name val="새굴림"/>
      <family val="1"/>
      <charset val="129"/>
    </font>
    <font>
      <sz val="11"/>
      <name val="¾©"/>
      <family val="3"/>
      <charset val="129"/>
    </font>
    <font>
      <sz val="11"/>
      <name val="굴림체"/>
      <family val="3"/>
      <charset val="129"/>
    </font>
    <font>
      <sz val="12"/>
      <name val="¹ÙÅÁÃ¼"/>
      <family val="3"/>
      <charset val="129"/>
    </font>
    <font>
      <sz val="12"/>
      <name val="¹UAAA¼"/>
      <family val="1"/>
      <charset val="129"/>
    </font>
    <font>
      <sz val="12"/>
      <name val="¹ÙÅÁÃ¼"/>
      <family val="1"/>
    </font>
    <font>
      <sz val="1"/>
      <color indexed="8"/>
      <name val="Courier"/>
      <family val="3"/>
    </font>
    <font>
      <sz val="10"/>
      <name val="±¼¸²A¼"/>
      <family val="3"/>
    </font>
    <font>
      <sz val="8"/>
      <name val="¹UAAA¼"/>
      <family val="1"/>
      <charset val="129"/>
    </font>
    <font>
      <sz val="10"/>
      <name val="¹ÙÅÁÃ¼"/>
      <family val="3"/>
      <charset val="129"/>
    </font>
    <font>
      <sz val="11"/>
      <name val="μ¸¿o"/>
      <family val="1"/>
      <charset val="129"/>
    </font>
    <font>
      <sz val="10"/>
      <name val="±¼¸²Ã¼"/>
      <family val="3"/>
      <charset val="129"/>
    </font>
    <font>
      <sz val="12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0"/>
      <name val="PragmaticaCTT"/>
      <family val="1"/>
    </font>
    <font>
      <sz val="10"/>
      <name val="돋움체"/>
      <family val="3"/>
      <charset val="129"/>
    </font>
    <font>
      <sz val="8"/>
      <name val="굴림체"/>
      <family val="3"/>
      <charset val="129"/>
    </font>
    <font>
      <b/>
      <sz val="11"/>
      <color rgb="FFFFFF00"/>
      <name val="돋움"/>
      <family val="3"/>
      <charset val="129"/>
    </font>
    <font>
      <sz val="10"/>
      <name val="굴림체"/>
      <family val="3"/>
      <charset val="129"/>
    </font>
    <font>
      <b/>
      <sz val="10"/>
      <color rgb="FF0000CC"/>
      <name val="돋움"/>
      <family val="3"/>
      <charset val="129"/>
    </font>
    <font>
      <sz val="10"/>
      <color rgb="FF0000CC"/>
      <name val="돋움"/>
      <family val="3"/>
      <charset val="129"/>
    </font>
    <font>
      <sz val="9"/>
      <color theme="0"/>
      <name val="돋움"/>
      <family val="3"/>
      <charset val="129"/>
    </font>
    <font>
      <sz val="9"/>
      <color rgb="FF0000CC"/>
      <name val="돋움"/>
      <family val="3"/>
      <charset val="129"/>
    </font>
    <font>
      <b/>
      <sz val="9"/>
      <name val="돋움"/>
      <family val="3"/>
      <charset val="129"/>
    </font>
    <font>
      <sz val="9"/>
      <color rgb="FFFF0000"/>
      <name val="돋움"/>
      <family val="3"/>
      <charset val="129"/>
    </font>
    <font>
      <b/>
      <sz val="12"/>
      <color rgb="FFFFFF00"/>
      <name val="돋움"/>
      <family val="3"/>
      <charset val="129"/>
    </font>
    <font>
      <sz val="10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돋움"/>
      <family val="3"/>
      <charset val="129"/>
    </font>
    <font>
      <sz val="10"/>
      <name val="맑은 고딕"/>
      <family val="3"/>
      <charset val="129"/>
    </font>
    <font>
      <sz val="12"/>
      <name val="©öUAAA¨ù"/>
      <family val="3"/>
      <charset val="129"/>
    </font>
    <font>
      <sz val="10"/>
      <name val="MS Sans Serif"/>
      <family val="2"/>
    </font>
    <font>
      <sz val="12"/>
      <name val="µ¸¿òÃ¼"/>
      <family val="3"/>
      <charset val="129"/>
    </font>
    <font>
      <sz val="10"/>
      <name val="¹UAAA¼"/>
      <family val="1"/>
      <charset val="129"/>
    </font>
    <font>
      <sz val="11"/>
      <name val="¹UAAA¼"/>
      <family val="3"/>
      <charset val="129"/>
    </font>
    <font>
      <sz val="14"/>
      <name val="¹UAAA¼"/>
      <family val="3"/>
      <charset val="129"/>
    </font>
    <font>
      <sz val="10"/>
      <name val="¹ÙÅÁÃ¼"/>
      <family val="1"/>
      <charset val="129"/>
    </font>
    <font>
      <b/>
      <sz val="10"/>
      <name val="Helv"/>
      <family val="2"/>
    </font>
    <font>
      <sz val="10"/>
      <color indexed="2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8"/>
      <name val="Arial"/>
      <family val="2"/>
    </font>
    <font>
      <b/>
      <sz val="11"/>
      <name val="Helv"/>
      <family val="2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sz val="8"/>
      <name val="바탕체"/>
      <family val="1"/>
      <charset val="129"/>
    </font>
    <font>
      <b/>
      <sz val="1"/>
      <color indexed="8"/>
      <name val="Courier"/>
      <family val="3"/>
    </font>
    <font>
      <sz val="11"/>
      <name val="돋움체"/>
      <family val="3"/>
      <charset val="129"/>
    </font>
    <font>
      <b/>
      <sz val="14"/>
      <color indexed="12"/>
      <name val="바탕체"/>
      <family val="1"/>
      <charset val="129"/>
    </font>
    <font>
      <u/>
      <sz val="10"/>
      <color indexed="36"/>
      <name val="돋움체"/>
      <family val="3"/>
      <charset val="129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9"/>
      <name val="바탕체"/>
      <family val="1"/>
      <charset val="129"/>
    </font>
    <font>
      <b/>
      <sz val="12"/>
      <name val="돋움체"/>
      <family val="3"/>
      <charset val="129"/>
    </font>
    <font>
      <sz val="9"/>
      <name val="돋움체"/>
      <family val="3"/>
      <charset val="129"/>
    </font>
    <font>
      <b/>
      <sz val="12"/>
      <color indexed="16"/>
      <name val="굴림체"/>
      <family val="3"/>
      <charset val="129"/>
    </font>
    <font>
      <sz val="10"/>
      <name val="명조"/>
      <family val="3"/>
      <charset val="129"/>
    </font>
    <font>
      <b/>
      <sz val="12"/>
      <color indexed="12"/>
      <name val="돋움체"/>
      <family val="3"/>
      <charset val="129"/>
    </font>
    <font>
      <u/>
      <sz val="11"/>
      <color indexed="36"/>
      <name val="돋움"/>
      <family val="3"/>
      <charset val="129"/>
    </font>
    <font>
      <sz val="10"/>
      <color indexed="12"/>
      <name val="굴림체"/>
      <family val="3"/>
      <charset val="129"/>
    </font>
    <font>
      <sz val="11"/>
      <color indexed="8"/>
      <name val="맑은 고딕"/>
      <family val="3"/>
      <charset val="129"/>
    </font>
    <font>
      <b/>
      <sz val="9"/>
      <color theme="0"/>
      <name val="돋움"/>
      <family val="3"/>
      <charset val="129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BC52A"/>
        <bgColor indexed="64"/>
      </patternFill>
    </fill>
    <fill>
      <patternFill patternType="solid">
        <fgColor rgb="FFABFDC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F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10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12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757">
    <xf numFmtId="0" fontId="0" fillId="0" borderId="0"/>
    <xf numFmtId="0" fontId="6" fillId="0" borderId="0"/>
    <xf numFmtId="0" fontId="8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1" borderId="3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7" borderId="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6" fontId="5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82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82" fontId="31" fillId="0" borderId="0" applyFont="0" applyFill="0" applyBorder="0" applyAlignment="0" applyProtection="0"/>
    <xf numFmtId="0" fontId="29" fillId="0" borderId="0" applyFont="0" applyFill="0" applyBorder="0" applyAlignment="0" applyProtection="0"/>
    <xf numFmtId="18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32" fillId="0" borderId="0"/>
    <xf numFmtId="179" fontId="33" fillId="0" borderId="0">
      <protection locked="0"/>
    </xf>
    <xf numFmtId="38" fontId="5" fillId="0" borderId="0" applyFont="0" applyFill="0" applyBorder="0" applyAlignment="0" applyProtection="0"/>
    <xf numFmtId="179" fontId="33" fillId="0" borderId="0">
      <protection locked="0"/>
    </xf>
    <xf numFmtId="0" fontId="34" fillId="0" borderId="0" applyFont="0" applyFill="0" applyBorder="0" applyAlignment="0" applyProtection="0"/>
    <xf numFmtId="178" fontId="35" fillId="0" borderId="0" applyFont="0" applyFill="0" applyBorder="0" applyAlignment="0" applyProtection="0"/>
    <xf numFmtId="0" fontId="7" fillId="0" borderId="0"/>
    <xf numFmtId="0" fontId="5" fillId="0" borderId="0" applyNumberFormat="0" applyFill="0" applyBorder="0" applyAlignment="0" applyProtection="0"/>
    <xf numFmtId="179" fontId="33" fillId="0" borderId="0">
      <protection locked="0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3" fillId="0" borderId="0">
      <protection locked="0"/>
    </xf>
    <xf numFmtId="0" fontId="5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4" fillId="0" borderId="0">
      <protection locked="0"/>
    </xf>
    <xf numFmtId="0" fontId="4" fillId="0" borderId="0">
      <protection locked="0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3" fillId="0" borderId="0">
      <protection locked="0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" fillId="0" borderId="0"/>
    <xf numFmtId="0" fontId="45" fillId="0" borderId="16">
      <alignment horizontal="centerContinuous" vertical="center"/>
    </xf>
    <xf numFmtId="0" fontId="2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8" fillId="25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>
      <protection locked="0"/>
    </xf>
    <xf numFmtId="0" fontId="49" fillId="0" borderId="0">
      <protection locked="0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0" fillId="0" borderId="0"/>
    <xf numFmtId="0" fontId="51" fillId="0" borderId="0" applyFont="0" applyFill="0" applyBorder="0" applyAlignment="0" applyProtection="0"/>
    <xf numFmtId="0" fontId="14" fillId="0" borderId="0">
      <protection locked="0"/>
    </xf>
    <xf numFmtId="0" fontId="52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9" fillId="0" borderId="0" applyFont="0" applyFill="0" applyBorder="0" applyAlignment="0" applyProtection="0"/>
    <xf numFmtId="37" fontId="28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29" fillId="0" borderId="0" applyFont="0" applyFill="0" applyBorder="0" applyAlignment="0" applyProtection="0"/>
    <xf numFmtId="37" fontId="28" fillId="0" borderId="0" applyFont="0" applyFill="0" applyBorder="0" applyAlignment="0" applyProtection="0"/>
    <xf numFmtId="0" fontId="55" fillId="0" borderId="0">
      <protection locked="0"/>
    </xf>
    <xf numFmtId="179" fontId="55" fillId="0" borderId="0">
      <protection locked="0"/>
    </xf>
    <xf numFmtId="0" fontId="49" fillId="0" borderId="0">
      <protection locked="0"/>
    </xf>
    <xf numFmtId="0" fontId="52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30" fillId="0" borderId="0" applyFont="0" applyFill="0" applyBorder="0" applyAlignment="0" applyProtection="0"/>
    <xf numFmtId="37" fontId="28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6" fillId="0" borderId="0" applyFont="0" applyFill="0" applyBorder="0" applyAlignment="0" applyProtection="0"/>
    <xf numFmtId="37" fontId="28" fillId="0" borderId="0" applyFont="0" applyFill="0" applyBorder="0" applyAlignment="0" applyProtection="0"/>
    <xf numFmtId="0" fontId="49" fillId="0" borderId="0">
      <protection locked="0"/>
    </xf>
    <xf numFmtId="0" fontId="5" fillId="0" borderId="0" applyFont="0" applyFill="0" applyBorder="0" applyAlignment="0" applyProtection="0"/>
    <xf numFmtId="0" fontId="30" fillId="0" borderId="0"/>
    <xf numFmtId="0" fontId="57" fillId="0" borderId="0"/>
    <xf numFmtId="0" fontId="58" fillId="0" borderId="0"/>
    <xf numFmtId="0" fontId="59" fillId="0" borderId="0"/>
    <xf numFmtId="0" fontId="52" fillId="0" borderId="0"/>
    <xf numFmtId="0" fontId="54" fillId="0" borderId="0"/>
    <xf numFmtId="0" fontId="30" fillId="0" borderId="0"/>
    <xf numFmtId="0" fontId="60" fillId="0" borderId="0"/>
    <xf numFmtId="0" fontId="30" fillId="0" borderId="0"/>
    <xf numFmtId="0" fontId="54" fillId="0" borderId="0"/>
    <xf numFmtId="0" fontId="30" fillId="0" borderId="0"/>
    <xf numFmtId="0" fontId="54" fillId="0" borderId="0"/>
    <xf numFmtId="0" fontId="30" fillId="0" borderId="0"/>
    <xf numFmtId="0" fontId="54" fillId="0" borderId="0"/>
    <xf numFmtId="0" fontId="30" fillId="0" borderId="0"/>
    <xf numFmtId="0" fontId="54" fillId="0" borderId="0"/>
    <xf numFmtId="37" fontId="52" fillId="0" borderId="0"/>
    <xf numFmtId="0" fontId="30" fillId="0" borderId="0"/>
    <xf numFmtId="0" fontId="54" fillId="0" borderId="0"/>
    <xf numFmtId="0" fontId="30" fillId="0" borderId="0"/>
    <xf numFmtId="0" fontId="54" fillId="0" borderId="0"/>
    <xf numFmtId="0" fontId="30" fillId="0" borderId="0"/>
    <xf numFmtId="0" fontId="54" fillId="0" borderId="0"/>
    <xf numFmtId="0" fontId="30" fillId="0" borderId="0"/>
    <xf numFmtId="0" fontId="54" fillId="0" borderId="0"/>
    <xf numFmtId="0" fontId="30" fillId="0" borderId="0"/>
    <xf numFmtId="0" fontId="54" fillId="0" borderId="0"/>
    <xf numFmtId="0" fontId="61" fillId="0" borderId="0"/>
    <xf numFmtId="0" fontId="4" fillId="0" borderId="5" applyFill="0" applyBorder="0" applyAlignment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5" fillId="0" borderId="0" applyFont="0" applyFill="0" applyBorder="0" applyAlignment="0" applyProtection="0"/>
    <xf numFmtId="0" fontId="64" fillId="0" borderId="0"/>
    <xf numFmtId="0" fontId="49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4" fillId="0" borderId="0" applyFont="0" applyFill="0" applyBorder="0" applyAlignment="0" applyProtection="0"/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>
      <alignment vertical="center"/>
    </xf>
    <xf numFmtId="0" fontId="2" fillId="0" borderId="0">
      <alignment vertical="center"/>
    </xf>
    <xf numFmtId="0" fontId="68" fillId="0" borderId="0"/>
    <xf numFmtId="0" fontId="2" fillId="0" borderId="0"/>
    <xf numFmtId="0" fontId="76" fillId="0" borderId="0"/>
    <xf numFmtId="0" fontId="77" fillId="0" borderId="0">
      <alignment vertic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79" fillId="0" borderId="24" applyNumberFormat="0" applyFont="0" applyFill="0" applyAlignment="0" applyProtection="0">
      <alignment horizontal="center" vertical="center"/>
    </xf>
    <xf numFmtId="0" fontId="4" fillId="0" borderId="25">
      <alignment horizontal="center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0" fillId="0" borderId="0" applyFont="0" applyFill="0" applyBorder="0" applyAlignment="0" applyProtection="0"/>
    <xf numFmtId="42" fontId="2" fillId="0" borderId="0" applyFont="0" applyFill="0" applyBorder="0" applyAlignment="0" applyProtection="0"/>
    <xf numFmtId="211" fontId="59" fillId="0" borderId="0" applyFont="0" applyFill="0" applyBorder="0" applyAlignment="0" applyProtection="0"/>
    <xf numFmtId="0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212" fontId="59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81" fillId="0" borderId="0"/>
    <xf numFmtId="0" fontId="53" fillId="0" borderId="0" applyFont="0" applyFill="0" applyBorder="0" applyAlignment="0" applyProtection="0"/>
    <xf numFmtId="41" fontId="2" fillId="0" borderId="0" applyFont="0" applyFill="0" applyBorder="0" applyAlignment="0" applyProtection="0"/>
    <xf numFmtId="176" fontId="5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5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83" fillId="0" borderId="0"/>
    <xf numFmtId="0" fontId="29" fillId="0" borderId="0"/>
    <xf numFmtId="0" fontId="53" fillId="0" borderId="0"/>
    <xf numFmtId="0" fontId="84" fillId="0" borderId="0"/>
    <xf numFmtId="0" fontId="2" fillId="0" borderId="0"/>
    <xf numFmtId="0" fontId="59" fillId="0" borderId="0"/>
    <xf numFmtId="0" fontId="29" fillId="0" borderId="0"/>
    <xf numFmtId="0" fontId="2" fillId="0" borderId="0"/>
    <xf numFmtId="0" fontId="29" fillId="0" borderId="0"/>
    <xf numFmtId="37" fontId="28" fillId="0" borderId="0"/>
    <xf numFmtId="0" fontId="28" fillId="0" borderId="0"/>
    <xf numFmtId="0" fontId="29" fillId="0" borderId="0"/>
    <xf numFmtId="0" fontId="2" fillId="0" borderId="0"/>
    <xf numFmtId="0" fontId="28" fillId="0" borderId="0"/>
    <xf numFmtId="0" fontId="29" fillId="0" borderId="0"/>
    <xf numFmtId="0" fontId="85" fillId="0" borderId="0"/>
    <xf numFmtId="0" fontId="86" fillId="0" borderId="0"/>
    <xf numFmtId="0" fontId="53" fillId="0" borderId="0"/>
    <xf numFmtId="0" fontId="2" fillId="0" borderId="0" applyFill="0" applyBorder="0" applyAlignment="0"/>
    <xf numFmtId="0" fontId="87" fillId="0" borderId="0"/>
    <xf numFmtId="0" fontId="7" fillId="0" borderId="0"/>
    <xf numFmtId="0" fontId="5" fillId="0" borderId="0" applyFont="0" applyFill="0" applyBorder="0" applyAlignment="0" applyProtection="0"/>
    <xf numFmtId="3" fontId="88" fillId="0" borderId="0" applyFont="0" applyFill="0" applyBorder="0" applyAlignment="0" applyProtection="0"/>
    <xf numFmtId="0" fontId="4" fillId="0" borderId="0" applyFont="0" applyFill="0" applyBorder="0" applyAlignment="0" applyProtection="0"/>
    <xf numFmtId="213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7" fillId="0" borderId="0"/>
    <xf numFmtId="214" fontId="89" fillId="0" borderId="0" applyFill="0" applyBorder="0">
      <alignment horizontal="centerContinuous"/>
    </xf>
    <xf numFmtId="215" fontId="2" fillId="0" borderId="0" applyFont="0" applyFill="0" applyBorder="0" applyAlignment="0" applyProtection="0"/>
    <xf numFmtId="2" fontId="88" fillId="0" borderId="0" applyFont="0" applyFill="0" applyBorder="0" applyAlignment="0" applyProtection="0"/>
    <xf numFmtId="38" fontId="90" fillId="31" borderId="0" applyNumberFormat="0" applyBorder="0" applyAlignment="0" applyProtection="0"/>
    <xf numFmtId="0" fontId="91" fillId="0" borderId="0">
      <alignment horizontal="left"/>
    </xf>
    <xf numFmtId="0" fontId="92" fillId="0" borderId="26" applyNumberFormat="0" applyAlignment="0" applyProtection="0">
      <alignment horizontal="left" vertical="center"/>
    </xf>
    <xf numFmtId="0" fontId="92" fillId="0" borderId="18">
      <alignment horizontal="left" vertical="center"/>
    </xf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Protection="0"/>
    <xf numFmtId="0" fontId="92" fillId="0" borderId="0" applyProtection="0"/>
    <xf numFmtId="10" fontId="90" fillId="32" borderId="5" applyNumberFormat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96" fillId="0" borderId="27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4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217" fontId="2" fillId="0" borderId="0">
      <protection locked="0"/>
    </xf>
    <xf numFmtId="218" fontId="20" fillId="0" borderId="28" applyFont="0" applyFill="0" applyBorder="0" applyAlignment="0" applyProtection="0">
      <alignment horizontal="center" vertical="center"/>
    </xf>
    <xf numFmtId="0" fontId="96" fillId="0" borderId="0"/>
    <xf numFmtId="0" fontId="97" fillId="0" borderId="0" applyFill="0" applyBorder="0" applyProtection="0">
      <alignment horizontal="centerContinuous" vertical="center"/>
    </xf>
    <xf numFmtId="0" fontId="98" fillId="27" borderId="0" applyFill="0" applyBorder="0" applyProtection="0">
      <alignment horizontal="center" vertical="center"/>
    </xf>
    <xf numFmtId="219" fontId="89" fillId="0" borderId="0" applyFill="0" applyBorder="0">
      <alignment horizontal="centerContinuous"/>
    </xf>
    <xf numFmtId="0" fontId="61" fillId="0" borderId="29" applyProtection="0"/>
    <xf numFmtId="0" fontId="99" fillId="0" borderId="25">
      <alignment horizontal="left"/>
    </xf>
    <xf numFmtId="220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222" fontId="4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1" fillId="0" borderId="30" applyBorder="0">
      <alignment horizontal="distributed"/>
      <protection locked="0"/>
    </xf>
    <xf numFmtId="0" fontId="55" fillId="0" borderId="0">
      <protection locked="0"/>
    </xf>
    <xf numFmtId="223" fontId="2" fillId="0" borderId="0" applyFill="0" applyBorder="0">
      <alignment horizontal="center" vertical="center"/>
    </xf>
    <xf numFmtId="224" fontId="2" fillId="0" borderId="31" applyFill="0" applyBorder="0">
      <alignment horizontal="center" vertical="center"/>
      <protection locked="0"/>
    </xf>
    <xf numFmtId="225" fontId="2" fillId="0" borderId="32" applyFill="0" applyBorder="0">
      <alignment horizontal="center"/>
      <protection locked="0"/>
    </xf>
    <xf numFmtId="226" fontId="2" fillId="0" borderId="32" applyFill="0" applyBorder="0">
      <alignment horizontal="center"/>
      <protection locked="0"/>
    </xf>
    <xf numFmtId="191" fontId="2" fillId="0" borderId="33">
      <alignment horizontal="center"/>
      <protection locked="0"/>
    </xf>
    <xf numFmtId="227" fontId="2" fillId="0" borderId="33">
      <alignment horizontal="center"/>
      <protection locked="0"/>
    </xf>
    <xf numFmtId="191" fontId="2" fillId="0" borderId="33">
      <alignment horizontal="center"/>
      <protection locked="0"/>
    </xf>
    <xf numFmtId="217" fontId="2" fillId="0" borderId="33">
      <alignment horizontal="center"/>
      <protection locked="0"/>
    </xf>
    <xf numFmtId="228" fontId="2" fillId="0" borderId="20" applyFill="0" applyBorder="0">
      <alignment horizontal="center" vertical="center"/>
      <protection locked="0"/>
    </xf>
    <xf numFmtId="0" fontId="55" fillId="0" borderId="0">
      <protection locked="0"/>
    </xf>
    <xf numFmtId="0" fontId="102" fillId="0" borderId="0" applyProtection="0"/>
    <xf numFmtId="0" fontId="103" fillId="0" borderId="0" applyNumberFormat="0" applyFill="0" applyBorder="0" applyAlignment="0" applyProtection="0">
      <alignment vertical="top"/>
      <protection locked="0"/>
    </xf>
    <xf numFmtId="40" fontId="104" fillId="0" borderId="0" applyFont="0" applyFill="0" applyBorder="0" applyAlignment="0" applyProtection="0"/>
    <xf numFmtId="38" fontId="104" fillId="0" borderId="0" applyFont="0" applyFill="0" applyBorder="0" applyAlignment="0" applyProtection="0"/>
    <xf numFmtId="0" fontId="104" fillId="0" borderId="0" applyFont="0" applyFill="0" applyBorder="0" applyAlignment="0" applyProtection="0"/>
    <xf numFmtId="0" fontId="104" fillId="0" borderId="0" applyFont="0" applyFill="0" applyBorder="0" applyAlignment="0" applyProtection="0"/>
    <xf numFmtId="9" fontId="51" fillId="27" borderId="0" applyFill="0" applyBorder="0" applyProtection="0">
      <alignment horizontal="right"/>
    </xf>
    <xf numFmtId="10" fontId="51" fillId="0" borderId="0" applyFill="0" applyBorder="0" applyProtection="0">
      <alignment horizontal="right"/>
    </xf>
    <xf numFmtId="9" fontId="2" fillId="0" borderId="0" applyFont="0" applyFill="0" applyBorder="0" applyAlignment="0" applyProtection="0"/>
    <xf numFmtId="0" fontId="105" fillId="0" borderId="0"/>
    <xf numFmtId="49" fontId="101" fillId="0" borderId="23" applyFill="0" applyBorder="0">
      <alignment horizontal="center" vertical="center"/>
      <protection locked="0"/>
    </xf>
    <xf numFmtId="0" fontId="106" fillId="0" borderId="0" applyNumberFormat="0" applyFont="0" applyFill="0" applyBorder="0" applyProtection="0">
      <alignment horizontal="centerContinuous" vertical="center"/>
    </xf>
    <xf numFmtId="0" fontId="106" fillId="0" borderId="0" applyNumberFormat="0" applyFont="0" applyFill="0" applyBorder="0" applyProtection="0">
      <alignment horizontal="centerContinuous" vertical="center"/>
    </xf>
    <xf numFmtId="229" fontId="106" fillId="0" borderId="0" applyNumberFormat="0" applyFont="0" applyFill="0" applyBorder="0" applyProtection="0">
      <alignment horizontal="centerContinuous" vertical="center"/>
    </xf>
    <xf numFmtId="0" fontId="107" fillId="0" borderId="0" applyProtection="0">
      <alignment vertical="center"/>
      <protection locked="0"/>
    </xf>
    <xf numFmtId="0" fontId="108" fillId="0" borderId="5" applyNumberFormat="0">
      <alignment horizontal="center" vertical="center"/>
    </xf>
    <xf numFmtId="1" fontId="106" fillId="0" borderId="0" applyFont="0" applyFill="0" applyBorder="0" applyProtection="0">
      <alignment horizontal="centerContinuous" vertical="center"/>
    </xf>
    <xf numFmtId="230" fontId="109" fillId="0" borderId="0">
      <alignment vertical="center"/>
    </xf>
    <xf numFmtId="0" fontId="106" fillId="0" borderId="0" applyFont="0" applyFill="0" applyBorder="0" applyProtection="0">
      <alignment horizontal="centerContinuous" vertical="center"/>
    </xf>
    <xf numFmtId="225" fontId="106" fillId="0" borderId="0" applyFont="0" applyFill="0" applyBorder="0" applyProtection="0">
      <alignment horizontal="centerContinuous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0" fontId="5" fillId="0" borderId="0"/>
    <xf numFmtId="0" fontId="110" fillId="0" borderId="34"/>
    <xf numFmtId="0" fontId="111" fillId="0" borderId="23" applyBorder="0">
      <alignment horizontal="distributed" vertical="center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231" fontId="20" fillId="0" borderId="0" applyFill="0" applyBorder="0">
      <alignment horizontal="centerContinuous"/>
    </xf>
    <xf numFmtId="232" fontId="20" fillId="0" borderId="0" applyFill="0" applyBorder="0">
      <alignment horizontal="centerContinuous"/>
    </xf>
    <xf numFmtId="0" fontId="113" fillId="0" borderId="0">
      <alignment vertical="center"/>
    </xf>
    <xf numFmtId="2" fontId="20" fillId="0" borderId="0" applyFill="0" applyBorder="0" applyProtection="0">
      <alignment horizontal="centerContinuous"/>
    </xf>
    <xf numFmtId="4" fontId="55" fillId="0" borderId="0">
      <protection locked="0"/>
    </xf>
    <xf numFmtId="233" fontId="4" fillId="0" borderId="0">
      <protection locked="0"/>
    </xf>
    <xf numFmtId="234" fontId="89" fillId="0" borderId="0" applyFill="0" applyBorder="0">
      <alignment horizontal="centerContinuous"/>
    </xf>
    <xf numFmtId="235" fontId="20" fillId="0" borderId="0" applyFill="0" applyBorder="0">
      <alignment horizontal="centerContinuous"/>
    </xf>
    <xf numFmtId="236" fontId="20" fillId="0" borderId="0" applyFill="0" applyBorder="0">
      <alignment horizontal="centerContinuous"/>
    </xf>
    <xf numFmtId="0" fontId="4" fillId="0" borderId="0"/>
    <xf numFmtId="237" fontId="5" fillId="0" borderId="5"/>
    <xf numFmtId="238" fontId="4" fillId="27" borderId="0" applyFill="0" applyBorder="0" applyProtection="0">
      <alignment horizontal="right"/>
    </xf>
    <xf numFmtId="0" fontId="4" fillId="0" borderId="0" applyFont="0" applyFill="0" applyBorder="0" applyAlignment="0" applyProtection="0"/>
    <xf numFmtId="239" fontId="4" fillId="0" borderId="0">
      <protection locked="0"/>
    </xf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7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4" fillId="0" borderId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7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55" fillId="0" borderId="35">
      <protection locked="0"/>
    </xf>
    <xf numFmtId="240" fontId="4" fillId="0" borderId="0">
      <protection locked="0"/>
    </xf>
    <xf numFmtId="241" fontId="4" fillId="0" borderId="0">
      <protection locked="0"/>
    </xf>
  </cellStyleXfs>
  <cellXfs count="290">
    <xf numFmtId="0" fontId="0" fillId="0" borderId="0" xfId="0"/>
    <xf numFmtId="0" fontId="39" fillId="0" borderId="19" xfId="0" applyFont="1" applyBorder="1" applyAlignment="1">
      <alignment horizontal="center" vertical="center"/>
    </xf>
    <xf numFmtId="43" fontId="37" fillId="0" borderId="0" xfId="0" applyNumberFormat="1" applyFont="1" applyAlignment="1">
      <alignment vertical="center"/>
    </xf>
    <xf numFmtId="0" fontId="20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190" fontId="42" fillId="0" borderId="18" xfId="0" applyNumberFormat="1" applyFont="1" applyBorder="1" applyAlignment="1">
      <alignment horizontal="left" vertical="center"/>
    </xf>
    <xf numFmtId="0" fontId="37" fillId="0" borderId="16" xfId="0" applyFont="1" applyBorder="1" applyAlignment="1">
      <alignment vertical="center"/>
    </xf>
    <xf numFmtId="0" fontId="37" fillId="0" borderId="18" xfId="0" applyFont="1" applyBorder="1" applyAlignment="1">
      <alignment vertical="center"/>
    </xf>
    <xf numFmtId="0" fontId="37" fillId="0" borderId="20" xfId="0" applyFont="1" applyBorder="1" applyAlignment="1">
      <alignment vertical="center"/>
    </xf>
    <xf numFmtId="0" fontId="37" fillId="0" borderId="5" xfId="0" applyFont="1" applyBorder="1" applyAlignment="1">
      <alignment horizontal="center" vertical="center"/>
    </xf>
    <xf numFmtId="2" fontId="37" fillId="0" borderId="5" xfId="0" applyNumberFormat="1" applyFont="1" applyBorder="1" applyAlignment="1">
      <alignment horizontal="center" vertical="center" shrinkToFit="1"/>
    </xf>
    <xf numFmtId="4" fontId="37" fillId="0" borderId="5" xfId="0" applyNumberFormat="1" applyFont="1" applyBorder="1" applyAlignment="1">
      <alignment horizontal="center" vertical="center" shrinkToFit="1"/>
    </xf>
    <xf numFmtId="191" fontId="37" fillId="0" borderId="16" xfId="0" applyNumberFormat="1" applyFont="1" applyBorder="1" applyAlignment="1">
      <alignment horizontal="center" vertical="center" shrinkToFit="1"/>
    </xf>
    <xf numFmtId="2" fontId="38" fillId="0" borderId="5" xfId="0" applyNumberFormat="1" applyFont="1" applyBorder="1" applyAlignment="1">
      <alignment horizontal="center" vertical="center" shrinkToFit="1"/>
    </xf>
    <xf numFmtId="186" fontId="43" fillId="0" borderId="20" xfId="0" applyNumberFormat="1" applyFont="1" applyBorder="1" applyAlignment="1">
      <alignment horizontal="center" vertical="center"/>
    </xf>
    <xf numFmtId="1" fontId="37" fillId="0" borderId="5" xfId="0" applyNumberFormat="1" applyFont="1" applyBorder="1" applyAlignment="1">
      <alignment horizontal="center" vertical="center" shrinkToFit="1"/>
    </xf>
    <xf numFmtId="192" fontId="20" fillId="0" borderId="0" xfId="0" applyNumberFormat="1" applyFont="1" applyAlignment="1">
      <alignment vertical="center"/>
    </xf>
    <xf numFmtId="193" fontId="20" fillId="0" borderId="0" xfId="0" applyNumberFormat="1" applyFont="1" applyAlignment="1">
      <alignment vertical="center"/>
    </xf>
    <xf numFmtId="194" fontId="20" fillId="0" borderId="0" xfId="0" applyNumberFormat="1" applyFont="1" applyAlignment="1">
      <alignment vertical="center"/>
    </xf>
    <xf numFmtId="195" fontId="20" fillId="0" borderId="0" xfId="0" applyNumberFormat="1" applyFont="1" applyAlignment="1">
      <alignment vertical="center"/>
    </xf>
    <xf numFmtId="196" fontId="20" fillId="0" borderId="0" xfId="0" applyNumberFormat="1" applyFont="1" applyAlignment="1">
      <alignment vertical="center"/>
    </xf>
    <xf numFmtId="197" fontId="67" fillId="0" borderId="0" xfId="0" applyNumberFormat="1" applyFont="1" applyAlignment="1">
      <alignment vertical="center"/>
    </xf>
    <xf numFmtId="198" fontId="20" fillId="0" borderId="0" xfId="0" applyNumberFormat="1" applyFont="1" applyAlignment="1">
      <alignment vertical="center"/>
    </xf>
    <xf numFmtId="199" fontId="20" fillId="0" borderId="0" xfId="0" applyNumberFormat="1" applyFont="1" applyAlignment="1">
      <alignment vertical="center"/>
    </xf>
    <xf numFmtId="200" fontId="20" fillId="0" borderId="0" xfId="0" applyNumberFormat="1" applyFont="1" applyAlignment="1">
      <alignment vertical="center"/>
    </xf>
    <xf numFmtId="0" fontId="37" fillId="0" borderId="5" xfId="0" applyFont="1" applyBorder="1" applyAlignment="1">
      <alignment horizontal="centerContinuous" vertical="center" shrinkToFit="1"/>
    </xf>
    <xf numFmtId="43" fontId="37" fillId="0" borderId="5" xfId="0" applyNumberFormat="1" applyFont="1" applyBorder="1" applyAlignment="1">
      <alignment horizontal="center" vertical="center" shrinkToFit="1"/>
    </xf>
    <xf numFmtId="4" fontId="37" fillId="0" borderId="5" xfId="0" applyNumberFormat="1" applyFont="1" applyBorder="1" applyAlignment="1">
      <alignment horizontal="centerContinuous" vertical="center" shrinkToFit="1"/>
    </xf>
    <xf numFmtId="0" fontId="0" fillId="0" borderId="0" xfId="0" applyAlignment="1">
      <alignment horizontal="center" vertical="center"/>
    </xf>
    <xf numFmtId="0" fontId="37" fillId="0" borderId="16" xfId="0" applyFont="1" applyBorder="1" applyAlignment="1">
      <alignment horizontal="centerContinuous" vertical="center" shrinkToFit="1"/>
    </xf>
    <xf numFmtId="4" fontId="37" fillId="0" borderId="16" xfId="0" applyNumberFormat="1" applyFont="1" applyBorder="1" applyAlignment="1">
      <alignment horizontal="center" vertical="center" shrinkToFit="1"/>
    </xf>
    <xf numFmtId="201" fontId="38" fillId="0" borderId="5" xfId="0" applyNumberFormat="1" applyFont="1" applyBorder="1" applyAlignment="1">
      <alignment horizontal="center" vertical="center"/>
    </xf>
    <xf numFmtId="0" fontId="38" fillId="0" borderId="5" xfId="0" applyFont="1" applyBorder="1" applyAlignment="1" applyProtection="1">
      <alignment horizontal="center" vertical="center"/>
      <protection hidden="1"/>
    </xf>
    <xf numFmtId="0" fontId="38" fillId="0" borderId="5" xfId="0" applyFont="1" applyBorder="1" applyAlignment="1" applyProtection="1">
      <alignment horizontal="center" vertical="center" wrapText="1"/>
      <protection hidden="1"/>
    </xf>
    <xf numFmtId="0" fontId="37" fillId="0" borderId="5" xfId="0" applyFont="1" applyBorder="1" applyAlignment="1" applyProtection="1">
      <alignment horizontal="center" vertical="center"/>
      <protection hidden="1"/>
    </xf>
    <xf numFmtId="0" fontId="37" fillId="0" borderId="5" xfId="0" applyFont="1" applyBorder="1" applyAlignment="1" applyProtection="1">
      <alignment horizontal="center" vertical="center" shrinkToFit="1"/>
      <protection hidden="1"/>
    </xf>
    <xf numFmtId="43" fontId="37" fillId="0" borderId="5" xfId="0" applyNumberFormat="1" applyFont="1" applyBorder="1" applyAlignment="1">
      <alignment horizontal="centerContinuous" vertical="center" shrinkToFit="1"/>
    </xf>
    <xf numFmtId="2" fontId="37" fillId="0" borderId="5" xfId="0" applyNumberFormat="1" applyFont="1" applyBorder="1" applyAlignment="1" applyProtection="1">
      <alignment horizontal="center" vertical="center"/>
      <protection hidden="1"/>
    </xf>
    <xf numFmtId="202" fontId="20" fillId="0" borderId="5" xfId="275" applyNumberFormat="1" applyFont="1" applyBorder="1" applyAlignment="1">
      <alignment horizontal="center" vertical="center" shrinkToFit="1"/>
    </xf>
    <xf numFmtId="0" fontId="42" fillId="0" borderId="5" xfId="0" applyFont="1" applyBorder="1" applyAlignment="1">
      <alignment horizontal="center" vertical="center"/>
    </xf>
    <xf numFmtId="0" fontId="69" fillId="0" borderId="5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190" fontId="42" fillId="0" borderId="18" xfId="0" applyNumberFormat="1" applyFont="1" applyBorder="1" applyAlignment="1">
      <alignment horizontal="centerContinuous" vertical="center"/>
    </xf>
    <xf numFmtId="0" fontId="37" fillId="0" borderId="0" xfId="0" applyFont="1" applyAlignment="1">
      <alignment horizontal="centerContinuous" vertical="center"/>
    </xf>
    <xf numFmtId="185" fontId="70" fillId="0" borderId="16" xfId="0" applyNumberFormat="1" applyFont="1" applyBorder="1" applyAlignment="1">
      <alignment horizontal="center" vertical="center"/>
    </xf>
    <xf numFmtId="186" fontId="70" fillId="0" borderId="18" xfId="0" applyNumberFormat="1" applyFont="1" applyBorder="1" applyAlignment="1">
      <alignment horizontal="center" vertical="center"/>
    </xf>
    <xf numFmtId="187" fontId="70" fillId="0" borderId="18" xfId="0" applyNumberFormat="1" applyFont="1" applyBorder="1" applyAlignment="1">
      <alignment horizontal="center" vertical="center"/>
    </xf>
    <xf numFmtId="186" fontId="70" fillId="0" borderId="20" xfId="0" applyNumberFormat="1" applyFont="1" applyBorder="1" applyAlignment="1">
      <alignment horizontal="center" vertical="center"/>
    </xf>
    <xf numFmtId="202" fontId="71" fillId="0" borderId="5" xfId="275" applyNumberFormat="1" applyFont="1" applyBorder="1" applyAlignment="1">
      <alignment horizontal="center" vertical="center" shrinkToFit="1"/>
    </xf>
    <xf numFmtId="43" fontId="71" fillId="0" borderId="5" xfId="275" applyNumberFormat="1" applyFont="1" applyBorder="1" applyAlignment="1">
      <alignment horizontal="center" vertical="center" shrinkToFit="1"/>
    </xf>
    <xf numFmtId="203" fontId="71" fillId="0" borderId="5" xfId="275" applyNumberFormat="1" applyFont="1" applyBorder="1" applyAlignment="1">
      <alignment horizontal="center" vertical="center" shrinkToFit="1"/>
    </xf>
    <xf numFmtId="0" fontId="72" fillId="0" borderId="5" xfId="275" applyFont="1" applyBorder="1" applyAlignment="1">
      <alignment horizontal="centerContinuous" vertical="center" shrinkToFit="1"/>
    </xf>
    <xf numFmtId="0" fontId="73" fillId="0" borderId="21" xfId="275" applyFont="1" applyBorder="1" applyAlignment="1">
      <alignment horizontal="centerContinuous" vertical="center" shrinkToFit="1"/>
    </xf>
    <xf numFmtId="0" fontId="73" fillId="0" borderId="5" xfId="275" applyFont="1" applyBorder="1" applyAlignment="1">
      <alignment horizontal="centerContinuous" vertical="center" shrinkToFit="1"/>
    </xf>
    <xf numFmtId="0" fontId="37" fillId="0" borderId="20" xfId="0" applyFont="1" applyBorder="1" applyAlignment="1">
      <alignment horizontal="centerContinuous" vertical="center"/>
    </xf>
    <xf numFmtId="0" fontId="0" fillId="26" borderId="0" xfId="0" applyFill="1"/>
    <xf numFmtId="0" fontId="37" fillId="0" borderId="5" xfId="0" applyFont="1" applyBorder="1" applyAlignment="1">
      <alignment horizontal="center" vertical="center" shrinkToFit="1"/>
    </xf>
    <xf numFmtId="0" fontId="20" fillId="0" borderId="0" xfId="276" applyFont="1" applyAlignment="1">
      <alignment vertical="center"/>
    </xf>
    <xf numFmtId="0" fontId="74" fillId="0" borderId="0" xfId="276" applyFont="1" applyAlignment="1">
      <alignment vertical="center"/>
    </xf>
    <xf numFmtId="0" fontId="36" fillId="0" borderId="0" xfId="276" applyFont="1" applyAlignment="1">
      <alignment vertical="center"/>
    </xf>
    <xf numFmtId="0" fontId="20" fillId="0" borderId="0" xfId="276" applyFont="1" applyAlignment="1">
      <alignment horizontal="center" vertical="center"/>
    </xf>
    <xf numFmtId="0" fontId="36" fillId="0" borderId="14" xfId="276" applyFont="1" applyBorder="1" applyAlignment="1">
      <alignment horizontal="center" vertical="center"/>
    </xf>
    <xf numFmtId="0" fontId="75" fillId="0" borderId="0" xfId="275" applyFont="1" applyAlignment="1">
      <alignment horizontal="center" vertical="center"/>
    </xf>
    <xf numFmtId="204" fontId="72" fillId="0" borderId="0" xfId="276" applyNumberFormat="1" applyFont="1" applyAlignment="1">
      <alignment vertical="center"/>
    </xf>
    <xf numFmtId="0" fontId="20" fillId="0" borderId="5" xfId="275" applyFont="1" applyBorder="1" applyAlignment="1">
      <alignment horizontal="centerContinuous" vertical="center" shrinkToFit="1"/>
    </xf>
    <xf numFmtId="0" fontId="37" fillId="0" borderId="16" xfId="276" applyFont="1" applyBorder="1" applyAlignment="1">
      <alignment horizontal="centerContinuous" vertical="center"/>
    </xf>
    <xf numFmtId="0" fontId="37" fillId="0" borderId="18" xfId="276" applyFont="1" applyBorder="1" applyAlignment="1">
      <alignment horizontal="centerContinuous" vertical="center"/>
    </xf>
    <xf numFmtId="0" fontId="37" fillId="0" borderId="5" xfId="276" applyFont="1" applyBorder="1" applyAlignment="1">
      <alignment horizontal="center" vertical="center"/>
    </xf>
    <xf numFmtId="0" fontId="20" fillId="0" borderId="5" xfId="275" applyFont="1" applyBorder="1" applyAlignment="1">
      <alignment horizontal="center" vertical="center" wrapText="1" shrinkToFit="1"/>
    </xf>
    <xf numFmtId="0" fontId="20" fillId="0" borderId="5" xfId="275" applyFont="1" applyBorder="1" applyAlignment="1">
      <alignment horizontal="center" vertical="center" shrinkToFit="1"/>
    </xf>
    <xf numFmtId="0" fontId="37" fillId="0" borderId="20" xfId="276" applyFont="1" applyBorder="1" applyAlignment="1">
      <alignment horizontal="center" vertical="center"/>
    </xf>
    <xf numFmtId="0" fontId="38" fillId="0" borderId="20" xfId="276" applyFont="1" applyBorder="1" applyAlignment="1">
      <alignment horizontal="centerContinuous" vertical="center"/>
    </xf>
    <xf numFmtId="0" fontId="37" fillId="0" borderId="16" xfId="275" applyFont="1" applyBorder="1" applyAlignment="1">
      <alignment horizontal="center" vertical="center" shrinkToFit="1"/>
    </xf>
    <xf numFmtId="0" fontId="37" fillId="0" borderId="0" xfId="276" applyFont="1" applyAlignment="1">
      <alignment vertical="center"/>
    </xf>
    <xf numFmtId="202" fontId="20" fillId="0" borderId="19" xfId="275" applyNumberFormat="1" applyFont="1" applyBorder="1" applyAlignment="1">
      <alignment horizontal="center" vertical="center" shrinkToFit="1"/>
    </xf>
    <xf numFmtId="205" fontId="20" fillId="0" borderId="13" xfId="275" applyNumberFormat="1" applyFont="1" applyBorder="1" applyAlignment="1">
      <alignment horizontal="center" vertical="center" shrinkToFit="1"/>
    </xf>
    <xf numFmtId="206" fontId="37" fillId="0" borderId="14" xfId="277" applyNumberFormat="1" applyFont="1" applyBorder="1" applyAlignment="1">
      <alignment horizontal="center" vertical="center" shrinkToFit="1"/>
    </xf>
    <xf numFmtId="0" fontId="37" fillId="0" borderId="15" xfId="275" applyFont="1" applyBorder="1" applyAlignment="1">
      <alignment horizontal="center" vertical="center" shrinkToFit="1"/>
    </xf>
    <xf numFmtId="43" fontId="20" fillId="27" borderId="17" xfId="275" applyNumberFormat="1" applyFont="1" applyFill="1" applyBorder="1" applyAlignment="1">
      <alignment horizontal="center" vertical="center" shrinkToFit="1"/>
    </xf>
    <xf numFmtId="207" fontId="20" fillId="0" borderId="17" xfId="275" applyNumberFormat="1" applyFont="1" applyBorder="1" applyAlignment="1">
      <alignment horizontal="center" vertical="center" shrinkToFit="1"/>
    </xf>
    <xf numFmtId="2" fontId="37" fillId="0" borderId="17" xfId="276" applyNumberFormat="1" applyFont="1" applyBorder="1" applyAlignment="1">
      <alignment horizontal="center" vertical="center" shrinkToFit="1"/>
    </xf>
    <xf numFmtId="41" fontId="20" fillId="0" borderId="5" xfId="0" applyNumberFormat="1" applyFont="1" applyBorder="1" applyAlignment="1">
      <alignment horizontal="center" vertical="center"/>
    </xf>
    <xf numFmtId="208" fontId="20" fillId="0" borderId="5" xfId="275" applyNumberFormat="1" applyFont="1" applyBorder="1" applyAlignment="1">
      <alignment horizontal="center" vertical="center" shrinkToFit="1"/>
    </xf>
    <xf numFmtId="0" fontId="69" fillId="0" borderId="5" xfId="275" applyFont="1" applyBorder="1" applyAlignment="1">
      <alignment horizontal="center" vertical="center"/>
    </xf>
    <xf numFmtId="0" fontId="38" fillId="0" borderId="16" xfId="275" applyFont="1" applyBorder="1" applyAlignment="1">
      <alignment horizontal="center" vertical="center"/>
    </xf>
    <xf numFmtId="209" fontId="70" fillId="0" borderId="5" xfId="278" applyNumberFormat="1" applyFont="1" applyBorder="1" applyAlignment="1">
      <alignment horizontal="center" vertical="center"/>
    </xf>
    <xf numFmtId="41" fontId="42" fillId="0" borderId="5" xfId="278" applyNumberFormat="1" applyFont="1" applyBorder="1" applyAlignment="1">
      <alignment horizontal="center" vertical="center"/>
    </xf>
    <xf numFmtId="41" fontId="40" fillId="0" borderId="5" xfId="278" applyNumberFormat="1" applyFont="1" applyBorder="1" applyAlignment="1">
      <alignment horizontal="center" vertical="center"/>
    </xf>
    <xf numFmtId="191" fontId="70" fillId="0" borderId="5" xfId="278" applyNumberFormat="1" applyFont="1" applyBorder="1" applyAlignment="1">
      <alignment horizontal="center" vertical="center"/>
    </xf>
    <xf numFmtId="43" fontId="37" fillId="0" borderId="17" xfId="276" applyNumberFormat="1" applyFont="1" applyBorder="1" applyAlignment="1">
      <alignment horizontal="center" vertical="center" shrinkToFit="1"/>
    </xf>
    <xf numFmtId="209" fontId="70" fillId="0" borderId="17" xfId="278" applyNumberFormat="1" applyFont="1" applyBorder="1" applyAlignment="1">
      <alignment horizontal="center" vertical="center"/>
    </xf>
    <xf numFmtId="202" fontId="20" fillId="26" borderId="19" xfId="275" applyNumberFormat="1" applyFont="1" applyFill="1" applyBorder="1" applyAlignment="1">
      <alignment horizontal="center" vertical="center" shrinkToFit="1"/>
    </xf>
    <xf numFmtId="205" fontId="20" fillId="26" borderId="13" xfId="275" applyNumberFormat="1" applyFont="1" applyFill="1" applyBorder="1" applyAlignment="1">
      <alignment horizontal="center" vertical="center" shrinkToFit="1"/>
    </xf>
    <xf numFmtId="206" fontId="37" fillId="26" borderId="14" xfId="277" applyNumberFormat="1" applyFont="1" applyFill="1" applyBorder="1" applyAlignment="1">
      <alignment horizontal="center" vertical="center" shrinkToFit="1"/>
    </xf>
    <xf numFmtId="0" fontId="37" fillId="26" borderId="15" xfId="275" applyFont="1" applyFill="1" applyBorder="1" applyAlignment="1">
      <alignment horizontal="center" vertical="center" shrinkToFit="1"/>
    </xf>
    <xf numFmtId="43" fontId="20" fillId="26" borderId="17" xfId="275" applyNumberFormat="1" applyFont="1" applyFill="1" applyBorder="1" applyAlignment="1">
      <alignment horizontal="center" vertical="center" shrinkToFit="1"/>
    </xf>
    <xf numFmtId="207" fontId="20" fillId="26" borderId="17" xfId="275" applyNumberFormat="1" applyFont="1" applyFill="1" applyBorder="1" applyAlignment="1">
      <alignment horizontal="center" vertical="center" shrinkToFit="1"/>
    </xf>
    <xf numFmtId="2" fontId="37" fillId="26" borderId="17" xfId="276" applyNumberFormat="1" applyFont="1" applyFill="1" applyBorder="1" applyAlignment="1">
      <alignment horizontal="center" vertical="center" shrinkToFit="1"/>
    </xf>
    <xf numFmtId="41" fontId="20" fillId="26" borderId="5" xfId="0" applyNumberFormat="1" applyFont="1" applyFill="1" applyBorder="1" applyAlignment="1">
      <alignment horizontal="center" vertical="center"/>
    </xf>
    <xf numFmtId="208" fontId="20" fillId="26" borderId="5" xfId="275" applyNumberFormat="1" applyFont="1" applyFill="1" applyBorder="1" applyAlignment="1">
      <alignment horizontal="center" vertical="center" shrinkToFit="1"/>
    </xf>
    <xf numFmtId="0" fontId="69" fillId="26" borderId="5" xfId="275" applyFont="1" applyFill="1" applyBorder="1" applyAlignment="1">
      <alignment horizontal="center" vertical="center"/>
    </xf>
    <xf numFmtId="0" fontId="38" fillId="26" borderId="16" xfId="275" applyFont="1" applyFill="1" applyBorder="1" applyAlignment="1">
      <alignment horizontal="center" vertical="center"/>
    </xf>
    <xf numFmtId="209" fontId="70" fillId="26" borderId="17" xfId="278" applyNumberFormat="1" applyFont="1" applyFill="1" applyBorder="1" applyAlignment="1">
      <alignment horizontal="center" vertical="center"/>
    </xf>
    <xf numFmtId="0" fontId="37" fillId="26" borderId="0" xfId="276" applyFont="1" applyFill="1" applyAlignment="1">
      <alignment vertical="center"/>
    </xf>
    <xf numFmtId="202" fontId="20" fillId="28" borderId="19" xfId="275" applyNumberFormat="1" applyFont="1" applyFill="1" applyBorder="1" applyAlignment="1">
      <alignment horizontal="center" vertical="center" shrinkToFit="1"/>
    </xf>
    <xf numFmtId="205" fontId="20" fillId="28" borderId="13" xfId="275" applyNumberFormat="1" applyFont="1" applyFill="1" applyBorder="1" applyAlignment="1">
      <alignment horizontal="center" vertical="center" shrinkToFit="1"/>
    </xf>
    <xf numFmtId="206" fontId="37" fillId="28" borderId="14" xfId="277" applyNumberFormat="1" applyFont="1" applyFill="1" applyBorder="1" applyAlignment="1">
      <alignment horizontal="center" vertical="center" shrinkToFit="1"/>
    </xf>
    <xf numFmtId="0" fontId="37" fillId="28" borderId="15" xfId="275" applyFont="1" applyFill="1" applyBorder="1" applyAlignment="1">
      <alignment horizontal="center" vertical="center" shrinkToFit="1"/>
    </xf>
    <xf numFmtId="43" fontId="20" fillId="28" borderId="17" xfId="275" applyNumberFormat="1" applyFont="1" applyFill="1" applyBorder="1" applyAlignment="1">
      <alignment horizontal="center" vertical="center" shrinkToFit="1"/>
    </xf>
    <xf numFmtId="207" fontId="20" fillId="28" borderId="17" xfId="275" applyNumberFormat="1" applyFont="1" applyFill="1" applyBorder="1" applyAlignment="1">
      <alignment horizontal="center" vertical="center" shrinkToFit="1"/>
    </xf>
    <xf numFmtId="2" fontId="37" fillId="28" borderId="17" xfId="276" applyNumberFormat="1" applyFont="1" applyFill="1" applyBorder="1" applyAlignment="1">
      <alignment horizontal="center" vertical="center" shrinkToFit="1"/>
    </xf>
    <xf numFmtId="41" fontId="20" fillId="28" borderId="5" xfId="0" applyNumberFormat="1" applyFont="1" applyFill="1" applyBorder="1" applyAlignment="1">
      <alignment horizontal="center" vertical="center"/>
    </xf>
    <xf numFmtId="208" fontId="20" fillId="28" borderId="5" xfId="275" applyNumberFormat="1" applyFont="1" applyFill="1" applyBorder="1" applyAlignment="1">
      <alignment horizontal="center" vertical="center" shrinkToFit="1"/>
    </xf>
    <xf numFmtId="0" fontId="69" fillId="28" borderId="5" xfId="275" applyFont="1" applyFill="1" applyBorder="1" applyAlignment="1">
      <alignment horizontal="center" vertical="center"/>
    </xf>
    <xf numFmtId="0" fontId="38" fillId="28" borderId="16" xfId="275" applyFont="1" applyFill="1" applyBorder="1" applyAlignment="1">
      <alignment horizontal="center" vertical="center"/>
    </xf>
    <xf numFmtId="209" fontId="70" fillId="28" borderId="17" xfId="278" applyNumberFormat="1" applyFont="1" applyFill="1" applyBorder="1" applyAlignment="1">
      <alignment horizontal="center" vertical="center"/>
    </xf>
    <xf numFmtId="0" fontId="37" fillId="28" borderId="0" xfId="276" applyFont="1" applyFill="1" applyAlignment="1">
      <alignment vertical="center"/>
    </xf>
    <xf numFmtId="202" fontId="20" fillId="29" borderId="19" xfId="275" applyNumberFormat="1" applyFont="1" applyFill="1" applyBorder="1" applyAlignment="1">
      <alignment horizontal="center" vertical="center" shrinkToFit="1"/>
    </xf>
    <xf numFmtId="205" fontId="20" fillId="29" borderId="13" xfId="275" applyNumberFormat="1" applyFont="1" applyFill="1" applyBorder="1" applyAlignment="1">
      <alignment horizontal="center" vertical="center" shrinkToFit="1"/>
    </xf>
    <xf numFmtId="206" fontId="37" fillId="29" borderId="14" xfId="277" applyNumberFormat="1" applyFont="1" applyFill="1" applyBorder="1" applyAlignment="1">
      <alignment horizontal="center" vertical="center" shrinkToFit="1"/>
    </xf>
    <xf numFmtId="0" fontId="37" fillId="29" borderId="15" xfId="275" applyFont="1" applyFill="1" applyBorder="1" applyAlignment="1">
      <alignment horizontal="center" vertical="center" shrinkToFit="1"/>
    </xf>
    <xf numFmtId="43" fontId="20" fillId="29" borderId="17" xfId="275" applyNumberFormat="1" applyFont="1" applyFill="1" applyBorder="1" applyAlignment="1">
      <alignment horizontal="center" vertical="center" shrinkToFit="1"/>
    </xf>
    <xf numFmtId="207" fontId="20" fillId="29" borderId="17" xfId="275" applyNumberFormat="1" applyFont="1" applyFill="1" applyBorder="1" applyAlignment="1">
      <alignment horizontal="center" vertical="center" shrinkToFit="1"/>
    </xf>
    <xf numFmtId="2" fontId="37" fillId="29" borderId="17" xfId="276" applyNumberFormat="1" applyFont="1" applyFill="1" applyBorder="1" applyAlignment="1">
      <alignment horizontal="center" vertical="center" shrinkToFit="1"/>
    </xf>
    <xf numFmtId="41" fontId="20" fillId="29" borderId="5" xfId="0" applyNumberFormat="1" applyFont="1" applyFill="1" applyBorder="1" applyAlignment="1">
      <alignment horizontal="center" vertical="center"/>
    </xf>
    <xf numFmtId="208" fontId="20" fillId="29" borderId="5" xfId="275" applyNumberFormat="1" applyFont="1" applyFill="1" applyBorder="1" applyAlignment="1">
      <alignment horizontal="center" vertical="center" shrinkToFit="1"/>
    </xf>
    <xf numFmtId="0" fontId="69" fillId="29" borderId="5" xfId="275" applyFont="1" applyFill="1" applyBorder="1" applyAlignment="1">
      <alignment horizontal="center" vertical="center"/>
    </xf>
    <xf numFmtId="0" fontId="38" fillId="29" borderId="16" xfId="275" applyFont="1" applyFill="1" applyBorder="1" applyAlignment="1">
      <alignment horizontal="center" vertical="center"/>
    </xf>
    <xf numFmtId="209" fontId="70" fillId="29" borderId="17" xfId="278" applyNumberFormat="1" applyFont="1" applyFill="1" applyBorder="1" applyAlignment="1">
      <alignment horizontal="center" vertical="center"/>
    </xf>
    <xf numFmtId="41" fontId="42" fillId="29" borderId="5" xfId="278" applyNumberFormat="1" applyFont="1" applyFill="1" applyBorder="1" applyAlignment="1">
      <alignment horizontal="center" vertical="center"/>
    </xf>
    <xf numFmtId="41" fontId="42" fillId="29" borderId="0" xfId="278" applyNumberFormat="1" applyFont="1" applyFill="1" applyAlignment="1">
      <alignment horizontal="center" vertical="center"/>
    </xf>
    <xf numFmtId="43" fontId="42" fillId="29" borderId="0" xfId="278" applyNumberFormat="1" applyFont="1" applyFill="1" applyAlignment="1">
      <alignment horizontal="center" vertical="center"/>
    </xf>
    <xf numFmtId="0" fontId="37" fillId="29" borderId="0" xfId="276" applyFont="1" applyFill="1" applyAlignment="1">
      <alignment vertical="center"/>
    </xf>
    <xf numFmtId="43" fontId="37" fillId="0" borderId="5" xfId="276" applyNumberFormat="1" applyFont="1" applyBorder="1" applyAlignment="1">
      <alignment horizontal="center" vertical="center" shrinkToFit="1"/>
    </xf>
    <xf numFmtId="191" fontId="37" fillId="0" borderId="0" xfId="276" applyNumberFormat="1" applyFont="1" applyAlignment="1">
      <alignment vertical="center"/>
    </xf>
    <xf numFmtId="202" fontId="20" fillId="30" borderId="19" xfId="275" applyNumberFormat="1" applyFont="1" applyFill="1" applyBorder="1" applyAlignment="1">
      <alignment horizontal="center" vertical="center" shrinkToFit="1"/>
    </xf>
    <xf numFmtId="205" fontId="20" fillId="30" borderId="13" xfId="275" applyNumberFormat="1" applyFont="1" applyFill="1" applyBorder="1" applyAlignment="1">
      <alignment horizontal="center" vertical="center" shrinkToFit="1"/>
    </xf>
    <xf numFmtId="206" fontId="37" fillId="30" borderId="14" xfId="277" applyNumberFormat="1" applyFont="1" applyFill="1" applyBorder="1" applyAlignment="1">
      <alignment horizontal="center" vertical="center" shrinkToFit="1"/>
    </xf>
    <xf numFmtId="0" fontId="37" fillId="30" borderId="15" xfId="275" applyFont="1" applyFill="1" applyBorder="1" applyAlignment="1">
      <alignment horizontal="center" vertical="center" shrinkToFit="1"/>
    </xf>
    <xf numFmtId="43" fontId="20" fillId="30" borderId="17" xfId="275" applyNumberFormat="1" applyFont="1" applyFill="1" applyBorder="1" applyAlignment="1">
      <alignment horizontal="center" vertical="center" shrinkToFit="1"/>
    </xf>
    <xf numFmtId="207" fontId="20" fillId="30" borderId="17" xfId="275" applyNumberFormat="1" applyFont="1" applyFill="1" applyBorder="1" applyAlignment="1">
      <alignment horizontal="center" vertical="center" shrinkToFit="1"/>
    </xf>
    <xf numFmtId="2" fontId="37" fillId="30" borderId="17" xfId="276" applyNumberFormat="1" applyFont="1" applyFill="1" applyBorder="1" applyAlignment="1">
      <alignment horizontal="center" vertical="center" shrinkToFit="1"/>
    </xf>
    <xf numFmtId="41" fontId="20" fillId="30" borderId="5" xfId="0" applyNumberFormat="1" applyFont="1" applyFill="1" applyBorder="1" applyAlignment="1">
      <alignment horizontal="center" vertical="center"/>
    </xf>
    <xf numFmtId="208" fontId="20" fillId="30" borderId="5" xfId="275" applyNumberFormat="1" applyFont="1" applyFill="1" applyBorder="1" applyAlignment="1">
      <alignment horizontal="center" vertical="center" shrinkToFit="1"/>
    </xf>
    <xf numFmtId="0" fontId="69" fillId="30" borderId="5" xfId="275" applyFont="1" applyFill="1" applyBorder="1" applyAlignment="1">
      <alignment horizontal="center" vertical="center"/>
    </xf>
    <xf numFmtId="0" fontId="37" fillId="30" borderId="0" xfId="276" applyFont="1" applyFill="1" applyAlignment="1">
      <alignment vertical="center"/>
    </xf>
    <xf numFmtId="205" fontId="20" fillId="26" borderId="16" xfId="275" applyNumberFormat="1" applyFont="1" applyFill="1" applyBorder="1" applyAlignment="1">
      <alignment horizontal="center" vertical="center" shrinkToFit="1"/>
    </xf>
    <xf numFmtId="206" fontId="37" fillId="26" borderId="18" xfId="277" applyNumberFormat="1" applyFont="1" applyFill="1" applyBorder="1" applyAlignment="1">
      <alignment horizontal="center" vertical="center" shrinkToFit="1"/>
    </xf>
    <xf numFmtId="0" fontId="37" fillId="26" borderId="20" xfId="275" applyFont="1" applyFill="1" applyBorder="1" applyAlignment="1">
      <alignment horizontal="center" vertical="center" shrinkToFit="1"/>
    </xf>
    <xf numFmtId="43" fontId="20" fillId="26" borderId="5" xfId="275" applyNumberFormat="1" applyFont="1" applyFill="1" applyBorder="1" applyAlignment="1">
      <alignment horizontal="center" vertical="center" shrinkToFit="1"/>
    </xf>
    <xf numFmtId="207" fontId="20" fillId="26" borderId="5" xfId="275" applyNumberFormat="1" applyFont="1" applyFill="1" applyBorder="1" applyAlignment="1">
      <alignment horizontal="center" vertical="center" shrinkToFit="1"/>
    </xf>
    <xf numFmtId="209" fontId="37" fillId="26" borderId="5" xfId="278" applyNumberFormat="1" applyFont="1" applyFill="1" applyBorder="1" applyAlignment="1">
      <alignment horizontal="center" vertical="center" shrinkToFit="1"/>
    </xf>
    <xf numFmtId="2" fontId="37" fillId="26" borderId="5" xfId="276" applyNumberFormat="1" applyFont="1" applyFill="1" applyBorder="1" applyAlignment="1">
      <alignment horizontal="center" vertical="center" shrinkToFit="1"/>
    </xf>
    <xf numFmtId="43" fontId="20" fillId="26" borderId="20" xfId="275" applyNumberFormat="1" applyFont="1" applyFill="1" applyBorder="1" applyAlignment="1">
      <alignment horizontal="center" vertical="center" shrinkToFit="1"/>
    </xf>
    <xf numFmtId="0" fontId="20" fillId="26" borderId="20" xfId="275" applyFont="1" applyFill="1" applyBorder="1" applyAlignment="1">
      <alignment horizontal="center" vertical="center" shrinkToFit="1"/>
    </xf>
    <xf numFmtId="0" fontId="42" fillId="0" borderId="24" xfId="275" applyFont="1" applyBorder="1" applyAlignment="1">
      <alignment horizontal="center" vertical="center"/>
    </xf>
    <xf numFmtId="0" fontId="42" fillId="0" borderId="23" xfId="275" applyFont="1" applyBorder="1" applyAlignment="1">
      <alignment horizontal="center" vertical="center"/>
    </xf>
    <xf numFmtId="209" fontId="42" fillId="26" borderId="23" xfId="278" applyNumberFormat="1" applyFont="1" applyFill="1" applyBorder="1" applyAlignment="1">
      <alignment horizontal="center" vertical="center"/>
    </xf>
    <xf numFmtId="0" fontId="43" fillId="26" borderId="0" xfId="276" applyFont="1" applyFill="1" applyAlignment="1">
      <alignment vertical="center"/>
    </xf>
    <xf numFmtId="0" fontId="38" fillId="0" borderId="16" xfId="276" applyFont="1" applyBorder="1" applyAlignment="1">
      <alignment horizontal="centerContinuous" vertical="center" shrinkToFit="1"/>
    </xf>
    <xf numFmtId="0" fontId="38" fillId="0" borderId="18" xfId="276" applyFont="1" applyBorder="1" applyAlignment="1">
      <alignment horizontal="centerContinuous" vertical="center" shrinkToFit="1"/>
    </xf>
    <xf numFmtId="0" fontId="38" fillId="0" borderId="20" xfId="276" applyFont="1" applyBorder="1" applyAlignment="1">
      <alignment horizontal="centerContinuous" vertical="center" shrinkToFit="1"/>
    </xf>
    <xf numFmtId="43" fontId="37" fillId="0" borderId="20" xfId="276" applyNumberFormat="1" applyFont="1" applyBorder="1" applyAlignment="1">
      <alignment horizontal="center" vertical="center" shrinkToFit="1"/>
    </xf>
    <xf numFmtId="210" fontId="37" fillId="0" borderId="20" xfId="276" applyNumberFormat="1" applyFont="1" applyBorder="1" applyAlignment="1">
      <alignment horizontal="center" vertical="center" shrinkToFit="1"/>
    </xf>
    <xf numFmtId="0" fontId="37" fillId="0" borderId="5" xfId="275" applyFont="1" applyBorder="1" applyAlignment="1">
      <alignment horizontal="center" vertical="center" shrinkToFit="1"/>
    </xf>
    <xf numFmtId="0" fontId="43" fillId="0" borderId="0" xfId="276" applyFont="1" applyAlignment="1">
      <alignment vertical="center"/>
    </xf>
    <xf numFmtId="202" fontId="73" fillId="0" borderId="5" xfId="275" applyNumberFormat="1" applyFont="1" applyBorder="1" applyAlignment="1">
      <alignment horizontal="centerContinuous" vertical="center"/>
    </xf>
    <xf numFmtId="0" fontId="20" fillId="0" borderId="5" xfId="275" applyFont="1" applyBorder="1" applyAlignment="1">
      <alignment horizontal="centerContinuous" vertical="center"/>
    </xf>
    <xf numFmtId="43" fontId="20" fillId="0" borderId="5" xfId="275" applyNumberFormat="1" applyFont="1" applyBorder="1" applyAlignment="1">
      <alignment horizontal="center" vertical="center"/>
    </xf>
    <xf numFmtId="43" fontId="20" fillId="27" borderId="16" xfId="275" applyNumberFormat="1" applyFont="1" applyFill="1" applyBorder="1" applyAlignment="1">
      <alignment horizontal="centerContinuous" vertical="center" shrinkToFit="1"/>
    </xf>
    <xf numFmtId="43" fontId="20" fillId="0" borderId="18" xfId="275" applyNumberFormat="1" applyFont="1" applyBorder="1" applyAlignment="1">
      <alignment horizontal="centerContinuous" vertical="center" shrinkToFit="1"/>
    </xf>
    <xf numFmtId="43" fontId="20" fillId="0" borderId="18" xfId="275" applyNumberFormat="1" applyFont="1" applyBorder="1" applyAlignment="1">
      <alignment horizontal="center" vertical="center" shrinkToFit="1"/>
    </xf>
    <xf numFmtId="208" fontId="20" fillId="0" borderId="20" xfId="275" applyNumberFormat="1" applyFont="1" applyBorder="1" applyAlignment="1">
      <alignment horizontal="center" vertical="center"/>
    </xf>
    <xf numFmtId="0" fontId="42" fillId="0" borderId="5" xfId="275" applyFont="1" applyBorder="1" applyAlignment="1">
      <alignment horizontal="center" vertical="center"/>
    </xf>
    <xf numFmtId="207" fontId="74" fillId="27" borderId="16" xfId="275" applyNumberFormat="1" applyFont="1" applyFill="1" applyBorder="1" applyAlignment="1">
      <alignment horizontal="centerContinuous" vertical="center"/>
    </xf>
    <xf numFmtId="208" fontId="73" fillId="0" borderId="5" xfId="275" applyNumberFormat="1" applyFont="1" applyBorder="1" applyAlignment="1">
      <alignment horizontal="centerContinuous" vertical="center"/>
    </xf>
    <xf numFmtId="43" fontId="20" fillId="27" borderId="16" xfId="275" applyNumberFormat="1" applyFont="1" applyFill="1" applyBorder="1" applyAlignment="1">
      <alignment horizontal="centerContinuous" vertical="center"/>
    </xf>
    <xf numFmtId="43" fontId="20" fillId="0" borderId="18" xfId="275" applyNumberFormat="1" applyFont="1" applyBorder="1" applyAlignment="1">
      <alignment horizontal="centerContinuous" vertical="center"/>
    </xf>
    <xf numFmtId="43" fontId="20" fillId="0" borderId="18" xfId="275" applyNumberFormat="1" applyFont="1" applyBorder="1" applyAlignment="1">
      <alignment horizontal="center" vertical="center"/>
    </xf>
    <xf numFmtId="0" fontId="20" fillId="0" borderId="20" xfId="275" applyFont="1" applyBorder="1" applyAlignment="1">
      <alignment horizontal="center" vertical="center"/>
    </xf>
    <xf numFmtId="0" fontId="78" fillId="0" borderId="24" xfId="275" applyFont="1" applyBorder="1" applyAlignment="1">
      <alignment horizontal="center" vertical="center"/>
    </xf>
    <xf numFmtId="43" fontId="20" fillId="0" borderId="0" xfId="276" applyNumberFormat="1" applyFont="1" applyAlignment="1">
      <alignment vertical="center"/>
    </xf>
    <xf numFmtId="0" fontId="40" fillId="0" borderId="16" xfId="276" applyFont="1" applyBorder="1" applyAlignment="1">
      <alignment horizontal="centerContinuous" vertical="center"/>
    </xf>
    <xf numFmtId="0" fontId="115" fillId="0" borderId="0" xfId="0" applyFont="1" applyAlignment="1" applyProtection="1">
      <alignment horizontal="center" vertical="center"/>
      <protection hidden="1"/>
    </xf>
    <xf numFmtId="0" fontId="69" fillId="0" borderId="0" xfId="0" applyFont="1" applyAlignment="1">
      <alignment horizontal="center" vertical="center"/>
    </xf>
    <xf numFmtId="0" fontId="41" fillId="0" borderId="5" xfId="276" applyFont="1" applyBorder="1" applyAlignment="1">
      <alignment horizontal="center" vertical="center"/>
    </xf>
    <xf numFmtId="0" fontId="39" fillId="26" borderId="19" xfId="0" applyFont="1" applyFill="1" applyBorder="1" applyAlignment="1">
      <alignment horizontal="center" vertical="center"/>
    </xf>
    <xf numFmtId="2" fontId="38" fillId="26" borderId="5" xfId="0" applyNumberFormat="1" applyFont="1" applyFill="1" applyBorder="1" applyAlignment="1">
      <alignment horizontal="center" vertical="center" shrinkToFit="1"/>
    </xf>
    <xf numFmtId="1" fontId="38" fillId="26" borderId="5" xfId="0" applyNumberFormat="1" applyFont="1" applyFill="1" applyBorder="1" applyAlignment="1">
      <alignment horizontal="center" vertical="center" shrinkToFit="1"/>
    </xf>
    <xf numFmtId="4" fontId="38" fillId="26" borderId="5" xfId="0" applyNumberFormat="1" applyFont="1" applyFill="1" applyBorder="1" applyAlignment="1">
      <alignment horizontal="center" vertical="center" shrinkToFit="1"/>
    </xf>
    <xf numFmtId="4" fontId="37" fillId="26" borderId="5" xfId="0" applyNumberFormat="1" applyFont="1" applyFill="1" applyBorder="1" applyAlignment="1">
      <alignment horizontal="center" vertical="center" shrinkToFit="1"/>
    </xf>
    <xf numFmtId="0" fontId="37" fillId="26" borderId="0" xfId="0" applyFont="1" applyFill="1" applyAlignment="1">
      <alignment vertical="center"/>
    </xf>
    <xf numFmtId="183" fontId="37" fillId="0" borderId="5" xfId="0" applyNumberFormat="1" applyFont="1" applyBorder="1" applyAlignment="1">
      <alignment horizontal="center" vertical="center" shrinkToFit="1"/>
    </xf>
    <xf numFmtId="202" fontId="20" fillId="33" borderId="19" xfId="275" applyNumberFormat="1" applyFont="1" applyFill="1" applyBorder="1" applyAlignment="1">
      <alignment horizontal="center" vertical="center" shrinkToFit="1"/>
    </xf>
    <xf numFmtId="205" fontId="20" fillId="33" borderId="13" xfId="275" applyNumberFormat="1" applyFont="1" applyFill="1" applyBorder="1" applyAlignment="1">
      <alignment horizontal="center" vertical="center" shrinkToFit="1"/>
    </xf>
    <xf numFmtId="206" fontId="37" fillId="33" borderId="14" xfId="277" applyNumberFormat="1" applyFont="1" applyFill="1" applyBorder="1" applyAlignment="1">
      <alignment horizontal="center" vertical="center" shrinkToFit="1"/>
    </xf>
    <xf numFmtId="0" fontId="37" fillId="33" borderId="15" xfId="275" applyFont="1" applyFill="1" applyBorder="1" applyAlignment="1">
      <alignment horizontal="center" vertical="center" shrinkToFit="1"/>
    </xf>
    <xf numFmtId="43" fontId="20" fillId="33" borderId="17" xfId="275" applyNumberFormat="1" applyFont="1" applyFill="1" applyBorder="1" applyAlignment="1">
      <alignment horizontal="center" vertical="center" shrinkToFit="1"/>
    </xf>
    <xf numFmtId="207" fontId="20" fillId="33" borderId="17" xfId="275" applyNumberFormat="1" applyFont="1" applyFill="1" applyBorder="1" applyAlignment="1">
      <alignment horizontal="center" vertical="center" shrinkToFit="1"/>
    </xf>
    <xf numFmtId="2" fontId="37" fillId="33" borderId="17" xfId="276" applyNumberFormat="1" applyFont="1" applyFill="1" applyBorder="1" applyAlignment="1">
      <alignment horizontal="center" vertical="center" shrinkToFit="1"/>
    </xf>
    <xf numFmtId="41" fontId="20" fillId="33" borderId="5" xfId="0" applyNumberFormat="1" applyFont="1" applyFill="1" applyBorder="1" applyAlignment="1">
      <alignment horizontal="center" vertical="center"/>
    </xf>
    <xf numFmtId="208" fontId="20" fillId="33" borderId="5" xfId="275" applyNumberFormat="1" applyFont="1" applyFill="1" applyBorder="1" applyAlignment="1">
      <alignment horizontal="center" vertical="center" shrinkToFit="1"/>
    </xf>
    <xf numFmtId="0" fontId="69" fillId="33" borderId="5" xfId="275" applyFont="1" applyFill="1" applyBorder="1" applyAlignment="1">
      <alignment horizontal="center" vertical="center"/>
    </xf>
    <xf numFmtId="0" fontId="38" fillId="33" borderId="16" xfId="275" applyFont="1" applyFill="1" applyBorder="1" applyAlignment="1">
      <alignment horizontal="center" vertical="center"/>
    </xf>
    <xf numFmtId="209" fontId="70" fillId="33" borderId="17" xfId="278" applyNumberFormat="1" applyFont="1" applyFill="1" applyBorder="1" applyAlignment="1">
      <alignment horizontal="center" vertical="center"/>
    </xf>
    <xf numFmtId="41" fontId="42" fillId="33" borderId="5" xfId="278" applyNumberFormat="1" applyFont="1" applyFill="1" applyBorder="1" applyAlignment="1">
      <alignment horizontal="center" vertical="center"/>
    </xf>
    <xf numFmtId="41" fontId="40" fillId="33" borderId="5" xfId="278" applyNumberFormat="1" applyFont="1" applyFill="1" applyBorder="1" applyAlignment="1">
      <alignment horizontal="center" vertical="center"/>
    </xf>
    <xf numFmtId="191" fontId="70" fillId="33" borderId="5" xfId="278" applyNumberFormat="1" applyFont="1" applyFill="1" applyBorder="1" applyAlignment="1">
      <alignment horizontal="center" vertical="center"/>
    </xf>
    <xf numFmtId="43" fontId="37" fillId="33" borderId="17" xfId="276" applyNumberFormat="1" applyFont="1" applyFill="1" applyBorder="1" applyAlignment="1">
      <alignment horizontal="center" vertical="center" shrinkToFit="1"/>
    </xf>
    <xf numFmtId="0" fontId="37" fillId="33" borderId="0" xfId="276" applyFont="1" applyFill="1" applyAlignment="1">
      <alignment vertical="center"/>
    </xf>
    <xf numFmtId="0" fontId="41" fillId="33" borderId="5" xfId="276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38" fillId="24" borderId="5" xfId="0" applyFont="1" applyFill="1" applyBorder="1" applyAlignment="1">
      <alignment horizontal="center" vertical="center"/>
    </xf>
    <xf numFmtId="0" fontId="36" fillId="0" borderId="0" xfId="0" applyFont="1" applyAlignment="1" applyProtection="1">
      <alignment horizontal="center" vertical="center"/>
      <protection hidden="1"/>
    </xf>
    <xf numFmtId="0" fontId="36" fillId="0" borderId="14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24" borderId="5" xfId="0" applyFont="1" applyFill="1" applyBorder="1" applyAlignment="1">
      <alignment horizontal="center" vertical="center"/>
    </xf>
    <xf numFmtId="43" fontId="38" fillId="24" borderId="16" xfId="0" applyNumberFormat="1" applyFont="1" applyFill="1" applyBorder="1" applyAlignment="1">
      <alignment horizontal="center" vertical="center"/>
    </xf>
    <xf numFmtId="43" fontId="38" fillId="24" borderId="20" xfId="0" applyNumberFormat="1" applyFont="1" applyFill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 shrinkToFit="1"/>
    </xf>
    <xf numFmtId="2" fontId="38" fillId="26" borderId="21" xfId="0" applyNumberFormat="1" applyFont="1" applyFill="1" applyBorder="1" applyAlignment="1">
      <alignment horizontal="center" vertical="center" shrinkToFit="1"/>
    </xf>
    <xf numFmtId="2" fontId="38" fillId="26" borderId="17" xfId="0" applyNumberFormat="1" applyFont="1" applyFill="1" applyBorder="1" applyAlignment="1">
      <alignment horizontal="center" vertical="center" shrinkToFit="1"/>
    </xf>
    <xf numFmtId="190" fontId="42" fillId="0" borderId="0" xfId="275" applyNumberFormat="1" applyFont="1" applyAlignment="1">
      <alignment horizontal="center" vertical="center"/>
    </xf>
    <xf numFmtId="0" fontId="37" fillId="0" borderId="16" xfId="275" applyFont="1" applyBorder="1" applyAlignment="1">
      <alignment horizontal="center" vertical="center" shrinkToFit="1"/>
    </xf>
    <xf numFmtId="0" fontId="37" fillId="0" borderId="20" xfId="275" applyFont="1" applyBorder="1" applyAlignment="1">
      <alignment horizontal="center" vertical="center" shrinkToFit="1"/>
    </xf>
    <xf numFmtId="205" fontId="73" fillId="27" borderId="23" xfId="275" applyNumberFormat="1" applyFont="1" applyFill="1" applyBorder="1" applyAlignment="1">
      <alignment horizontal="center" vertical="center" shrinkToFit="1"/>
    </xf>
    <xf numFmtId="205" fontId="73" fillId="27" borderId="22" xfId="275" applyNumberFormat="1" applyFont="1" applyFill="1" applyBorder="1" applyAlignment="1">
      <alignment horizontal="center" vertical="center" shrinkToFit="1"/>
    </xf>
    <xf numFmtId="205" fontId="73" fillId="27" borderId="0" xfId="275" applyNumberFormat="1" applyFont="1" applyFill="1" applyAlignment="1">
      <alignment horizontal="center" vertical="center" shrinkToFit="1"/>
    </xf>
    <xf numFmtId="205" fontId="73" fillId="27" borderId="12" xfId="275" applyNumberFormat="1" applyFont="1" applyFill="1" applyBorder="1" applyAlignment="1">
      <alignment horizontal="center" vertical="center" shrinkToFit="1"/>
    </xf>
    <xf numFmtId="43" fontId="37" fillId="24" borderId="0" xfId="0" applyNumberFormat="1" applyFont="1" applyFill="1" applyAlignment="1">
      <alignment horizontal="center" vertical="center"/>
    </xf>
    <xf numFmtId="0" fontId="37" fillId="24" borderId="5" xfId="0" applyFont="1" applyFill="1" applyBorder="1" applyAlignment="1">
      <alignment vertical="center"/>
    </xf>
    <xf numFmtId="0" fontId="37" fillId="24" borderId="0" xfId="0" applyFont="1" applyFill="1" applyAlignment="1">
      <alignment vertical="center"/>
    </xf>
    <xf numFmtId="183" fontId="37" fillId="24" borderId="2" xfId="0" applyNumberFormat="1" applyFont="1" applyFill="1" applyBorder="1" applyAlignment="1">
      <alignment horizontal="center" vertical="center" shrinkToFit="1"/>
    </xf>
    <xf numFmtId="0" fontId="37" fillId="24" borderId="12" xfId="0" applyFont="1" applyFill="1" applyBorder="1" applyAlignment="1">
      <alignment horizontal="left" vertical="center" shrinkToFit="1"/>
    </xf>
    <xf numFmtId="184" fontId="37" fillId="24" borderId="2" xfId="0" applyNumberFormat="1" applyFont="1" applyFill="1" applyBorder="1" applyAlignment="1">
      <alignment horizontal="right" vertical="center" shrinkToFit="1"/>
    </xf>
    <xf numFmtId="43" fontId="37" fillId="24" borderId="0" xfId="0" applyNumberFormat="1" applyFont="1" applyFill="1" applyAlignment="1">
      <alignment horizontal="left" vertical="center"/>
    </xf>
    <xf numFmtId="43" fontId="37" fillId="24" borderId="0" xfId="0" applyNumberFormat="1" applyFont="1" applyFill="1" applyAlignment="1">
      <alignment horizontal="center" vertical="center" shrinkToFit="1"/>
    </xf>
    <xf numFmtId="43" fontId="37" fillId="24" borderId="2" xfId="0" applyNumberFormat="1" applyFont="1" applyFill="1" applyBorder="1" applyAlignment="1">
      <alignment horizontal="center" vertical="center" shrinkToFit="1"/>
    </xf>
    <xf numFmtId="43" fontId="37" fillId="24" borderId="12" xfId="0" applyNumberFormat="1" applyFont="1" applyFill="1" applyBorder="1" applyAlignment="1">
      <alignment horizontal="left" vertical="center" shrinkToFit="1"/>
    </xf>
    <xf numFmtId="0" fontId="20" fillId="24" borderId="0" xfId="0" applyFont="1" applyFill="1" applyAlignment="1">
      <alignment vertical="center"/>
    </xf>
    <xf numFmtId="43" fontId="38" fillId="24" borderId="0" xfId="0" applyNumberFormat="1" applyFont="1" applyFill="1" applyAlignment="1">
      <alignment horizontal="left" vertical="center"/>
    </xf>
    <xf numFmtId="43" fontId="37" fillId="24" borderId="0" xfId="0" applyNumberFormat="1" applyFont="1" applyFill="1" applyAlignment="1">
      <alignment horizontal="right" vertical="center"/>
    </xf>
    <xf numFmtId="2" fontId="37" fillId="24" borderId="0" xfId="0" applyNumberFormat="1" applyFont="1" applyFill="1" applyAlignment="1">
      <alignment horizontal="center" vertical="center"/>
    </xf>
    <xf numFmtId="2" fontId="37" fillId="24" borderId="0" xfId="0" applyNumberFormat="1" applyFont="1" applyFill="1" applyAlignment="1">
      <alignment horizontal="left" vertical="center"/>
    </xf>
    <xf numFmtId="43" fontId="37" fillId="24" borderId="0" xfId="0" applyNumberFormat="1" applyFont="1" applyFill="1" applyAlignment="1">
      <alignment horizontal="left" vertical="center" textRotation="90" shrinkToFit="1"/>
    </xf>
    <xf numFmtId="189" fontId="37" fillId="24" borderId="0" xfId="0" applyNumberFormat="1" applyFont="1" applyFill="1" applyAlignment="1">
      <alignment horizontal="left" vertical="center" textRotation="68"/>
    </xf>
    <xf numFmtId="43" fontId="37" fillId="24" borderId="0" xfId="0" applyNumberFormat="1" applyFont="1" applyFill="1" applyAlignment="1">
      <alignment horizontal="left" vertical="center" shrinkToFit="1"/>
    </xf>
    <xf numFmtId="43" fontId="44" fillId="24" borderId="0" xfId="0" applyNumberFormat="1" applyFont="1" applyFill="1" applyAlignment="1">
      <alignment horizontal="center" vertical="center"/>
    </xf>
    <xf numFmtId="43" fontId="37" fillId="24" borderId="23" xfId="0" applyNumberFormat="1" applyFont="1" applyFill="1" applyBorder="1" applyAlignment="1">
      <alignment horizontal="center" vertical="center"/>
    </xf>
    <xf numFmtId="43" fontId="37" fillId="24" borderId="23" xfId="0" applyNumberFormat="1" applyFont="1" applyFill="1" applyBorder="1" applyAlignment="1">
      <alignment horizontal="center" vertical="center" shrinkToFit="1"/>
    </xf>
    <xf numFmtId="43" fontId="37" fillId="24" borderId="24" xfId="0" applyNumberFormat="1" applyFont="1" applyFill="1" applyBorder="1" applyAlignment="1">
      <alignment horizontal="center" vertical="center" shrinkToFit="1"/>
    </xf>
    <xf numFmtId="43" fontId="44" fillId="24" borderId="22" xfId="0" applyNumberFormat="1" applyFont="1" applyFill="1" applyBorder="1" applyAlignment="1">
      <alignment horizontal="left" vertical="center" shrinkToFit="1"/>
    </xf>
    <xf numFmtId="43" fontId="44" fillId="24" borderId="12" xfId="0" applyNumberFormat="1" applyFont="1" applyFill="1" applyBorder="1" applyAlignment="1">
      <alignment horizontal="left" vertical="center" shrinkToFit="1"/>
    </xf>
    <xf numFmtId="183" fontId="37" fillId="24" borderId="13" xfId="0" applyNumberFormat="1" applyFont="1" applyFill="1" applyBorder="1" applyAlignment="1">
      <alignment horizontal="center" vertical="center" shrinkToFit="1"/>
    </xf>
    <xf numFmtId="0" fontId="37" fillId="24" borderId="15" xfId="0" applyFont="1" applyFill="1" applyBorder="1" applyAlignment="1">
      <alignment horizontal="left" vertical="center" shrinkToFit="1"/>
    </xf>
    <xf numFmtId="184" fontId="37" fillId="24" borderId="13" xfId="0" applyNumberFormat="1" applyFont="1" applyFill="1" applyBorder="1" applyAlignment="1">
      <alignment horizontal="right" vertical="center" shrinkToFit="1"/>
    </xf>
    <xf numFmtId="43" fontId="37" fillId="24" borderId="14" xfId="0" applyNumberFormat="1" applyFont="1" applyFill="1" applyBorder="1" applyAlignment="1">
      <alignment horizontal="left" vertical="center"/>
    </xf>
    <xf numFmtId="43" fontId="37" fillId="24" borderId="14" xfId="0" applyNumberFormat="1" applyFont="1" applyFill="1" applyBorder="1" applyAlignment="1">
      <alignment horizontal="center" vertical="center"/>
    </xf>
    <xf numFmtId="43" fontId="37" fillId="24" borderId="14" xfId="0" applyNumberFormat="1" applyFont="1" applyFill="1" applyBorder="1" applyAlignment="1">
      <alignment horizontal="center" vertical="center" shrinkToFit="1"/>
    </xf>
    <xf numFmtId="43" fontId="37" fillId="24" borderId="13" xfId="0" applyNumberFormat="1" applyFont="1" applyFill="1" applyBorder="1" applyAlignment="1">
      <alignment horizontal="center" vertical="center" shrinkToFit="1"/>
    </xf>
    <xf numFmtId="43" fontId="37" fillId="24" borderId="15" xfId="0" applyNumberFormat="1" applyFont="1" applyFill="1" applyBorder="1" applyAlignment="1">
      <alignment horizontal="left" vertical="center" shrinkToFit="1"/>
    </xf>
    <xf numFmtId="0" fontId="20" fillId="24" borderId="14" xfId="0" applyFont="1" applyFill="1" applyBorder="1" applyAlignment="1">
      <alignment vertical="center"/>
    </xf>
    <xf numFmtId="0" fontId="37" fillId="24" borderId="2" xfId="0" applyFont="1" applyFill="1" applyBorder="1" applyAlignment="1">
      <alignment horizontal="center" vertical="center" shrinkToFit="1"/>
    </xf>
    <xf numFmtId="43" fontId="37" fillId="24" borderId="0" xfId="0" applyNumberFormat="1" applyFont="1" applyFill="1" applyAlignment="1">
      <alignment vertical="center"/>
    </xf>
    <xf numFmtId="43" fontId="37" fillId="24" borderId="0" xfId="0" applyNumberFormat="1" applyFont="1" applyFill="1" applyAlignment="1">
      <alignment horizontal="right" vertical="center" shrinkToFit="1"/>
    </xf>
    <xf numFmtId="0" fontId="37" fillId="24" borderId="2" xfId="0" applyFont="1" applyFill="1" applyBorder="1" applyAlignment="1">
      <alignment horizontal="left" vertical="center" shrinkToFit="1"/>
    </xf>
    <xf numFmtId="0" fontId="36" fillId="24" borderId="14" xfId="0" applyFont="1" applyFill="1" applyBorder="1" applyAlignment="1">
      <alignment horizontal="centerContinuous" vertical="center"/>
    </xf>
    <xf numFmtId="0" fontId="38" fillId="24" borderId="5" xfId="0" applyFont="1" applyFill="1" applyBorder="1" applyAlignment="1">
      <alignment horizontal="center" vertical="center" shrinkToFit="1"/>
    </xf>
    <xf numFmtId="188" fontId="38" fillId="24" borderId="5" xfId="0" applyNumberFormat="1" applyFont="1" applyFill="1" applyBorder="1" applyAlignment="1">
      <alignment horizontal="center" vertical="center" shrinkToFit="1"/>
    </xf>
    <xf numFmtId="0" fontId="39" fillId="24" borderId="19" xfId="0" applyFont="1" applyFill="1" applyBorder="1" applyAlignment="1">
      <alignment horizontal="center" vertical="center"/>
    </xf>
    <xf numFmtId="202" fontId="20" fillId="24" borderId="5" xfId="275" applyNumberFormat="1" applyFont="1" applyFill="1" applyBorder="1" applyAlignment="1">
      <alignment horizontal="center" vertical="center" shrinkToFit="1"/>
    </xf>
    <xf numFmtId="183" fontId="37" fillId="24" borderId="5" xfId="0" applyNumberFormat="1" applyFont="1" applyFill="1" applyBorder="1" applyAlignment="1">
      <alignment horizontal="center" vertical="center" shrinkToFit="1"/>
    </xf>
    <xf numFmtId="2" fontId="37" fillId="24" borderId="5" xfId="0" applyNumberFormat="1" applyFont="1" applyFill="1" applyBorder="1" applyAlignment="1">
      <alignment horizontal="center" vertical="center" shrinkToFit="1"/>
    </xf>
    <xf numFmtId="1" fontId="37" fillId="24" borderId="5" xfId="0" applyNumberFormat="1" applyFont="1" applyFill="1" applyBorder="1" applyAlignment="1">
      <alignment horizontal="center" vertical="center" shrinkToFit="1"/>
    </xf>
    <xf numFmtId="191" fontId="37" fillId="24" borderId="16" xfId="0" applyNumberFormat="1" applyFont="1" applyFill="1" applyBorder="1" applyAlignment="1">
      <alignment horizontal="center" vertical="center" shrinkToFit="1"/>
    </xf>
    <xf numFmtId="4" fontId="37" fillId="24" borderId="5" xfId="0" applyNumberFormat="1" applyFont="1" applyFill="1" applyBorder="1" applyAlignment="1">
      <alignment horizontal="center" vertical="center" shrinkToFit="1"/>
    </xf>
    <xf numFmtId="0" fontId="38" fillId="24" borderId="5" xfId="0" applyFont="1" applyFill="1" applyBorder="1" applyAlignment="1">
      <alignment horizontal="centerContinuous" vertical="center" shrinkToFit="1"/>
    </xf>
    <xf numFmtId="2" fontId="38" fillId="24" borderId="5" xfId="0" applyNumberFormat="1" applyFont="1" applyFill="1" applyBorder="1" applyAlignment="1">
      <alignment horizontal="center" vertical="center" shrinkToFit="1"/>
    </xf>
    <xf numFmtId="1" fontId="38" fillId="24" borderId="5" xfId="0" applyNumberFormat="1" applyFont="1" applyFill="1" applyBorder="1" applyAlignment="1">
      <alignment horizontal="center" vertical="center" shrinkToFit="1"/>
    </xf>
    <xf numFmtId="4" fontId="38" fillId="24" borderId="5" xfId="0" applyNumberFormat="1" applyFont="1" applyFill="1" applyBorder="1" applyAlignment="1">
      <alignment horizontal="center" vertical="center" shrinkToFit="1"/>
    </xf>
    <xf numFmtId="0" fontId="38" fillId="24" borderId="5" xfId="0" applyFont="1" applyFill="1" applyBorder="1" applyAlignment="1">
      <alignment horizontal="center" vertical="center" shrinkToFit="1"/>
    </xf>
    <xf numFmtId="2" fontId="38" fillId="24" borderId="21" xfId="0" applyNumberFormat="1" applyFont="1" applyFill="1" applyBorder="1" applyAlignment="1">
      <alignment horizontal="center" vertical="center" shrinkToFit="1"/>
    </xf>
    <xf numFmtId="2" fontId="38" fillId="24" borderId="17" xfId="0" applyNumberFormat="1" applyFont="1" applyFill="1" applyBorder="1" applyAlignment="1">
      <alignment horizontal="center" vertical="center" shrinkToFit="1"/>
    </xf>
    <xf numFmtId="188" fontId="37" fillId="24" borderId="0" xfId="0" applyNumberFormat="1" applyFont="1" applyFill="1" applyAlignment="1">
      <alignment vertical="center"/>
    </xf>
    <xf numFmtId="189" fontId="41" fillId="24" borderId="0" xfId="0" applyNumberFormat="1" applyFont="1" applyFill="1" applyAlignment="1">
      <alignment horizontal="left" vertical="center" textRotation="68"/>
    </xf>
  </cellXfs>
  <cellStyles count="757">
    <cellStyle name=" " xfId="70" xr:uid="{00000000-0005-0000-0000-000000000000}"/>
    <cellStyle name="          _x000d__x000a_386grabber=vga.3gr_x000d__x000a_" xfId="71" xr:uid="{00000000-0005-0000-0000-000001000000}"/>
    <cellStyle name="  10" xfId="72" xr:uid="{00000000-0005-0000-0000-000002000000}"/>
    <cellStyle name="  11" xfId="73" xr:uid="{00000000-0005-0000-0000-000003000000}"/>
    <cellStyle name="  2" xfId="74" xr:uid="{00000000-0005-0000-0000-000004000000}"/>
    <cellStyle name="  3" xfId="75" xr:uid="{00000000-0005-0000-0000-000005000000}"/>
    <cellStyle name="  4" xfId="76" xr:uid="{00000000-0005-0000-0000-000006000000}"/>
    <cellStyle name="  5" xfId="77" xr:uid="{00000000-0005-0000-0000-000007000000}"/>
    <cellStyle name="  6" xfId="78" xr:uid="{00000000-0005-0000-0000-000008000000}"/>
    <cellStyle name="  7" xfId="79" xr:uid="{00000000-0005-0000-0000-000009000000}"/>
    <cellStyle name="  8" xfId="80" xr:uid="{00000000-0005-0000-0000-00000A000000}"/>
    <cellStyle name="  9" xfId="81" xr:uid="{00000000-0005-0000-0000-00000B000000}"/>
    <cellStyle name=" _01_자재집계표(HJ01)" xfId="279" xr:uid="{00000000-0005-0000-0000-00000C000000}"/>
    <cellStyle name=" _02.관로공" xfId="82" xr:uid="{00000000-0005-0000-0000-00000D000000}"/>
    <cellStyle name=" _02_토공(HJ01)" xfId="280" xr:uid="{00000000-0005-0000-0000-00000E000000}"/>
    <cellStyle name=" _06.부대공(1-A)" xfId="83" xr:uid="{00000000-0005-0000-0000-00000F000000}"/>
    <cellStyle name=" _06.부대공(1블럭)" xfId="84" xr:uid="{00000000-0005-0000-0000-000010000000}"/>
    <cellStyle name=" _06.부대공(2블럭)" xfId="85" xr:uid="{00000000-0005-0000-0000-000011000000}"/>
    <cellStyle name=" _1.2.1 맨홀토공(1호)" xfId="86" xr:uid="{00000000-0005-0000-0000-000012000000}"/>
    <cellStyle name=" _1.3 줄파기토공" xfId="87" xr:uid="{00000000-0005-0000-0000-000013000000}"/>
    <cellStyle name=" _1.5 우배수공" xfId="281" xr:uid="{00000000-0005-0000-0000-000014000000}"/>
    <cellStyle name=" _1.7 부대공(서삼면)" xfId="282" xr:uid="{00000000-0005-0000-0000-000015000000}"/>
    <cellStyle name=" _1.7 부대공시설공" xfId="283" xr:uid="{00000000-0005-0000-0000-000016000000}"/>
    <cellStyle name=" _1.8 부대공(서삼면)" xfId="284" xr:uid="{00000000-0005-0000-0000-000017000000}"/>
    <cellStyle name=" _112.토공(유입수문 및 배수펌프장)" xfId="285" xr:uid="{00000000-0005-0000-0000-000018000000}"/>
    <cellStyle name=" _3.구조물공(8BL)" xfId="88" xr:uid="{00000000-0005-0000-0000-000019000000}"/>
    <cellStyle name=" _4.포장공(전체)" xfId="89" xr:uid="{00000000-0005-0000-0000-00001A000000}"/>
    <cellStyle name=" _5. 기존구조물천공" xfId="286" xr:uid="{00000000-0005-0000-0000-00001B000000}"/>
    <cellStyle name=" _6.부대공1BL" xfId="90" xr:uid="{00000000-0005-0000-0000-00001C000000}"/>
    <cellStyle name=" _7.0 부대공" xfId="287" xr:uid="{00000000-0005-0000-0000-00001D000000}"/>
    <cellStyle name=" _7.맨홀보수" xfId="91" xr:uid="{00000000-0005-0000-0000-00001E000000}"/>
    <cellStyle name=" _97연말" xfId="92" xr:uid="{00000000-0005-0000-0000-00001F000000}"/>
    <cellStyle name=" _97연말1" xfId="93" xr:uid="{00000000-0005-0000-0000-000020000000}"/>
    <cellStyle name=" _Book1" xfId="94" xr:uid="{00000000-0005-0000-0000-000021000000}"/>
    <cellStyle name=" _Book2" xfId="288" xr:uid="{00000000-0005-0000-0000-000022000000}"/>
    <cellStyle name=" _dt1" xfId="95" xr:uid="{00000000-0005-0000-0000-000023000000}"/>
    <cellStyle name=" _과속방지턱sample" xfId="96" xr:uid="{00000000-0005-0000-0000-000024000000}"/>
    <cellStyle name=" _그레이팅설치단위수량(1.6x1.1)" xfId="97" xr:uid="{00000000-0005-0000-0000-000025000000}"/>
    <cellStyle name=" _맨홀보수" xfId="98" xr:uid="{00000000-0005-0000-0000-000026000000}"/>
    <cellStyle name=" _비굴착보수" xfId="99" xr:uid="{00000000-0005-0000-0000-000027000000}"/>
    <cellStyle name=" _석축(찰쌓기)수량산출(1)" xfId="289" xr:uid="{00000000-0005-0000-0000-000028000000}"/>
    <cellStyle name=" _옥내기기기초공설" xfId="100" xr:uid="{00000000-0005-0000-0000-000029000000}"/>
    <cellStyle name=" _침사지2.0x40" xfId="101" xr:uid="{00000000-0005-0000-0000-00002A000000}"/>
    <cellStyle name=" _포장공속 부대아이템" xfId="102" xr:uid="{00000000-0005-0000-0000-00002B000000}"/>
    <cellStyle name=" _포장수량산출" xfId="103" xr:uid="{00000000-0005-0000-0000-00002C000000}"/>
    <cellStyle name=" ღ_x001c__xffff_" xfId="104" xr:uid="{00000000-0005-0000-0000-00002D000000}"/>
    <cellStyle name="#_목차 " xfId="105" xr:uid="{00000000-0005-0000-0000-00002E000000}"/>
    <cellStyle name="?? [0]_????? " xfId="106" xr:uid="{00000000-0005-0000-0000-00002F000000}"/>
    <cellStyle name="??&amp;O?&amp;H?_x0008__x000f__x0007_?_x0007__x0001__x0001_" xfId="290" xr:uid="{00000000-0005-0000-0000-000030000000}"/>
    <cellStyle name="??&amp;O?&amp;H?_x0008_??_x0007__x0001__x0001_" xfId="291" xr:uid="{00000000-0005-0000-0000-000031000000}"/>
    <cellStyle name="??&amp;쏗?뷐9_x0008__x0011__x0007_?_x0007__x0001__x0001_" xfId="292" xr:uid="{00000000-0005-0000-0000-000032000000}"/>
    <cellStyle name="???­ [0]_??º?¼?·®??°? " xfId="107" xr:uid="{00000000-0005-0000-0000-000033000000}"/>
    <cellStyle name="???­_??º?¼?·®??°? " xfId="108" xr:uid="{00000000-0005-0000-0000-000034000000}"/>
    <cellStyle name="???Ø_??º?¼?·®??°? " xfId="109" xr:uid="{00000000-0005-0000-0000-000035000000}"/>
    <cellStyle name="??_????? " xfId="110" xr:uid="{00000000-0005-0000-0000-000036000000}"/>
    <cellStyle name="?Þ¸¶ [0]_??º?¼?·®??°? " xfId="111" xr:uid="{00000000-0005-0000-0000-000037000000}"/>
    <cellStyle name="?Þ¸¶_??º?¼?·®??°? " xfId="112" xr:uid="{00000000-0005-0000-0000-000038000000}"/>
    <cellStyle name="?W?_laroux" xfId="293" xr:uid="{00000000-0005-0000-0000-000039000000}"/>
    <cellStyle name="?珠??? " xfId="113" xr:uid="{00000000-0005-0000-0000-00003A000000}"/>
    <cellStyle name="_01. 기본서식(일반하도급)          " xfId="294" xr:uid="{00000000-0005-0000-0000-00003B000000}"/>
    <cellStyle name="_01. 유일조경(최종-2)            " xfId="295" xr:uid="{00000000-0005-0000-0000-00003C000000}"/>
    <cellStyle name="_01.4단계 구조물공 " xfId="1" xr:uid="{00000000-0005-0000-0000-00003D000000}"/>
    <cellStyle name="_05. 신성산건(교량점검로)          " xfId="296" xr:uid="{00000000-0005-0000-0000-00003E000000}"/>
    <cellStyle name="_05-001.부대공 " xfId="114" xr:uid="{00000000-0005-0000-0000-00003F000000}"/>
    <cellStyle name="_C-LINE " xfId="115" xr:uid="{00000000-0005-0000-0000-000040000000}"/>
    <cellStyle name="_강남(구조물공)_외부ES#8 " xfId="116" xr:uid="{00000000-0005-0000-0000-000041000000}"/>
    <cellStyle name="_공문 " xfId="117" xr:uid="{00000000-0005-0000-0000-000042000000}"/>
    <cellStyle name="_삼성(구조물공)_외부ES#8 " xfId="118" xr:uid="{00000000-0005-0000-0000-000043000000}"/>
    <cellStyle name="_선릉(구조물공)_외부ES#8 " xfId="119" xr:uid="{00000000-0005-0000-0000-000044000000}"/>
    <cellStyle name="_신사(구조물공)_외부ES#8 " xfId="120" xr:uid="{00000000-0005-0000-0000-000045000000}"/>
    <cellStyle name="_아미고터워 리모델링공사(계약,실행내역)9월.3일 " xfId="297" xr:uid="{00000000-0005-0000-0000-000046000000}"/>
    <cellStyle name="_압구정(구조물공)_외부ES#8 " xfId="121" xr:uid="{00000000-0005-0000-0000-000047000000}"/>
    <cellStyle name="_역삼(구조물공)_외부ES#8 " xfId="122" xr:uid="{00000000-0005-0000-0000-000048000000}"/>
    <cellStyle name="_역삼(구조물공수정)_외부ES#8 " xfId="123" xr:uid="{00000000-0005-0000-0000-000049000000}"/>
    <cellStyle name="_인원계획표 " xfId="124" xr:uid="{00000000-0005-0000-0000-00004A000000}"/>
    <cellStyle name="_인원계획표 _적격 " xfId="125" xr:uid="{00000000-0005-0000-0000-00004B000000}"/>
    <cellStyle name="_입찰표지 " xfId="126" xr:uid="{00000000-0005-0000-0000-00004C000000}"/>
    <cellStyle name="_잠원(구조물공)_외부ES#8 " xfId="127" xr:uid="{00000000-0005-0000-0000-00004D000000}"/>
    <cellStyle name="_적격 " xfId="128" xr:uid="{00000000-0005-0000-0000-00004E000000}"/>
    <cellStyle name="_적격 _집행갑지 " xfId="129" xr:uid="{00000000-0005-0000-0000-00004F000000}"/>
    <cellStyle name="_적격 _집행설계분석 " xfId="130" xr:uid="{00000000-0005-0000-0000-000050000000}"/>
    <cellStyle name="_적격(화산) " xfId="131" xr:uid="{00000000-0005-0000-0000-000051000000}"/>
    <cellStyle name="_집행갑지 " xfId="132" xr:uid="{00000000-0005-0000-0000-000052000000}"/>
    <cellStyle name="’E‰Y [0.00]_laroux" xfId="298" xr:uid="{00000000-0005-0000-0000-000053000000}"/>
    <cellStyle name="’E‰Y_laroux" xfId="299" xr:uid="{00000000-0005-0000-0000-000054000000}"/>
    <cellStyle name="¤@?e_TEST-1 " xfId="2" xr:uid="{00000000-0005-0000-0000-000055000000}"/>
    <cellStyle name="°ia¤¼o " xfId="133" xr:uid="{00000000-0005-0000-0000-000056000000}"/>
    <cellStyle name="°ia¤aa " xfId="134" xr:uid="{00000000-0005-0000-0000-000057000000}"/>
    <cellStyle name="æØè [0.00]_NT Server " xfId="135" xr:uid="{00000000-0005-0000-0000-000058000000}"/>
    <cellStyle name="æØè_NT Server " xfId="136" xr:uid="{00000000-0005-0000-0000-000059000000}"/>
    <cellStyle name="ÊÝ [0.00]_NT Server " xfId="137" xr:uid="{00000000-0005-0000-0000-00005A000000}"/>
    <cellStyle name="ÊÝ_NT Server " xfId="138" xr:uid="{00000000-0005-0000-0000-00005B000000}"/>
    <cellStyle name="W?_½RmF¼° " xfId="139" xr:uid="{00000000-0005-0000-0000-00005C000000}"/>
    <cellStyle name="11111" xfId="300" xr:uid="{00000000-0005-0000-0000-00005D000000}"/>
    <cellStyle name="2)" xfId="301" xr:uid="{00000000-0005-0000-0000-00005E000000}"/>
    <cellStyle name="20% - 강조색1" xfId="3" builtinId="30" customBuiltin="1"/>
    <cellStyle name="20% - 강조색2" xfId="4" builtinId="34" customBuiltin="1"/>
    <cellStyle name="20% - 강조색3" xfId="5" builtinId="38" customBuiltin="1"/>
    <cellStyle name="20% - 강조색4" xfId="6" builtinId="42" customBuiltin="1"/>
    <cellStyle name="20% - 강조색5" xfId="7" builtinId="46" customBuiltin="1"/>
    <cellStyle name="20% - 강조색6" xfId="8" builtinId="50" customBuiltin="1"/>
    <cellStyle name="၃urrency_OTD thru NOR " xfId="140" xr:uid="{00000000-0005-0000-0000-000065000000}"/>
    <cellStyle name="40% - 강조색1" xfId="9" builtinId="31" customBuiltin="1"/>
    <cellStyle name="40% - 강조색2" xfId="10" builtinId="35" customBuiltin="1"/>
    <cellStyle name="40% - 강조색3" xfId="11" builtinId="39" customBuiltin="1"/>
    <cellStyle name="40% - 강조색4" xfId="12" builtinId="43" customBuiltin="1"/>
    <cellStyle name="40% - 강조색5" xfId="13" builtinId="47" customBuiltin="1"/>
    <cellStyle name="40% - 강조색6" xfId="14" builtinId="51" customBuiltin="1"/>
    <cellStyle name="60% - 강조색1" xfId="15" builtinId="32" customBuiltin="1"/>
    <cellStyle name="60% - 강조색2" xfId="16" builtinId="36" customBuiltin="1"/>
    <cellStyle name="60% - 강조색3" xfId="17" builtinId="40" customBuiltin="1"/>
    <cellStyle name="60% - 강조색4" xfId="18" builtinId="44" customBuiltin="1"/>
    <cellStyle name="60% - 강조색5" xfId="19" builtinId="48" customBuiltin="1"/>
    <cellStyle name="60% - 강조색6" xfId="20" builtinId="52" customBuiltin="1"/>
    <cellStyle name="a [0]_OTD thru NOR " xfId="47" xr:uid="{00000000-0005-0000-0000-000072000000}"/>
    <cellStyle name="A¡§¡ⓒ¡E¡þ¡EO [0]_¡§uc¡§oA " xfId="302" xr:uid="{00000000-0005-0000-0000-000073000000}"/>
    <cellStyle name="A¡§¡ⓒ¡E¡þ¡EO_¡§uc¡§oA " xfId="303" xr:uid="{00000000-0005-0000-0000-000074000000}"/>
    <cellStyle name="A¨­￠￢￠O [0]_¡Æu￠￢RBS('98) " xfId="304" xr:uid="{00000000-0005-0000-0000-000075000000}"/>
    <cellStyle name="A¨­¢¬¢Ò [0]_¨úc¨öA " xfId="305" xr:uid="{00000000-0005-0000-0000-000076000000}"/>
    <cellStyle name="A¨­￠￢￠O [0]_A|A￠O1¨￢I1¡Æu CoEⓒ÷ " xfId="306" xr:uid="{00000000-0005-0000-0000-000077000000}"/>
    <cellStyle name="A¨­¢¬¢Ò [0]_C¡Æ¢¬n¨¬¡Æ " xfId="307" xr:uid="{00000000-0005-0000-0000-000078000000}"/>
    <cellStyle name="A¨­￠￢￠O [0]_ⓒoⓒ¡A¨o¨￢R " xfId="308" xr:uid="{00000000-0005-0000-0000-000079000000}"/>
    <cellStyle name="A¨­¢¬¢Ò [0]_INQUIRY ¢¯¥ì¨ú¡ÀA©¬A©ª " xfId="309" xr:uid="{00000000-0005-0000-0000-00007A000000}"/>
    <cellStyle name="A¨­￠￢￠O_¡Æu￠￢RC¡¿￠￢n_¨u¡AA¨u¨￢¡Æ " xfId="310" xr:uid="{00000000-0005-0000-0000-00007B000000}"/>
    <cellStyle name="A¨­¢¬¢Ò_¨úc¨öA " xfId="311" xr:uid="{00000000-0005-0000-0000-00007C000000}"/>
    <cellStyle name="A¨­￠￢￠O_A|A￠O1¨￢I1¡Æu CoEⓒ÷ " xfId="312" xr:uid="{00000000-0005-0000-0000-00007D000000}"/>
    <cellStyle name="A¨­¢¬¢Ò_C¡Æ¢¬n¨¬¡Æ " xfId="313" xr:uid="{00000000-0005-0000-0000-00007E000000}"/>
    <cellStyle name="A¨­￠￢￠O_ⓒoⓒ¡A¨o¨￢R " xfId="314" xr:uid="{00000000-0005-0000-0000-00007F000000}"/>
    <cellStyle name="A¨­¢¬¢Ò_INQUIRY ¢¯¥ì¨ú¡ÀA©¬A©ª " xfId="315" xr:uid="{00000000-0005-0000-0000-000080000000}"/>
    <cellStyle name="Aee­ " xfId="141" xr:uid="{00000000-0005-0000-0000-000081000000}"/>
    <cellStyle name="AeE­ [0]_ 2ÆAAþº° " xfId="48" xr:uid="{00000000-0005-0000-0000-000082000000}"/>
    <cellStyle name="ÅëÈ­ [0]_±â°è¼³ºñ-ÀÏÀ§¸ñ·Ï " xfId="142" xr:uid="{00000000-0005-0000-0000-000083000000}"/>
    <cellStyle name="AeE­ [0]_±a¼uAe½A " xfId="143" xr:uid="{00000000-0005-0000-0000-000084000000}"/>
    <cellStyle name="ÅëÈ­ [0]_»óºÎ¼ö·®Áý°è " xfId="49" xr:uid="{00000000-0005-0000-0000-000085000000}"/>
    <cellStyle name="AeE­ [0]_¼oAI¼º " xfId="144" xr:uid="{00000000-0005-0000-0000-000086000000}"/>
    <cellStyle name="ÅëÈ­ [0]_¹æÀ½º® " xfId="316" xr:uid="{00000000-0005-0000-0000-000087000000}"/>
    <cellStyle name="AeE­ [0]_2000¼OER " xfId="317" xr:uid="{00000000-0005-0000-0000-000088000000}"/>
    <cellStyle name="ÅëÈ­ [0]_7°èÈ¹ " xfId="145" xr:uid="{00000000-0005-0000-0000-000089000000}"/>
    <cellStyle name="AeE­ [0]_A¾CO½A¼³ " xfId="146" xr:uid="{00000000-0005-0000-0000-00008A000000}"/>
    <cellStyle name="ÅëÈ­ [0]_FINAL(¿øº») " xfId="318" xr:uid="{00000000-0005-0000-0000-00008B000000}"/>
    <cellStyle name="AeE­ [0]_INQUIRY ¿μ¾÷AßAø " xfId="147" xr:uid="{00000000-0005-0000-0000-00008C000000}"/>
    <cellStyle name="ÅëÈ­ [0]_º»¼± ±æ¾î±úºÎ ¼ö·® Áý°èÇ¥ " xfId="148" xr:uid="{00000000-0005-0000-0000-00008D000000}"/>
    <cellStyle name="AeE­ [0]_º≫¼± ±æ¾i±uºI ¼o·R Ay°eC￥ " xfId="149" xr:uid="{00000000-0005-0000-0000-00008E000000}"/>
    <cellStyle name="AeE­_ 2ÆAAþº° " xfId="50" xr:uid="{00000000-0005-0000-0000-00008F000000}"/>
    <cellStyle name="ÅëÈ­_±â°è¼³ºñ-ÀÏÀ§¸ñ·Ï " xfId="150" xr:uid="{00000000-0005-0000-0000-000090000000}"/>
    <cellStyle name="AeE­_±a¼uAe½A " xfId="151" xr:uid="{00000000-0005-0000-0000-000091000000}"/>
    <cellStyle name="ÅëÈ­_»óºÎ¼ö·®Áý°è " xfId="51" xr:uid="{00000000-0005-0000-0000-000092000000}"/>
    <cellStyle name="AeE­_¼oAI¼º " xfId="152" xr:uid="{00000000-0005-0000-0000-000093000000}"/>
    <cellStyle name="ÅëÈ­_¹æÀ½º® " xfId="319" xr:uid="{00000000-0005-0000-0000-000094000000}"/>
    <cellStyle name="AeE­_2000¼OER " xfId="320" xr:uid="{00000000-0005-0000-0000-000095000000}"/>
    <cellStyle name="ÅëÈ­_7°èÈ¹ " xfId="153" xr:uid="{00000000-0005-0000-0000-000096000000}"/>
    <cellStyle name="AeE­_A¾CO½A¼³ " xfId="321" xr:uid="{00000000-0005-0000-0000-000097000000}"/>
    <cellStyle name="ÅëÈ­_FINAL(¿øº») " xfId="322" xr:uid="{00000000-0005-0000-0000-000098000000}"/>
    <cellStyle name="AeE­_INQUIRY ¿μ¾÷AßAø " xfId="323" xr:uid="{00000000-0005-0000-0000-000099000000}"/>
    <cellStyle name="ÅëÈ­_º»¼± ±æ¾î±úºÎ ¼ö·® Áý°èÇ¥ " xfId="154" xr:uid="{00000000-0005-0000-0000-00009A000000}"/>
    <cellStyle name="AeE­_º≫¼± ±æ¾i±uºI ¼o·R Ay°eC￥ " xfId="155" xr:uid="{00000000-0005-0000-0000-00009B000000}"/>
    <cellStyle name="Aee¡© " xfId="156" xr:uid="{00000000-0005-0000-0000-00009C000000}"/>
    <cellStyle name="AeE¡© [0]_¨úc¨öA " xfId="324" xr:uid="{00000000-0005-0000-0000-00009D000000}"/>
    <cellStyle name="AeE¡©_¨úc¨öA " xfId="325" xr:uid="{00000000-0005-0000-0000-00009E000000}"/>
    <cellStyle name="Aee¡ⓒ " xfId="157" xr:uid="{00000000-0005-0000-0000-00009F000000}"/>
    <cellStyle name="AeE¡ⓒ [0]_¡Æu￠￢RC¡¿￠￢n_¨u¡AA¨u¨￢¡Æ " xfId="326" xr:uid="{00000000-0005-0000-0000-0000A0000000}"/>
    <cellStyle name="AeE¡ⓒ_¡Æu￠￢RC¡¿￠￢n_¨u¡AA¨u¨￢¡Æ " xfId="327" xr:uid="{00000000-0005-0000-0000-0000A1000000}"/>
    <cellStyle name="AeE￠R¨I [0]_¡§uc¡§oA " xfId="328" xr:uid="{00000000-0005-0000-0000-0000A2000000}"/>
    <cellStyle name="AeE￠R¨I_¡§uc¡§oA " xfId="329" xr:uid="{00000000-0005-0000-0000-0000A3000000}"/>
    <cellStyle name="Æu¼ " xfId="158" xr:uid="{00000000-0005-0000-0000-0000A4000000}"/>
    <cellStyle name="ALIGNMENT" xfId="330" xr:uid="{00000000-0005-0000-0000-0000A5000000}"/>
    <cellStyle name="AÞ¸¶ [0]_ 2ÆAAþº° " xfId="52" xr:uid="{00000000-0005-0000-0000-0000A6000000}"/>
    <cellStyle name="ÄÞ¸¶ [0]_±â°è¼³ºñ-ÀÏÀ§¸ñ·Ï " xfId="159" xr:uid="{00000000-0005-0000-0000-0000A7000000}"/>
    <cellStyle name="AÞ¸¶ [0]_±a¼uAe½A " xfId="160" xr:uid="{00000000-0005-0000-0000-0000A8000000}"/>
    <cellStyle name="ÄÞ¸¶ [0]_»óºÎ¼ö·®Áý°è " xfId="53" xr:uid="{00000000-0005-0000-0000-0000A9000000}"/>
    <cellStyle name="AÞ¸¶ [0]_°¡³ª´U " xfId="331" xr:uid="{00000000-0005-0000-0000-0000AA000000}"/>
    <cellStyle name="ÄÞ¸¶ [0]_¹æÀ½º® " xfId="332" xr:uid="{00000000-0005-0000-0000-0000AB000000}"/>
    <cellStyle name="AÞ¸¶ [0]_2000¼OER " xfId="333" xr:uid="{00000000-0005-0000-0000-0000AC000000}"/>
    <cellStyle name="ÄÞ¸¶ [0]_7°èÈ¹ " xfId="161" xr:uid="{00000000-0005-0000-0000-0000AD000000}"/>
    <cellStyle name="AÞ¸¶ [0]_A¾CO½A¼³ " xfId="162" xr:uid="{00000000-0005-0000-0000-0000AE000000}"/>
    <cellStyle name="ÄÞ¸¶ [0]_FINAL(¿øº») " xfId="334" xr:uid="{00000000-0005-0000-0000-0000AF000000}"/>
    <cellStyle name="AÞ¸¶ [0]_INQUIRY ¿μ¾÷AßAø " xfId="163" xr:uid="{00000000-0005-0000-0000-0000B0000000}"/>
    <cellStyle name="ÄÞ¸¶ [0]_º¯°æ¹®Ã³_Àç¹«È°µ¿ " xfId="335" xr:uid="{00000000-0005-0000-0000-0000B1000000}"/>
    <cellStyle name="AÞ¸¶ [0]_º≫¼± ±æ¾i±uºI ¼o·R Ay°eC￥ " xfId="164" xr:uid="{00000000-0005-0000-0000-0000B2000000}"/>
    <cellStyle name="ÄÞ¸¶ [0]_ºÙÀÓ2-1 " xfId="336" xr:uid="{00000000-0005-0000-0000-0000B3000000}"/>
    <cellStyle name="AÞ¸¶_ 2ÆAAþº° " xfId="54" xr:uid="{00000000-0005-0000-0000-0000B4000000}"/>
    <cellStyle name="ÄÞ¸¶_±â°è¼³ºñ-ÀÏÀ§¸ñ·Ï " xfId="165" xr:uid="{00000000-0005-0000-0000-0000B5000000}"/>
    <cellStyle name="AÞ¸¶_±a¼uAe½A " xfId="166" xr:uid="{00000000-0005-0000-0000-0000B6000000}"/>
    <cellStyle name="ÄÞ¸¶_»óºÎ¼ö·®Áý°è " xfId="55" xr:uid="{00000000-0005-0000-0000-0000B7000000}"/>
    <cellStyle name="AÞ¸¶_¼oAI¼º " xfId="167" xr:uid="{00000000-0005-0000-0000-0000B8000000}"/>
    <cellStyle name="ÄÞ¸¶_¹æÀ½º® " xfId="337" xr:uid="{00000000-0005-0000-0000-0000B9000000}"/>
    <cellStyle name="AÞ¸¶_2000¼OER " xfId="338" xr:uid="{00000000-0005-0000-0000-0000BA000000}"/>
    <cellStyle name="ÄÞ¸¶_7°èÈ¹ " xfId="168" xr:uid="{00000000-0005-0000-0000-0000BB000000}"/>
    <cellStyle name="AÞ¸¶_A¾CO½A¼³ " xfId="169" xr:uid="{00000000-0005-0000-0000-0000BC000000}"/>
    <cellStyle name="ÄÞ¸¶_FINAL(¿øº») " xfId="339" xr:uid="{00000000-0005-0000-0000-0000BD000000}"/>
    <cellStyle name="AÞ¸¶_INQUIRY ¿μ¾÷AßAø " xfId="170" xr:uid="{00000000-0005-0000-0000-0000BE000000}"/>
    <cellStyle name="ÄÞ¸¶_º¯°æ¹®Ã³_Àç¹«È°µ¿ " xfId="340" xr:uid="{00000000-0005-0000-0000-0000BF000000}"/>
    <cellStyle name="AÞ¸¶_º≫¼± ±æ¾i±uºI ¼o·R Ay°eC￥ " xfId="171" xr:uid="{00000000-0005-0000-0000-0000C0000000}"/>
    <cellStyle name="ÄÞ¸¶_ºÙÀÓ2-1 " xfId="341" xr:uid="{00000000-0005-0000-0000-0000C1000000}"/>
    <cellStyle name="Au¸r " xfId="172" xr:uid="{00000000-0005-0000-0000-0000C2000000}"/>
    <cellStyle name="Bridge " xfId="56" xr:uid="{00000000-0005-0000-0000-0000C3000000}"/>
    <cellStyle name="b椬ៜ_x000c_Comma_ODCOS " xfId="173" xr:uid="{00000000-0005-0000-0000-0000C4000000}"/>
    <cellStyle name="C?AØ_¿?¾÷CoE² " xfId="174" xr:uid="{00000000-0005-0000-0000-0000C5000000}"/>
    <cellStyle name="C¡ÍA¨ª_  FAB AIA¢´  " xfId="342" xr:uid="{00000000-0005-0000-0000-0000C6000000}"/>
    <cellStyle name="C¡IA¨ª_¡Æ¡IA¡E¨￢n_¡Æ¡IA¡E¨￢n " xfId="343" xr:uid="{00000000-0005-0000-0000-0000C7000000}"/>
    <cellStyle name="C¡ÍA¨ª_¡Æ©øAI OXIDE " xfId="344" xr:uid="{00000000-0005-0000-0000-0000C8000000}"/>
    <cellStyle name="C¡IA¨ª_¡Æu￠￢RBS('98) " xfId="345" xr:uid="{00000000-0005-0000-0000-0000C9000000}"/>
    <cellStyle name="C¡ÍA¨ª_¡íc¨ú¡À¨¬I¨¬¡Æ AN¡Æe " xfId="346" xr:uid="{00000000-0005-0000-0000-0000CA000000}"/>
    <cellStyle name="C¡IA¨ª_¡ioEⓒ÷¡¾a¡¤IAo " xfId="347" xr:uid="{00000000-0005-0000-0000-0000CB000000}"/>
    <cellStyle name="C¡ÍA¨ª_03 " xfId="348" xr:uid="{00000000-0005-0000-0000-0000CC000000}"/>
    <cellStyle name="C¡IA¨ª_12￠?u " xfId="349" xr:uid="{00000000-0005-0000-0000-0000CD000000}"/>
    <cellStyle name="C¡ÍA¨ª_12AO " xfId="350" xr:uid="{00000000-0005-0000-0000-0000CE000000}"/>
    <cellStyle name="C¡IA¨ª_Ac¡Æi¡Æu￠￢R " xfId="351" xr:uid="{00000000-0005-0000-0000-0000CF000000}"/>
    <cellStyle name="C¡ÍA¨ª_C¡ÍAo " xfId="352" xr:uid="{00000000-0005-0000-0000-0000D0000000}"/>
    <cellStyle name="C¡IA¨ª_CD-ROM " xfId="353" xr:uid="{00000000-0005-0000-0000-0000D1000000}"/>
    <cellStyle name="C¡ÍA¨ª_Sheet1_4PART " xfId="354" xr:uid="{00000000-0005-0000-0000-0000D2000000}"/>
    <cellStyle name="C￠RIA¡§¨￡_  FAB AIA¡E￠￥  " xfId="355" xr:uid="{00000000-0005-0000-0000-0000D3000000}"/>
    <cellStyle name="C￥AØ_  FAB AIA¤  " xfId="175" xr:uid="{00000000-0005-0000-0000-0000D4000000}"/>
    <cellStyle name="Ç¥ÁØ_´ëºñÇ¥ (2)_1_ºÎ´ëÅä°ø " xfId="356" xr:uid="{00000000-0005-0000-0000-0000D5000000}"/>
    <cellStyle name="C￥AØ_´eºnC￥ (2)_ºI´eAa°ø " xfId="357" xr:uid="{00000000-0005-0000-0000-0000D6000000}"/>
    <cellStyle name="Ç¥ÁØ_´ëºñÇ¥ (2)_ºÎ´ëÅä°ø " xfId="176" xr:uid="{00000000-0005-0000-0000-0000D7000000}"/>
    <cellStyle name="C￥AØ_¸¶≫eCI¼oAIA§ " xfId="177" xr:uid="{00000000-0005-0000-0000-0000D8000000}"/>
    <cellStyle name="Ç¥ÁØ_¿µ¾÷ÇöÈ² " xfId="358" xr:uid="{00000000-0005-0000-0000-0000D9000000}"/>
    <cellStyle name="C￥AØ_¿μ¾÷CoE² " xfId="359" xr:uid="{00000000-0005-0000-0000-0000DA000000}"/>
    <cellStyle name="Ç¥ÁØ_±â°è¼³ºñ-ÀÏÀ§¸ñ·Ï " xfId="178" xr:uid="{00000000-0005-0000-0000-0000DB000000}"/>
    <cellStyle name="C￥AØ_≫c¾÷ºIº° AN°e " xfId="57" xr:uid="{00000000-0005-0000-0000-0000DC000000}"/>
    <cellStyle name="Ç¥ÁØ_0N-HANDLING " xfId="179" xr:uid="{00000000-0005-0000-0000-0000DD000000}"/>
    <cellStyle name="C￥AØ_¼±AoAc°i_1_³≫ºI°eE¹´e AßA¤A÷AI " xfId="180" xr:uid="{00000000-0005-0000-0000-0000DE000000}"/>
    <cellStyle name="Ç¥ÁØ_½½·¡ºêÃ¶±ÙÁý°è " xfId="181" xr:uid="{00000000-0005-0000-0000-0000DF000000}"/>
    <cellStyle name="C￥AØ_½CCa¿¹≫e¼­ " xfId="360" xr:uid="{00000000-0005-0000-0000-0000E0000000}"/>
    <cellStyle name="Ç¥ÁØ_¹æÀ½º® " xfId="361" xr:uid="{00000000-0005-0000-0000-0000E1000000}"/>
    <cellStyle name="C￥AØ_2000¼OER " xfId="362" xr:uid="{00000000-0005-0000-0000-0000E2000000}"/>
    <cellStyle name="Ç¥ÁØ_5-1±¤°í " xfId="363" xr:uid="{00000000-0005-0000-0000-0000E3000000}"/>
    <cellStyle name="C￥AØ_5-1±¤°i _6RCB1 " xfId="182" xr:uid="{00000000-0005-0000-0000-0000E4000000}"/>
    <cellStyle name="Ç¥ÁØ_5-1±¤°í _수도8월_중부.호남권 " xfId="183" xr:uid="{00000000-0005-0000-0000-0000E5000000}"/>
    <cellStyle name="C￥AØ_5-1±¤°i _수도보~3_중부.호남권 " xfId="184" xr:uid="{00000000-0005-0000-0000-0000E6000000}"/>
    <cellStyle name="Ç¥ÁØ_5-1±¤°í _수도보~3_중부.호남권 " xfId="185" xr:uid="{00000000-0005-0000-0000-0000E7000000}"/>
    <cellStyle name="C￥AØ_5-1±¤°i _수도보~4_중부.호남권 " xfId="186" xr:uid="{00000000-0005-0000-0000-0000E8000000}"/>
    <cellStyle name="Ç¥ÁØ_5-1±¤°í _수도보~4_중부.호남권 " xfId="187" xr:uid="{00000000-0005-0000-0000-0000E9000000}"/>
    <cellStyle name="C￥AØ_5-1±¤°i _종로_중부.호남권 " xfId="188" xr:uid="{00000000-0005-0000-0000-0000EA000000}"/>
    <cellStyle name="Ç¥ÁØ_5-1±¤°í _종로_중부.호남권 " xfId="189" xr:uid="{00000000-0005-0000-0000-0000EB000000}"/>
    <cellStyle name="C￥AØ_53AO " xfId="364" xr:uid="{00000000-0005-0000-0000-0000EC000000}"/>
    <cellStyle name="Ç¥ÁØ_7°èÈ¹ " xfId="365" xr:uid="{00000000-0005-0000-0000-0000ED000000}"/>
    <cellStyle name="C￥AØ_95,96 ºn±³ " xfId="366" xr:uid="{00000000-0005-0000-0000-0000EE000000}"/>
    <cellStyle name="Ç¥ÁØ_95,96 ºñ±³ " xfId="190" xr:uid="{00000000-0005-0000-0000-0000EF000000}"/>
    <cellStyle name="C￥AØ_AN°y(1.25) " xfId="367" xr:uid="{00000000-0005-0000-0000-0000F0000000}"/>
    <cellStyle name="Ç¥ÁØ_Áý°èÇ¥(2¿ù) " xfId="368" xr:uid="{00000000-0005-0000-0000-0000F1000000}"/>
    <cellStyle name="C￥AØ_Ay°eC￥(2¿u) _강서_중부.호남권 " xfId="191" xr:uid="{00000000-0005-0000-0000-0000F2000000}"/>
    <cellStyle name="Ç¥ÁØ_Áý°èÇ¥(2¿ù) _강서_중부.호남권 " xfId="192" xr:uid="{00000000-0005-0000-0000-0000F3000000}"/>
    <cellStyle name="C￥AØ_Ay°eC￥(2¿u) _수도8월_중부.호남권 " xfId="193" xr:uid="{00000000-0005-0000-0000-0000F4000000}"/>
    <cellStyle name="Ç¥ÁØ_Áý°èÇ¥(2¿ù) _수도8월_중부.호남권 " xfId="194" xr:uid="{00000000-0005-0000-0000-0000F5000000}"/>
    <cellStyle name="C￥AØ_Ay°eC￥(2¿u) _수도보~3_중부.호남권 " xfId="195" xr:uid="{00000000-0005-0000-0000-0000F6000000}"/>
    <cellStyle name="Ç¥ÁØ_Áý°èÇ¥(2¿ù) _수도보~3_중부.호남권 " xfId="196" xr:uid="{00000000-0005-0000-0000-0000F7000000}"/>
    <cellStyle name="C￥AØ_Ay°eC￥(2¿u) _수도보~4_중부.호남권 " xfId="197" xr:uid="{00000000-0005-0000-0000-0000F8000000}"/>
    <cellStyle name="Ç¥ÁØ_Áý°èÇ¥(2¿ù) _수도보~4_중부.호남권 " xfId="198" xr:uid="{00000000-0005-0000-0000-0000F9000000}"/>
    <cellStyle name="C￥AØ_Ay°eC￥(2¿u) _종로_중부.호남권 " xfId="199" xr:uid="{00000000-0005-0000-0000-0000FA000000}"/>
    <cellStyle name="Ç¥ÁØ_Áý°èÇ¥(2¿ù) _종로_중부.호남권 " xfId="200" xr:uid="{00000000-0005-0000-0000-0000FB000000}"/>
    <cellStyle name="C￥AØ_C￥Ao " xfId="369" xr:uid="{00000000-0005-0000-0000-0000FC000000}"/>
    <cellStyle name="Ç¥ÁØ_Ç°¼À(ÁöÀÔ) " xfId="201" xr:uid="{00000000-0005-0000-0000-0000FD000000}"/>
    <cellStyle name="C￥AØ_CoAa°u¸Rºn(Ao¹æ) " xfId="370" xr:uid="{00000000-0005-0000-0000-0000FE000000}"/>
    <cellStyle name="Ç¥ÁØ_ÇöÈ²_¹®Á¦Á¡ " xfId="371" xr:uid="{00000000-0005-0000-0000-0000FF000000}"/>
    <cellStyle name="C￥AØ_E¸AaAO½A " xfId="372" xr:uid="{00000000-0005-0000-0000-000000010000}"/>
    <cellStyle name="Ç¥ÁØ_ºÎ´ëÅä°ø " xfId="373" xr:uid="{00000000-0005-0000-0000-000001010000}"/>
    <cellStyle name="C￥AØ_SOON1 " xfId="374" xr:uid="{00000000-0005-0000-0000-000002010000}"/>
    <cellStyle name="Calc Currency (0)" xfId="375" xr:uid="{00000000-0005-0000-0000-000003010000}"/>
    <cellStyle name="category" xfId="376" xr:uid="{00000000-0005-0000-0000-000004010000}"/>
    <cellStyle name="Comma" xfId="58" xr:uid="{00000000-0005-0000-0000-000005010000}"/>
    <cellStyle name="Comma [0]" xfId="59" xr:uid="{00000000-0005-0000-0000-000006010000}"/>
    <cellStyle name="comma zerodec" xfId="377" xr:uid="{00000000-0005-0000-0000-000007010000}"/>
    <cellStyle name="Comma_ SG&amp;A Briäge " xfId="378" xr:uid="{00000000-0005-0000-0000-000008010000}"/>
    <cellStyle name="Comma0" xfId="379" xr:uid="{00000000-0005-0000-0000-000009010000}"/>
    <cellStyle name="Curren" xfId="380" xr:uid="{00000000-0005-0000-0000-00000A010000}"/>
    <cellStyle name="Currency" xfId="60" xr:uid="{00000000-0005-0000-0000-00000B010000}"/>
    <cellStyle name="Currency [0]" xfId="61" xr:uid="{00000000-0005-0000-0000-00000C010000}"/>
    <cellStyle name="currency-$_표지 " xfId="202" xr:uid="{00000000-0005-0000-0000-00000D010000}"/>
    <cellStyle name="Currency_ SG&amp;A Bridge " xfId="62" xr:uid="{00000000-0005-0000-0000-00000E010000}"/>
    <cellStyle name="Currency0" xfId="381" xr:uid="{00000000-0005-0000-0000-00000F010000}"/>
    <cellStyle name="Currency1" xfId="63" xr:uid="{00000000-0005-0000-0000-000010010000}"/>
    <cellStyle name="Date" xfId="382" xr:uid="{00000000-0005-0000-0000-000011010000}"/>
    <cellStyle name="Dollar (zero dec)" xfId="383" xr:uid="{00000000-0005-0000-0000-000012010000}"/>
    <cellStyle name="EA" xfId="384" xr:uid="{00000000-0005-0000-0000-000013010000}"/>
    <cellStyle name="Euro" xfId="385" xr:uid="{00000000-0005-0000-0000-000014010000}"/>
    <cellStyle name="Fixed" xfId="386" xr:uid="{00000000-0005-0000-0000-000015010000}"/>
    <cellStyle name="Followed Hyperlink" xfId="203" xr:uid="{00000000-0005-0000-0000-000016010000}"/>
    <cellStyle name="Grey" xfId="387" xr:uid="{00000000-0005-0000-0000-000017010000}"/>
    <cellStyle name="HEADER" xfId="388" xr:uid="{00000000-0005-0000-0000-000018010000}"/>
    <cellStyle name="Header1" xfId="389" xr:uid="{00000000-0005-0000-0000-000019010000}"/>
    <cellStyle name="Header2" xfId="390" xr:uid="{00000000-0005-0000-0000-00001A010000}"/>
    <cellStyle name="Heading 1" xfId="391" xr:uid="{00000000-0005-0000-0000-00001B010000}"/>
    <cellStyle name="Heading 2" xfId="392" xr:uid="{00000000-0005-0000-0000-00001C010000}"/>
    <cellStyle name="HEADING1" xfId="393" xr:uid="{00000000-0005-0000-0000-00001D010000}"/>
    <cellStyle name="HEADING2" xfId="394" xr:uid="{00000000-0005-0000-0000-00001E010000}"/>
    <cellStyle name="Hyperlink" xfId="204" xr:uid="{00000000-0005-0000-0000-00001F010000}"/>
    <cellStyle name="Input [yellow]" xfId="395" xr:uid="{00000000-0005-0000-0000-000020010000}"/>
    <cellStyle name="Milliers [0]_Arabian Spec" xfId="396" xr:uid="{00000000-0005-0000-0000-000021010000}"/>
    <cellStyle name="Milliers_Arabian Spec" xfId="397" xr:uid="{00000000-0005-0000-0000-000022010000}"/>
    <cellStyle name="Model" xfId="398" xr:uid="{00000000-0005-0000-0000-000023010000}"/>
    <cellStyle name="Mon?aire [0]_Arabian Spec" xfId="399" xr:uid="{00000000-0005-0000-0000-000024010000}"/>
    <cellStyle name="Mon?aire_Arabian Spec" xfId="400" xr:uid="{00000000-0005-0000-0000-000025010000}"/>
    <cellStyle name="normal" xfId="64" xr:uid="{00000000-0005-0000-0000-000026010000}"/>
    <cellStyle name="Normal - Style1" xfId="401" xr:uid="{00000000-0005-0000-0000-000027010000}"/>
    <cellStyle name="Normal_ SG&amp;A Bridge " xfId="402" xr:uid="{00000000-0005-0000-0000-000028010000}"/>
    <cellStyle name="Œ…?æ맖?e [0.00]_laroux" xfId="403" xr:uid="{00000000-0005-0000-0000-000029010000}"/>
    <cellStyle name="Œ…?æ맖?e_laroux" xfId="404" xr:uid="{00000000-0005-0000-0000-00002A010000}"/>
    <cellStyle name="Percent" xfId="65" xr:uid="{00000000-0005-0000-0000-00002B010000}"/>
    <cellStyle name="Percent [2]" xfId="405" xr:uid="{00000000-0005-0000-0000-00002C010000}"/>
    <cellStyle name="Percent_2.토공랑(구룡)" xfId="406" xr:uid="{00000000-0005-0000-0000-00002D010000}"/>
    <cellStyle name="S " xfId="205" xr:uid="{00000000-0005-0000-0000-00002E010000}"/>
    <cellStyle name="SHIM" xfId="407" xr:uid="{00000000-0005-0000-0000-00002F010000}"/>
    <cellStyle name="subhead" xfId="408" xr:uid="{00000000-0005-0000-0000-000030010000}"/>
    <cellStyle name="title [1]" xfId="409" xr:uid="{00000000-0005-0000-0000-000031010000}"/>
    <cellStyle name="title [2]" xfId="410" xr:uid="{00000000-0005-0000-0000-000032010000}"/>
    <cellStyle name="ton" xfId="411" xr:uid="{00000000-0005-0000-0000-000033010000}"/>
    <cellStyle name="Total" xfId="412" xr:uid="{00000000-0005-0000-0000-000034010000}"/>
    <cellStyle name="UM" xfId="413" xr:uid="{00000000-0005-0000-0000-000035010000}"/>
    <cellStyle name="W?rung [0]_laroux" xfId="414" xr:uid="{00000000-0005-0000-0000-000036010000}"/>
    <cellStyle name="W?rung_laroux" xfId="415" xr:uid="{00000000-0005-0000-0000-000037010000}"/>
    <cellStyle name="강조색1" xfId="21" builtinId="29" customBuiltin="1"/>
    <cellStyle name="강조색2" xfId="22" builtinId="33" customBuiltin="1"/>
    <cellStyle name="강조색3" xfId="23" builtinId="37" customBuiltin="1"/>
    <cellStyle name="강조색4" xfId="24" builtinId="41" customBuiltin="1"/>
    <cellStyle name="강조색5" xfId="25" builtinId="45" customBuiltin="1"/>
    <cellStyle name="강조색6" xfId="26" builtinId="49" customBuiltin="1"/>
    <cellStyle name="경고문" xfId="27" builtinId="11" customBuiltin="1"/>
    <cellStyle name="계산" xfId="28" builtinId="22" customBuiltin="1"/>
    <cellStyle name="고정소숫점" xfId="416" xr:uid="{00000000-0005-0000-0000-000040010000}"/>
    <cellStyle name="고정출력1" xfId="417" xr:uid="{00000000-0005-0000-0000-000041010000}"/>
    <cellStyle name="고정출력2" xfId="418" xr:uid="{00000000-0005-0000-0000-000042010000}"/>
    <cellStyle name="공종-규격" xfId="419" xr:uid="{00000000-0005-0000-0000-000043010000}"/>
    <cellStyle name="咬訌裝?report-2 " xfId="206" xr:uid="{00000000-0005-0000-0000-000044010000}"/>
    <cellStyle name="나쁨" xfId="29" builtinId="27" customBuiltin="1"/>
    <cellStyle name="날짜" xfId="420" xr:uid="{00000000-0005-0000-0000-000046010000}"/>
    <cellStyle name="단위-&quot;*&quot;" xfId="421" xr:uid="{00000000-0005-0000-0000-000047010000}"/>
    <cellStyle name="단위-%" xfId="422" xr:uid="{00000000-0005-0000-0000-000048010000}"/>
    <cellStyle name="단위-kg" xfId="423" xr:uid="{00000000-0005-0000-0000-000049010000}"/>
    <cellStyle name="단위-m" xfId="424" xr:uid="{00000000-0005-0000-0000-00004A010000}"/>
    <cellStyle name="단위-㎡" xfId="425" xr:uid="{00000000-0005-0000-0000-00004B010000}"/>
    <cellStyle name="단위-㎡/개소" xfId="426" xr:uid="{00000000-0005-0000-0000-00004C010000}"/>
    <cellStyle name="단위-㎡_2.토공랑(구룡)" xfId="427" xr:uid="{00000000-0005-0000-0000-00004D010000}"/>
    <cellStyle name="단위-㎥" xfId="428" xr:uid="{00000000-0005-0000-0000-00004E010000}"/>
    <cellStyle name="단위-t=" xfId="429" xr:uid="{00000000-0005-0000-0000-00004F010000}"/>
    <cellStyle name="달러" xfId="430" xr:uid="{00000000-0005-0000-0000-000050010000}"/>
    <cellStyle name="대공종" xfId="431" xr:uid="{00000000-0005-0000-0000-000051010000}"/>
    <cellStyle name="뒤에 오는 하이퍼링크_111보은토공" xfId="432" xr:uid="{00000000-0005-0000-0000-000052010000}"/>
    <cellStyle name="똿뗦먛귟 [0.00]_PRODUCT DETAIL Q1" xfId="433" xr:uid="{00000000-0005-0000-0000-000053010000}"/>
    <cellStyle name="똿뗦먛귟_PRODUCT DETAIL Q1" xfId="434" xr:uid="{00000000-0005-0000-0000-000054010000}"/>
    <cellStyle name="메모" xfId="30" builtinId="10" customBuiltin="1"/>
    <cellStyle name="믅됞 [0.00]_PRODUCT DETAIL Q1" xfId="435" xr:uid="{00000000-0005-0000-0000-000056010000}"/>
    <cellStyle name="믅됞_PRODUCT DETAIL Q1" xfId="436" xr:uid="{00000000-0005-0000-0000-000057010000}"/>
    <cellStyle name="백 " xfId="207" xr:uid="{00000000-0005-0000-0000-000058010000}"/>
    <cellStyle name="백_1.관로토공 " xfId="208" xr:uid="{00000000-0005-0000-0000-000059010000}"/>
    <cellStyle name="백_4.부대공_1.관로토공 " xfId="209" xr:uid="{00000000-0005-0000-0000-00005A010000}"/>
    <cellStyle name="백_4.부대공_4배관공_1.관로토공 " xfId="210" xr:uid="{00000000-0005-0000-0000-00005B010000}"/>
    <cellStyle name="백_4.부대공_5부대시설공_1.관로토공 " xfId="211" xr:uid="{00000000-0005-0000-0000-00005C010000}"/>
    <cellStyle name="백_4배관공_1.관로토공 " xfId="212" xr:uid="{00000000-0005-0000-0000-00005D010000}"/>
    <cellStyle name="백_5부대시설공_1.관로토공 " xfId="213" xr:uid="{00000000-0005-0000-0000-00005E010000}"/>
    <cellStyle name="백_Book2_1.관로토공 " xfId="214" xr:uid="{00000000-0005-0000-0000-00005F010000}"/>
    <cellStyle name="백_Book2_4.부대공_1.관로토공 " xfId="215" xr:uid="{00000000-0005-0000-0000-000060010000}"/>
    <cellStyle name="백_Book2_4.부대공_4배관공_1.관로토공 " xfId="216" xr:uid="{00000000-0005-0000-0000-000061010000}"/>
    <cellStyle name="백_Book2_4.부대공_5부대시설공_1.관로토공 " xfId="217" xr:uid="{00000000-0005-0000-0000-000062010000}"/>
    <cellStyle name="백_Book2_4배관공_1.관로토공 " xfId="218" xr:uid="{00000000-0005-0000-0000-000063010000}"/>
    <cellStyle name="백_Book2_5부대시설공_1.관로토공 " xfId="219" xr:uid="{00000000-0005-0000-0000-000064010000}"/>
    <cellStyle name="백분율" xfId="69" builtinId="5" hidden="1"/>
    <cellStyle name="백분율 [0]" xfId="437" xr:uid="{00000000-0005-0000-0000-000066010000}"/>
    <cellStyle name="백분율 [2]" xfId="438" xr:uid="{00000000-0005-0000-0000-000067010000}"/>
    <cellStyle name="백분율 2" xfId="439" xr:uid="{00000000-0005-0000-0000-000068010000}"/>
    <cellStyle name="보통" xfId="31" builtinId="28" customBuiltin="1"/>
    <cellStyle name="뷭?" xfId="440" xr:uid="{00000000-0005-0000-0000-00006A010000}"/>
    <cellStyle name="산출식" xfId="441" xr:uid="{00000000-0005-0000-0000-00006B010000}"/>
    <cellStyle name="새귑[0]_롤痰삠悧 " xfId="220" xr:uid="{00000000-0005-0000-0000-00006C010000}"/>
    <cellStyle name="새귑_롤痰삠悧 " xfId="221" xr:uid="{00000000-0005-0000-0000-00006D010000}"/>
    <cellStyle name="선택영역 가운데" xfId="442" xr:uid="{00000000-0005-0000-0000-00006E010000}"/>
    <cellStyle name="선택영역의 가운데" xfId="443" xr:uid="{00000000-0005-0000-0000-00006F010000}"/>
    <cellStyle name="선택영영" xfId="444" xr:uid="{00000000-0005-0000-0000-000070010000}"/>
    <cellStyle name="설명 텍스트" xfId="32" builtinId="53" customBuiltin="1"/>
    <cellStyle name="셀 확인" xfId="33" builtinId="23" customBuiltin="1"/>
    <cellStyle name="소공종" xfId="445" xr:uid="{00000000-0005-0000-0000-000073010000}"/>
    <cellStyle name="수량" xfId="446" xr:uid="{00000000-0005-0000-0000-000074010000}"/>
    <cellStyle name="숫자" xfId="447" xr:uid="{00000000-0005-0000-0000-000075010000}"/>
    <cellStyle name="숫자(R)" xfId="448" xr:uid="{00000000-0005-0000-0000-000076010000}"/>
    <cellStyle name="숫자1" xfId="449" xr:uid="{00000000-0005-0000-0000-000077010000}"/>
    <cellStyle name="숫자3" xfId="450" xr:uid="{00000000-0005-0000-0000-000078010000}"/>
    <cellStyle name="쉼표" xfId="66" builtinId="3" hidden="1"/>
    <cellStyle name="쉼표 [0]" xfId="34" builtinId="6" hidden="1"/>
    <cellStyle name="쉼표 [0] 13" xfId="451" xr:uid="{00000000-0005-0000-0000-00007B010000}"/>
    <cellStyle name="쉼표 [0] 2" xfId="452" xr:uid="{00000000-0005-0000-0000-00007C010000}"/>
    <cellStyle name="쉼표 [0] 3" xfId="453" xr:uid="{00000000-0005-0000-0000-00007D010000}"/>
    <cellStyle name="쉼표 [0] 3 13" xfId="454" xr:uid="{00000000-0005-0000-0000-00007E010000}"/>
    <cellStyle name="쉼표 [0] 4" xfId="455" xr:uid="{00000000-0005-0000-0000-00007F010000}"/>
    <cellStyle name="스타일 1" xfId="456" xr:uid="{00000000-0005-0000-0000-000080010000}"/>
    <cellStyle name="안건회계법인" xfId="457" xr:uid="{00000000-0005-0000-0000-000081010000}"/>
    <cellStyle name="양식-타이틀" xfId="458" xr:uid="{00000000-0005-0000-0000-000082010000}"/>
    <cellStyle name="연결된 셀" xfId="35" builtinId="24" customBuiltin="1"/>
    <cellStyle name="열어본 하이퍼링크" xfId="459" xr:uid="{00000000-0005-0000-0000-000084010000}"/>
    <cellStyle name="요약" xfId="36" builtinId="25" customBuiltin="1"/>
    <cellStyle name="우괄호_박심배수구조물공" xfId="460" xr:uid="{00000000-0005-0000-0000-000086010000}"/>
    <cellStyle name="우측양괄호" xfId="461" xr:uid="{00000000-0005-0000-0000-000087010000}"/>
    <cellStyle name="원_매내천_측구공1_1지구포장수량산출 " xfId="222" xr:uid="{00000000-0005-0000-0000-000088010000}"/>
    <cellStyle name="유1" xfId="462" xr:uid="{00000000-0005-0000-0000-000089010000}"/>
    <cellStyle name="일반" xfId="463" xr:uid="{00000000-0005-0000-0000-00008A010000}"/>
    <cellStyle name="입력" xfId="37" builtinId="20" customBuiltin="1"/>
    <cellStyle name="자리수" xfId="464" xr:uid="{00000000-0005-0000-0000-00008C010000}"/>
    <cellStyle name="자리수0" xfId="465" xr:uid="{00000000-0005-0000-0000-00008D010000}"/>
    <cellStyle name="제곱" xfId="466" xr:uid="{00000000-0005-0000-0000-00008E010000}"/>
    <cellStyle name="제목" xfId="38" builtinId="15" customBuiltin="1"/>
    <cellStyle name="제목 1" xfId="39" builtinId="16" customBuiltin="1"/>
    <cellStyle name="제목 2" xfId="40" builtinId="17" customBuiltin="1"/>
    <cellStyle name="제목 3" xfId="41" builtinId="18" customBuiltin="1"/>
    <cellStyle name="제목 4" xfId="42" builtinId="19" customBuiltin="1"/>
    <cellStyle name="좋음" xfId="43" builtinId="26" customBuiltin="1"/>
    <cellStyle name="좌괄호_박심배수구조물공" xfId="467" xr:uid="{00000000-0005-0000-0000-000095010000}"/>
    <cellStyle name="좌측양괄호" xfId="468" xr:uid="{00000000-0005-0000-0000-000096010000}"/>
    <cellStyle name="지정되지 않음" xfId="469" xr:uid="{00000000-0005-0000-0000-000097010000}"/>
    <cellStyle name="출력" xfId="44" builtinId="21" customBuiltin="1"/>
    <cellStyle name="콤_1.관로토공 " xfId="223" xr:uid="{00000000-0005-0000-0000-000099010000}"/>
    <cellStyle name="콤_4.부대공_1.관로토공 " xfId="224" xr:uid="{00000000-0005-0000-0000-00009A010000}"/>
    <cellStyle name="콤_4.부대공_4배관공_1.관로토공 " xfId="225" xr:uid="{00000000-0005-0000-0000-00009B010000}"/>
    <cellStyle name="콤_4.부대공_5부대시설공_1.관로토공 " xfId="226" xr:uid="{00000000-0005-0000-0000-00009C010000}"/>
    <cellStyle name="콤_4배관공_1.관로토공 " xfId="227" xr:uid="{00000000-0005-0000-0000-00009D010000}"/>
    <cellStyle name="콤_5부대시설공_1.관로토공 " xfId="228" xr:uid="{00000000-0005-0000-0000-00009E010000}"/>
    <cellStyle name="콤_Book2_1.관로토공 " xfId="229" xr:uid="{00000000-0005-0000-0000-00009F010000}"/>
    <cellStyle name="콤_Book2_4.부대공_1.관로토공 " xfId="230" xr:uid="{00000000-0005-0000-0000-0000A0010000}"/>
    <cellStyle name="콤_Book2_4.부대공_4배관공_1.관로토공 " xfId="231" xr:uid="{00000000-0005-0000-0000-0000A1010000}"/>
    <cellStyle name="콤_Book2_4.부대공_5부대시설공_1.관로토공 " xfId="232" xr:uid="{00000000-0005-0000-0000-0000A2010000}"/>
    <cellStyle name="콤_Book2_4배관공_1.관로토공 " xfId="233" xr:uid="{00000000-0005-0000-0000-0000A3010000}"/>
    <cellStyle name="콤_Book2_5부대시설공_1.관로토공 " xfId="234" xr:uid="{00000000-0005-0000-0000-0000A4010000}"/>
    <cellStyle name="콤냡?&lt;_x000f_$??: `1_1 " xfId="235" xr:uid="{00000000-0005-0000-0000-0000A5010000}"/>
    <cellStyle name="콤마 [0]_  종  합  " xfId="45" xr:uid="{00000000-0005-0000-0000-0000A6010000}"/>
    <cellStyle name="콤마 [1]" xfId="470" xr:uid="{00000000-0005-0000-0000-0000A7010000}"/>
    <cellStyle name="콤마 [2]" xfId="471" xr:uid="{00000000-0005-0000-0000-0000A8010000}"/>
    <cellStyle name="콤마_  종  합  " xfId="46" xr:uid="{00000000-0005-0000-0000-0000A9010000}"/>
    <cellStyle name="통_1.관로토공 " xfId="236" xr:uid="{00000000-0005-0000-0000-0000AA010000}"/>
    <cellStyle name="통_4.부대공_1.관로토공 " xfId="237" xr:uid="{00000000-0005-0000-0000-0000AB010000}"/>
    <cellStyle name="통_4.부대공_4배관공_1.관로토공 " xfId="238" xr:uid="{00000000-0005-0000-0000-0000AC010000}"/>
    <cellStyle name="통_4.부대공_5부대시설공_1.관로토공 " xfId="239" xr:uid="{00000000-0005-0000-0000-0000AD010000}"/>
    <cellStyle name="통_4배관공_1.관로토공 " xfId="240" xr:uid="{00000000-0005-0000-0000-0000AE010000}"/>
    <cellStyle name="통_5부대시설공_1.관로토공 " xfId="241" xr:uid="{00000000-0005-0000-0000-0000AF010000}"/>
    <cellStyle name="통_Book2_1.관로토공 " xfId="242" xr:uid="{00000000-0005-0000-0000-0000B0010000}"/>
    <cellStyle name="통_Book2_4.부대공_1.관로토공 " xfId="243" xr:uid="{00000000-0005-0000-0000-0000B1010000}"/>
    <cellStyle name="통_Book2_4.부대공_4배관공_1.관로토공 " xfId="244" xr:uid="{00000000-0005-0000-0000-0000B2010000}"/>
    <cellStyle name="통_Book2_4.부대공_5부대시설공_1.관로토공 " xfId="245" xr:uid="{00000000-0005-0000-0000-0000B3010000}"/>
    <cellStyle name="통_Book2_4배관공_1.관로토공 " xfId="246" xr:uid="{00000000-0005-0000-0000-0000B4010000}"/>
    <cellStyle name="통_Book2_5부대시설공_1.관로토공 " xfId="247" xr:uid="{00000000-0005-0000-0000-0000B5010000}"/>
    <cellStyle name="통화" xfId="67" builtinId="4" hidden="1"/>
    <cellStyle name="통화 [0]" xfId="68" builtinId="7" hidden="1"/>
    <cellStyle name="통화 [0㉝〸" xfId="472" xr:uid="{00000000-0005-0000-0000-0000B8010000}"/>
    <cellStyle name="퍼센트" xfId="473" xr:uid="{00000000-0005-0000-0000-0000B9010000}"/>
    <cellStyle name="표" xfId="474" xr:uid="{00000000-0005-0000-0000-0000BA010000}"/>
    <cellStyle name="표_1.관로토공 " xfId="248" xr:uid="{00000000-0005-0000-0000-0000BB010000}"/>
    <cellStyle name="표_4.부대공_1.관로토공 " xfId="249" xr:uid="{00000000-0005-0000-0000-0000BC010000}"/>
    <cellStyle name="표_4.부대공_4배관공_1.관로토공 " xfId="250" xr:uid="{00000000-0005-0000-0000-0000BD010000}"/>
    <cellStyle name="표_4.부대공_5부대시설공_1.관로토공 " xfId="251" xr:uid="{00000000-0005-0000-0000-0000BE010000}"/>
    <cellStyle name="표_4배관공_1.관로토공 " xfId="252" xr:uid="{00000000-0005-0000-0000-0000BF010000}"/>
    <cellStyle name="표_5부대시설공_1.관로토공 " xfId="253" xr:uid="{00000000-0005-0000-0000-0000C0010000}"/>
    <cellStyle name="표_Book2_1.관로토공 " xfId="254" xr:uid="{00000000-0005-0000-0000-0000C1010000}"/>
    <cellStyle name="표_Book2_4.부대공_1.관로토공 " xfId="255" xr:uid="{00000000-0005-0000-0000-0000C2010000}"/>
    <cellStyle name="표_Book2_4.부대공_4배관공_1.관로토공 " xfId="256" xr:uid="{00000000-0005-0000-0000-0000C3010000}"/>
    <cellStyle name="표_Book2_4.부대공_5부대시설공_1.관로토공 " xfId="257" xr:uid="{00000000-0005-0000-0000-0000C4010000}"/>
    <cellStyle name="표_Book2_4배관공_1.관로토공 " xfId="258" xr:uid="{00000000-0005-0000-0000-0000C5010000}"/>
    <cellStyle name="표_Book2_5부대시설공_1.관로토공 " xfId="259" xr:uid="{00000000-0005-0000-0000-0000C6010000}"/>
    <cellStyle name="표준" xfId="0" builtinId="0"/>
    <cellStyle name="표준 10" xfId="260" xr:uid="{00000000-0005-0000-0000-0000C8010000}"/>
    <cellStyle name="표준 10 21" xfId="475" xr:uid="{00000000-0005-0000-0000-0000C9010000}"/>
    <cellStyle name="표준 11" xfId="261" xr:uid="{00000000-0005-0000-0000-0000CA010000}"/>
    <cellStyle name="표준 12" xfId="262" xr:uid="{00000000-0005-0000-0000-0000CB010000}"/>
    <cellStyle name="표준 12 15" xfId="476" xr:uid="{00000000-0005-0000-0000-0000CC010000}"/>
    <cellStyle name="표준 12 2" xfId="263" xr:uid="{00000000-0005-0000-0000-0000CD010000}"/>
    <cellStyle name="표준 12 3" xfId="477" xr:uid="{00000000-0005-0000-0000-0000CE010000}"/>
    <cellStyle name="표준 13" xfId="264" xr:uid="{00000000-0005-0000-0000-0000CF010000}"/>
    <cellStyle name="표준 13 2" xfId="478" xr:uid="{00000000-0005-0000-0000-0000D0010000}"/>
    <cellStyle name="표준 14" xfId="479" xr:uid="{00000000-0005-0000-0000-0000D1010000}"/>
    <cellStyle name="표준 15" xfId="480" xr:uid="{00000000-0005-0000-0000-0000D2010000}"/>
    <cellStyle name="표준 16" xfId="481" xr:uid="{00000000-0005-0000-0000-0000D3010000}"/>
    <cellStyle name="표준 17" xfId="265" xr:uid="{00000000-0005-0000-0000-0000D4010000}"/>
    <cellStyle name="표준 18" xfId="482" xr:uid="{00000000-0005-0000-0000-0000D5010000}"/>
    <cellStyle name="표준 19" xfId="483" xr:uid="{00000000-0005-0000-0000-0000D6010000}"/>
    <cellStyle name="표준 2" xfId="266" xr:uid="{00000000-0005-0000-0000-0000D7010000}"/>
    <cellStyle name="표준 2 10" xfId="484" xr:uid="{00000000-0005-0000-0000-0000D8010000}"/>
    <cellStyle name="표준 2 10 17 2" xfId="485" xr:uid="{00000000-0005-0000-0000-0000D9010000}"/>
    <cellStyle name="표준 2 100" xfId="486" xr:uid="{00000000-0005-0000-0000-0000DA010000}"/>
    <cellStyle name="표준 2 101" xfId="487" xr:uid="{00000000-0005-0000-0000-0000DB010000}"/>
    <cellStyle name="표준 2 102" xfId="488" xr:uid="{00000000-0005-0000-0000-0000DC010000}"/>
    <cellStyle name="표준 2 103" xfId="489" xr:uid="{00000000-0005-0000-0000-0000DD010000}"/>
    <cellStyle name="표준 2 104" xfId="490" xr:uid="{00000000-0005-0000-0000-0000DE010000}"/>
    <cellStyle name="표준 2 105" xfId="491" xr:uid="{00000000-0005-0000-0000-0000DF010000}"/>
    <cellStyle name="표준 2 106" xfId="492" xr:uid="{00000000-0005-0000-0000-0000E0010000}"/>
    <cellStyle name="표준 2 107" xfId="493" xr:uid="{00000000-0005-0000-0000-0000E1010000}"/>
    <cellStyle name="표준 2 108" xfId="494" xr:uid="{00000000-0005-0000-0000-0000E2010000}"/>
    <cellStyle name="표준 2 109" xfId="495" xr:uid="{00000000-0005-0000-0000-0000E3010000}"/>
    <cellStyle name="표준 2 11" xfId="496" xr:uid="{00000000-0005-0000-0000-0000E4010000}"/>
    <cellStyle name="표준 2 110" xfId="497" xr:uid="{00000000-0005-0000-0000-0000E5010000}"/>
    <cellStyle name="표준 2 111" xfId="498" xr:uid="{00000000-0005-0000-0000-0000E6010000}"/>
    <cellStyle name="표준 2 112" xfId="499" xr:uid="{00000000-0005-0000-0000-0000E7010000}"/>
    <cellStyle name="표준 2 113" xfId="500" xr:uid="{00000000-0005-0000-0000-0000E8010000}"/>
    <cellStyle name="표준 2 114" xfId="501" xr:uid="{00000000-0005-0000-0000-0000E9010000}"/>
    <cellStyle name="표준 2 115" xfId="502" xr:uid="{00000000-0005-0000-0000-0000EA010000}"/>
    <cellStyle name="표준 2 116" xfId="503" xr:uid="{00000000-0005-0000-0000-0000EB010000}"/>
    <cellStyle name="표준 2 117" xfId="504" xr:uid="{00000000-0005-0000-0000-0000EC010000}"/>
    <cellStyle name="표준 2 118" xfId="505" xr:uid="{00000000-0005-0000-0000-0000ED010000}"/>
    <cellStyle name="표준 2 119" xfId="506" xr:uid="{00000000-0005-0000-0000-0000EE010000}"/>
    <cellStyle name="표준 2 12" xfId="507" xr:uid="{00000000-0005-0000-0000-0000EF010000}"/>
    <cellStyle name="표준 2 120" xfId="508" xr:uid="{00000000-0005-0000-0000-0000F0010000}"/>
    <cellStyle name="표준 2 121" xfId="509" xr:uid="{00000000-0005-0000-0000-0000F1010000}"/>
    <cellStyle name="표준 2 122" xfId="510" xr:uid="{00000000-0005-0000-0000-0000F2010000}"/>
    <cellStyle name="표준 2 123" xfId="511" xr:uid="{00000000-0005-0000-0000-0000F3010000}"/>
    <cellStyle name="표준 2 124" xfId="512" xr:uid="{00000000-0005-0000-0000-0000F4010000}"/>
    <cellStyle name="표준 2 125" xfId="513" xr:uid="{00000000-0005-0000-0000-0000F5010000}"/>
    <cellStyle name="표준 2 126" xfId="514" xr:uid="{00000000-0005-0000-0000-0000F6010000}"/>
    <cellStyle name="표준 2 127" xfId="515" xr:uid="{00000000-0005-0000-0000-0000F7010000}"/>
    <cellStyle name="표준 2 128" xfId="516" xr:uid="{00000000-0005-0000-0000-0000F8010000}"/>
    <cellStyle name="표준 2 129" xfId="517" xr:uid="{00000000-0005-0000-0000-0000F9010000}"/>
    <cellStyle name="표준 2 13" xfId="518" xr:uid="{00000000-0005-0000-0000-0000FA010000}"/>
    <cellStyle name="표준 2 130" xfId="519" xr:uid="{00000000-0005-0000-0000-0000FB010000}"/>
    <cellStyle name="표준 2 131" xfId="520" xr:uid="{00000000-0005-0000-0000-0000FC010000}"/>
    <cellStyle name="표준 2 132" xfId="521" xr:uid="{00000000-0005-0000-0000-0000FD010000}"/>
    <cellStyle name="표준 2 133" xfId="522" xr:uid="{00000000-0005-0000-0000-0000FE010000}"/>
    <cellStyle name="표준 2 134" xfId="523" xr:uid="{00000000-0005-0000-0000-0000FF010000}"/>
    <cellStyle name="표준 2 135" xfId="524" xr:uid="{00000000-0005-0000-0000-000000020000}"/>
    <cellStyle name="표준 2 136" xfId="525" xr:uid="{00000000-0005-0000-0000-000001020000}"/>
    <cellStyle name="표준 2 137" xfId="526" xr:uid="{00000000-0005-0000-0000-000002020000}"/>
    <cellStyle name="표준 2 138" xfId="527" xr:uid="{00000000-0005-0000-0000-000003020000}"/>
    <cellStyle name="표준 2 139" xfId="528" xr:uid="{00000000-0005-0000-0000-000004020000}"/>
    <cellStyle name="표준 2 14" xfId="529" xr:uid="{00000000-0005-0000-0000-000005020000}"/>
    <cellStyle name="표준 2 140" xfId="530" xr:uid="{00000000-0005-0000-0000-000006020000}"/>
    <cellStyle name="표준 2 141" xfId="531" xr:uid="{00000000-0005-0000-0000-000007020000}"/>
    <cellStyle name="표준 2 142" xfId="532" xr:uid="{00000000-0005-0000-0000-000008020000}"/>
    <cellStyle name="표준 2 143" xfId="533" xr:uid="{00000000-0005-0000-0000-000009020000}"/>
    <cellStyle name="표준 2 144" xfId="534" xr:uid="{00000000-0005-0000-0000-00000A020000}"/>
    <cellStyle name="표준 2 145" xfId="535" xr:uid="{00000000-0005-0000-0000-00000B020000}"/>
    <cellStyle name="표준 2 146" xfId="536" xr:uid="{00000000-0005-0000-0000-00000C020000}"/>
    <cellStyle name="표준 2 147" xfId="537" xr:uid="{00000000-0005-0000-0000-00000D020000}"/>
    <cellStyle name="표준 2 148" xfId="538" xr:uid="{00000000-0005-0000-0000-00000E020000}"/>
    <cellStyle name="표준 2 149" xfId="539" xr:uid="{00000000-0005-0000-0000-00000F020000}"/>
    <cellStyle name="표준 2 15" xfId="540" xr:uid="{00000000-0005-0000-0000-000010020000}"/>
    <cellStyle name="표준 2 150" xfId="541" xr:uid="{00000000-0005-0000-0000-000011020000}"/>
    <cellStyle name="표준 2 151" xfId="542" xr:uid="{00000000-0005-0000-0000-000012020000}"/>
    <cellStyle name="표준 2 152" xfId="543" xr:uid="{00000000-0005-0000-0000-000013020000}"/>
    <cellStyle name="표준 2 153" xfId="544" xr:uid="{00000000-0005-0000-0000-000014020000}"/>
    <cellStyle name="표준 2 154" xfId="545" xr:uid="{00000000-0005-0000-0000-000015020000}"/>
    <cellStyle name="표준 2 155" xfId="546" xr:uid="{00000000-0005-0000-0000-000016020000}"/>
    <cellStyle name="표준 2 156" xfId="547" xr:uid="{00000000-0005-0000-0000-000017020000}"/>
    <cellStyle name="표준 2 157" xfId="548" xr:uid="{00000000-0005-0000-0000-000018020000}"/>
    <cellStyle name="표준 2 158" xfId="549" xr:uid="{00000000-0005-0000-0000-000019020000}"/>
    <cellStyle name="표준 2 159" xfId="550" xr:uid="{00000000-0005-0000-0000-00001A020000}"/>
    <cellStyle name="표준 2 16" xfId="551" xr:uid="{00000000-0005-0000-0000-00001B020000}"/>
    <cellStyle name="표준 2 160" xfId="552" xr:uid="{00000000-0005-0000-0000-00001C020000}"/>
    <cellStyle name="표준 2 161" xfId="553" xr:uid="{00000000-0005-0000-0000-00001D020000}"/>
    <cellStyle name="표준 2 162" xfId="554" xr:uid="{00000000-0005-0000-0000-00001E020000}"/>
    <cellStyle name="표준 2 163" xfId="555" xr:uid="{00000000-0005-0000-0000-00001F020000}"/>
    <cellStyle name="표준 2 164" xfId="556" xr:uid="{00000000-0005-0000-0000-000020020000}"/>
    <cellStyle name="표준 2 165" xfId="557" xr:uid="{00000000-0005-0000-0000-000021020000}"/>
    <cellStyle name="표준 2 166" xfId="558" xr:uid="{00000000-0005-0000-0000-000022020000}"/>
    <cellStyle name="표준 2 167" xfId="559" xr:uid="{00000000-0005-0000-0000-000023020000}"/>
    <cellStyle name="표준 2 168" xfId="560" xr:uid="{00000000-0005-0000-0000-000024020000}"/>
    <cellStyle name="표준 2 169" xfId="561" xr:uid="{00000000-0005-0000-0000-000025020000}"/>
    <cellStyle name="표준 2 17" xfId="562" xr:uid="{00000000-0005-0000-0000-000026020000}"/>
    <cellStyle name="표준 2 170" xfId="563" xr:uid="{00000000-0005-0000-0000-000027020000}"/>
    <cellStyle name="표준 2 171" xfId="564" xr:uid="{00000000-0005-0000-0000-000028020000}"/>
    <cellStyle name="표준 2 172" xfId="565" xr:uid="{00000000-0005-0000-0000-000029020000}"/>
    <cellStyle name="표준 2 173" xfId="566" xr:uid="{00000000-0005-0000-0000-00002A020000}"/>
    <cellStyle name="표준 2 174" xfId="567" xr:uid="{00000000-0005-0000-0000-00002B020000}"/>
    <cellStyle name="표준 2 175" xfId="568" xr:uid="{00000000-0005-0000-0000-00002C020000}"/>
    <cellStyle name="표준 2 176" xfId="569" xr:uid="{00000000-0005-0000-0000-00002D020000}"/>
    <cellStyle name="표준 2 177" xfId="570" xr:uid="{00000000-0005-0000-0000-00002E020000}"/>
    <cellStyle name="표준 2 178" xfId="571" xr:uid="{00000000-0005-0000-0000-00002F020000}"/>
    <cellStyle name="표준 2 179" xfId="572" xr:uid="{00000000-0005-0000-0000-000030020000}"/>
    <cellStyle name="표준 2 18" xfId="573" xr:uid="{00000000-0005-0000-0000-000031020000}"/>
    <cellStyle name="표준 2 180" xfId="574" xr:uid="{00000000-0005-0000-0000-000032020000}"/>
    <cellStyle name="표준 2 181" xfId="575" xr:uid="{00000000-0005-0000-0000-000033020000}"/>
    <cellStyle name="표준 2 182" xfId="576" xr:uid="{00000000-0005-0000-0000-000034020000}"/>
    <cellStyle name="표준 2 183" xfId="577" xr:uid="{00000000-0005-0000-0000-000035020000}"/>
    <cellStyle name="표준 2 184" xfId="578" xr:uid="{00000000-0005-0000-0000-000036020000}"/>
    <cellStyle name="표준 2 185" xfId="579" xr:uid="{00000000-0005-0000-0000-000037020000}"/>
    <cellStyle name="표준 2 186" xfId="580" xr:uid="{00000000-0005-0000-0000-000038020000}"/>
    <cellStyle name="표준 2 187" xfId="581" xr:uid="{00000000-0005-0000-0000-000039020000}"/>
    <cellStyle name="표준 2 188" xfId="582" xr:uid="{00000000-0005-0000-0000-00003A020000}"/>
    <cellStyle name="표준 2 189" xfId="583" xr:uid="{00000000-0005-0000-0000-00003B020000}"/>
    <cellStyle name="표준 2 19" xfId="584" xr:uid="{00000000-0005-0000-0000-00003C020000}"/>
    <cellStyle name="표준 2 190" xfId="585" xr:uid="{00000000-0005-0000-0000-00003D020000}"/>
    <cellStyle name="표준 2 191" xfId="586" xr:uid="{00000000-0005-0000-0000-00003E020000}"/>
    <cellStyle name="표준 2 192" xfId="587" xr:uid="{00000000-0005-0000-0000-00003F020000}"/>
    <cellStyle name="표준 2 193" xfId="588" xr:uid="{00000000-0005-0000-0000-000040020000}"/>
    <cellStyle name="표준 2 194" xfId="589" xr:uid="{00000000-0005-0000-0000-000041020000}"/>
    <cellStyle name="표준 2 195" xfId="590" xr:uid="{00000000-0005-0000-0000-000042020000}"/>
    <cellStyle name="표준 2 196" xfId="591" xr:uid="{00000000-0005-0000-0000-000043020000}"/>
    <cellStyle name="표준 2 197" xfId="592" xr:uid="{00000000-0005-0000-0000-000044020000}"/>
    <cellStyle name="표준 2 198" xfId="593" xr:uid="{00000000-0005-0000-0000-000045020000}"/>
    <cellStyle name="표준 2 199" xfId="594" xr:uid="{00000000-0005-0000-0000-000046020000}"/>
    <cellStyle name="표준 2 2" xfId="267" xr:uid="{00000000-0005-0000-0000-000047020000}"/>
    <cellStyle name="표준 2 20" xfId="595" xr:uid="{00000000-0005-0000-0000-000048020000}"/>
    <cellStyle name="표준 2 200" xfId="596" xr:uid="{00000000-0005-0000-0000-000049020000}"/>
    <cellStyle name="표준 2 201" xfId="597" xr:uid="{00000000-0005-0000-0000-00004A020000}"/>
    <cellStyle name="표준 2 202" xfId="598" xr:uid="{00000000-0005-0000-0000-00004B020000}"/>
    <cellStyle name="표준 2 203" xfId="599" xr:uid="{00000000-0005-0000-0000-00004C020000}"/>
    <cellStyle name="표준 2 204" xfId="600" xr:uid="{00000000-0005-0000-0000-00004D020000}"/>
    <cellStyle name="표준 2 205" xfId="601" xr:uid="{00000000-0005-0000-0000-00004E020000}"/>
    <cellStyle name="표준 2 206" xfId="602" xr:uid="{00000000-0005-0000-0000-00004F020000}"/>
    <cellStyle name="표준 2 207" xfId="603" xr:uid="{00000000-0005-0000-0000-000050020000}"/>
    <cellStyle name="표준 2 208" xfId="604" xr:uid="{00000000-0005-0000-0000-000051020000}"/>
    <cellStyle name="표준 2 209" xfId="605" xr:uid="{00000000-0005-0000-0000-000052020000}"/>
    <cellStyle name="표준 2 21" xfId="606" xr:uid="{00000000-0005-0000-0000-000053020000}"/>
    <cellStyle name="표준 2 210" xfId="607" xr:uid="{00000000-0005-0000-0000-000054020000}"/>
    <cellStyle name="표준 2 211" xfId="608" xr:uid="{00000000-0005-0000-0000-000055020000}"/>
    <cellStyle name="표준 2 212" xfId="609" xr:uid="{00000000-0005-0000-0000-000056020000}"/>
    <cellStyle name="표준 2 213" xfId="610" xr:uid="{00000000-0005-0000-0000-000057020000}"/>
    <cellStyle name="표준 2 214" xfId="611" xr:uid="{00000000-0005-0000-0000-000058020000}"/>
    <cellStyle name="표준 2 215" xfId="612" xr:uid="{00000000-0005-0000-0000-000059020000}"/>
    <cellStyle name="표준 2 216" xfId="613" xr:uid="{00000000-0005-0000-0000-00005A020000}"/>
    <cellStyle name="표준 2 217" xfId="614" xr:uid="{00000000-0005-0000-0000-00005B020000}"/>
    <cellStyle name="표준 2 218" xfId="615" xr:uid="{00000000-0005-0000-0000-00005C020000}"/>
    <cellStyle name="표준 2 219" xfId="616" xr:uid="{00000000-0005-0000-0000-00005D020000}"/>
    <cellStyle name="표준 2 22" xfId="617" xr:uid="{00000000-0005-0000-0000-00005E020000}"/>
    <cellStyle name="표준 2 220" xfId="618" xr:uid="{00000000-0005-0000-0000-00005F020000}"/>
    <cellStyle name="표준 2 221" xfId="619" xr:uid="{00000000-0005-0000-0000-000060020000}"/>
    <cellStyle name="표준 2 222" xfId="620" xr:uid="{00000000-0005-0000-0000-000061020000}"/>
    <cellStyle name="표준 2 223" xfId="621" xr:uid="{00000000-0005-0000-0000-000062020000}"/>
    <cellStyle name="표준 2 224" xfId="622" xr:uid="{00000000-0005-0000-0000-000063020000}"/>
    <cellStyle name="표준 2 225" xfId="623" xr:uid="{00000000-0005-0000-0000-000064020000}"/>
    <cellStyle name="표준 2 226" xfId="624" xr:uid="{00000000-0005-0000-0000-000065020000}"/>
    <cellStyle name="표준 2 227" xfId="625" xr:uid="{00000000-0005-0000-0000-000066020000}"/>
    <cellStyle name="표준 2 228" xfId="626" xr:uid="{00000000-0005-0000-0000-000067020000}"/>
    <cellStyle name="표준 2 229" xfId="627" xr:uid="{00000000-0005-0000-0000-000068020000}"/>
    <cellStyle name="표준 2 23" xfId="628" xr:uid="{00000000-0005-0000-0000-000069020000}"/>
    <cellStyle name="표준 2 230" xfId="629" xr:uid="{00000000-0005-0000-0000-00006A020000}"/>
    <cellStyle name="표준 2 231" xfId="630" xr:uid="{00000000-0005-0000-0000-00006B020000}"/>
    <cellStyle name="표준 2 232" xfId="631" xr:uid="{00000000-0005-0000-0000-00006C020000}"/>
    <cellStyle name="표준 2 233" xfId="632" xr:uid="{00000000-0005-0000-0000-00006D020000}"/>
    <cellStyle name="표준 2 234" xfId="633" xr:uid="{00000000-0005-0000-0000-00006E020000}"/>
    <cellStyle name="표준 2 235" xfId="634" xr:uid="{00000000-0005-0000-0000-00006F020000}"/>
    <cellStyle name="표준 2 236" xfId="635" xr:uid="{00000000-0005-0000-0000-000070020000}"/>
    <cellStyle name="표준 2 237" xfId="636" xr:uid="{00000000-0005-0000-0000-000071020000}"/>
    <cellStyle name="표준 2 238" xfId="637" xr:uid="{00000000-0005-0000-0000-000072020000}"/>
    <cellStyle name="표준 2 239" xfId="638" xr:uid="{00000000-0005-0000-0000-000073020000}"/>
    <cellStyle name="표준 2 24" xfId="639" xr:uid="{00000000-0005-0000-0000-000074020000}"/>
    <cellStyle name="표준 2 240" xfId="640" xr:uid="{00000000-0005-0000-0000-000075020000}"/>
    <cellStyle name="표준 2 241" xfId="641" xr:uid="{00000000-0005-0000-0000-000076020000}"/>
    <cellStyle name="표준 2 242" xfId="642" xr:uid="{00000000-0005-0000-0000-000077020000}"/>
    <cellStyle name="표준 2 243" xfId="643" xr:uid="{00000000-0005-0000-0000-000078020000}"/>
    <cellStyle name="표준 2 244" xfId="644" xr:uid="{00000000-0005-0000-0000-000079020000}"/>
    <cellStyle name="표준 2 245" xfId="645" xr:uid="{00000000-0005-0000-0000-00007A020000}"/>
    <cellStyle name="표준 2 246" xfId="646" xr:uid="{00000000-0005-0000-0000-00007B020000}"/>
    <cellStyle name="표준 2 247" xfId="647" xr:uid="{00000000-0005-0000-0000-00007C020000}"/>
    <cellStyle name="표준 2 248" xfId="648" xr:uid="{00000000-0005-0000-0000-00007D020000}"/>
    <cellStyle name="표준 2 249" xfId="649" xr:uid="{00000000-0005-0000-0000-00007E020000}"/>
    <cellStyle name="표준 2 25" xfId="650" xr:uid="{00000000-0005-0000-0000-00007F020000}"/>
    <cellStyle name="표준 2 250" xfId="651" xr:uid="{00000000-0005-0000-0000-000080020000}"/>
    <cellStyle name="표준 2 251" xfId="652" xr:uid="{00000000-0005-0000-0000-000081020000}"/>
    <cellStyle name="표준 2 252" xfId="653" xr:uid="{00000000-0005-0000-0000-000082020000}"/>
    <cellStyle name="표준 2 253" xfId="654" xr:uid="{00000000-0005-0000-0000-000083020000}"/>
    <cellStyle name="표준 2 254" xfId="655" xr:uid="{00000000-0005-0000-0000-000084020000}"/>
    <cellStyle name="표준 2 26" xfId="656" xr:uid="{00000000-0005-0000-0000-000085020000}"/>
    <cellStyle name="표준 2 27" xfId="657" xr:uid="{00000000-0005-0000-0000-000086020000}"/>
    <cellStyle name="표준 2 28" xfId="658" xr:uid="{00000000-0005-0000-0000-000087020000}"/>
    <cellStyle name="표준 2 29" xfId="659" xr:uid="{00000000-0005-0000-0000-000088020000}"/>
    <cellStyle name="표준 2 3" xfId="660" xr:uid="{00000000-0005-0000-0000-000089020000}"/>
    <cellStyle name="표준 2 30" xfId="661" xr:uid="{00000000-0005-0000-0000-00008A020000}"/>
    <cellStyle name="표준 2 31" xfId="662" xr:uid="{00000000-0005-0000-0000-00008B020000}"/>
    <cellStyle name="표준 2 32" xfId="663" xr:uid="{00000000-0005-0000-0000-00008C020000}"/>
    <cellStyle name="표준 2 33" xfId="664" xr:uid="{00000000-0005-0000-0000-00008D020000}"/>
    <cellStyle name="표준 2 34" xfId="665" xr:uid="{00000000-0005-0000-0000-00008E020000}"/>
    <cellStyle name="표준 2 35" xfId="666" xr:uid="{00000000-0005-0000-0000-00008F020000}"/>
    <cellStyle name="표준 2 36" xfId="667" xr:uid="{00000000-0005-0000-0000-000090020000}"/>
    <cellStyle name="표준 2 37" xfId="668" xr:uid="{00000000-0005-0000-0000-000091020000}"/>
    <cellStyle name="표준 2 38" xfId="669" xr:uid="{00000000-0005-0000-0000-000092020000}"/>
    <cellStyle name="표준 2 39" xfId="670" xr:uid="{00000000-0005-0000-0000-000093020000}"/>
    <cellStyle name="표준 2 4" xfId="671" xr:uid="{00000000-0005-0000-0000-000094020000}"/>
    <cellStyle name="표준 2 40" xfId="672" xr:uid="{00000000-0005-0000-0000-000095020000}"/>
    <cellStyle name="표준 2 41" xfId="673" xr:uid="{00000000-0005-0000-0000-000096020000}"/>
    <cellStyle name="표준 2 42" xfId="674" xr:uid="{00000000-0005-0000-0000-000097020000}"/>
    <cellStyle name="표준 2 43" xfId="675" xr:uid="{00000000-0005-0000-0000-000098020000}"/>
    <cellStyle name="표준 2 44" xfId="676" xr:uid="{00000000-0005-0000-0000-000099020000}"/>
    <cellStyle name="표준 2 45" xfId="677" xr:uid="{00000000-0005-0000-0000-00009A020000}"/>
    <cellStyle name="표준 2 46" xfId="678" xr:uid="{00000000-0005-0000-0000-00009B020000}"/>
    <cellStyle name="표준 2 47" xfId="679" xr:uid="{00000000-0005-0000-0000-00009C020000}"/>
    <cellStyle name="표준 2 48" xfId="680" xr:uid="{00000000-0005-0000-0000-00009D020000}"/>
    <cellStyle name="표준 2 49" xfId="681" xr:uid="{00000000-0005-0000-0000-00009E020000}"/>
    <cellStyle name="표준 2 5" xfId="682" xr:uid="{00000000-0005-0000-0000-00009F020000}"/>
    <cellStyle name="표준 2 50" xfId="683" xr:uid="{00000000-0005-0000-0000-0000A0020000}"/>
    <cellStyle name="표준 2 51" xfId="684" xr:uid="{00000000-0005-0000-0000-0000A1020000}"/>
    <cellStyle name="표준 2 52" xfId="685" xr:uid="{00000000-0005-0000-0000-0000A2020000}"/>
    <cellStyle name="표준 2 53" xfId="686" xr:uid="{00000000-0005-0000-0000-0000A3020000}"/>
    <cellStyle name="표준 2 54" xfId="687" xr:uid="{00000000-0005-0000-0000-0000A4020000}"/>
    <cellStyle name="표준 2 55" xfId="688" xr:uid="{00000000-0005-0000-0000-0000A5020000}"/>
    <cellStyle name="표준 2 56" xfId="689" xr:uid="{00000000-0005-0000-0000-0000A6020000}"/>
    <cellStyle name="표준 2 57" xfId="690" xr:uid="{00000000-0005-0000-0000-0000A7020000}"/>
    <cellStyle name="표준 2 58" xfId="691" xr:uid="{00000000-0005-0000-0000-0000A8020000}"/>
    <cellStyle name="표준 2 59" xfId="692" xr:uid="{00000000-0005-0000-0000-0000A9020000}"/>
    <cellStyle name="표준 2 6" xfId="693" xr:uid="{00000000-0005-0000-0000-0000AA020000}"/>
    <cellStyle name="표준 2 60" xfId="694" xr:uid="{00000000-0005-0000-0000-0000AB020000}"/>
    <cellStyle name="표준 2 61" xfId="695" xr:uid="{00000000-0005-0000-0000-0000AC020000}"/>
    <cellStyle name="표준 2 62" xfId="696" xr:uid="{00000000-0005-0000-0000-0000AD020000}"/>
    <cellStyle name="표준 2 63" xfId="697" xr:uid="{00000000-0005-0000-0000-0000AE020000}"/>
    <cellStyle name="표준 2 64" xfId="698" xr:uid="{00000000-0005-0000-0000-0000AF020000}"/>
    <cellStyle name="표준 2 65" xfId="699" xr:uid="{00000000-0005-0000-0000-0000B0020000}"/>
    <cellStyle name="표준 2 66" xfId="700" xr:uid="{00000000-0005-0000-0000-0000B1020000}"/>
    <cellStyle name="표준 2 67" xfId="701" xr:uid="{00000000-0005-0000-0000-0000B2020000}"/>
    <cellStyle name="표준 2 68" xfId="702" xr:uid="{00000000-0005-0000-0000-0000B3020000}"/>
    <cellStyle name="표준 2 69" xfId="703" xr:uid="{00000000-0005-0000-0000-0000B4020000}"/>
    <cellStyle name="표준 2 7" xfId="704" xr:uid="{00000000-0005-0000-0000-0000B5020000}"/>
    <cellStyle name="표준 2 70" xfId="705" xr:uid="{00000000-0005-0000-0000-0000B6020000}"/>
    <cellStyle name="표준 2 71" xfId="706" xr:uid="{00000000-0005-0000-0000-0000B7020000}"/>
    <cellStyle name="표준 2 72" xfId="707" xr:uid="{00000000-0005-0000-0000-0000B8020000}"/>
    <cellStyle name="표준 2 73" xfId="708" xr:uid="{00000000-0005-0000-0000-0000B9020000}"/>
    <cellStyle name="표준 2 74" xfId="709" xr:uid="{00000000-0005-0000-0000-0000BA020000}"/>
    <cellStyle name="표준 2 75" xfId="710" xr:uid="{00000000-0005-0000-0000-0000BB020000}"/>
    <cellStyle name="표준 2 76" xfId="711" xr:uid="{00000000-0005-0000-0000-0000BC020000}"/>
    <cellStyle name="표준 2 77" xfId="712" xr:uid="{00000000-0005-0000-0000-0000BD020000}"/>
    <cellStyle name="표준 2 78" xfId="713" xr:uid="{00000000-0005-0000-0000-0000BE020000}"/>
    <cellStyle name="표준 2 79" xfId="714" xr:uid="{00000000-0005-0000-0000-0000BF020000}"/>
    <cellStyle name="표준 2 8" xfId="715" xr:uid="{00000000-0005-0000-0000-0000C0020000}"/>
    <cellStyle name="표준 2 80" xfId="716" xr:uid="{00000000-0005-0000-0000-0000C1020000}"/>
    <cellStyle name="표준 2 81" xfId="717" xr:uid="{00000000-0005-0000-0000-0000C2020000}"/>
    <cellStyle name="표준 2 82" xfId="718" xr:uid="{00000000-0005-0000-0000-0000C3020000}"/>
    <cellStyle name="표준 2 83" xfId="719" xr:uid="{00000000-0005-0000-0000-0000C4020000}"/>
    <cellStyle name="표준 2 84" xfId="720" xr:uid="{00000000-0005-0000-0000-0000C5020000}"/>
    <cellStyle name="표준 2 85" xfId="721" xr:uid="{00000000-0005-0000-0000-0000C6020000}"/>
    <cellStyle name="표준 2 86" xfId="722" xr:uid="{00000000-0005-0000-0000-0000C7020000}"/>
    <cellStyle name="표준 2 87" xfId="723" xr:uid="{00000000-0005-0000-0000-0000C8020000}"/>
    <cellStyle name="표준 2 88" xfId="724" xr:uid="{00000000-0005-0000-0000-0000C9020000}"/>
    <cellStyle name="표준 2 89" xfId="725" xr:uid="{00000000-0005-0000-0000-0000CA020000}"/>
    <cellStyle name="표준 2 9" xfId="726" xr:uid="{00000000-0005-0000-0000-0000CB020000}"/>
    <cellStyle name="표준 2 90" xfId="727" xr:uid="{00000000-0005-0000-0000-0000CC020000}"/>
    <cellStyle name="표준 2 91" xfId="728" xr:uid="{00000000-0005-0000-0000-0000CD020000}"/>
    <cellStyle name="표준 2 92" xfId="729" xr:uid="{00000000-0005-0000-0000-0000CE020000}"/>
    <cellStyle name="표준 2 93" xfId="730" xr:uid="{00000000-0005-0000-0000-0000CF020000}"/>
    <cellStyle name="표준 2 94" xfId="731" xr:uid="{00000000-0005-0000-0000-0000D0020000}"/>
    <cellStyle name="표준 2 95" xfId="732" xr:uid="{00000000-0005-0000-0000-0000D1020000}"/>
    <cellStyle name="표준 2 96" xfId="733" xr:uid="{00000000-0005-0000-0000-0000D2020000}"/>
    <cellStyle name="표준 2 97" xfId="734" xr:uid="{00000000-0005-0000-0000-0000D3020000}"/>
    <cellStyle name="표준 2 98" xfId="735" xr:uid="{00000000-0005-0000-0000-0000D4020000}"/>
    <cellStyle name="표준 2 99" xfId="736" xr:uid="{00000000-0005-0000-0000-0000D5020000}"/>
    <cellStyle name="표준 2_2012년도 서귀포시 사후관리 관정자료(2012.02.14)" xfId="737" xr:uid="{00000000-0005-0000-0000-0000D6020000}"/>
    <cellStyle name="표준 20" xfId="738" xr:uid="{00000000-0005-0000-0000-0000D7020000}"/>
    <cellStyle name="표준 21" xfId="739" xr:uid="{00000000-0005-0000-0000-0000D8020000}"/>
    <cellStyle name="표준 22" xfId="740" xr:uid="{00000000-0005-0000-0000-0000D9020000}"/>
    <cellStyle name="표준 23" xfId="741" xr:uid="{00000000-0005-0000-0000-0000DA020000}"/>
    <cellStyle name="표준 24" xfId="742" xr:uid="{00000000-0005-0000-0000-0000DB020000}"/>
    <cellStyle name="표준 25" xfId="743" xr:uid="{00000000-0005-0000-0000-0000DC020000}"/>
    <cellStyle name="표준 26" xfId="275" xr:uid="{00000000-0005-0000-0000-0000DD020000}"/>
    <cellStyle name="표준 27" xfId="744" xr:uid="{00000000-0005-0000-0000-0000DE020000}"/>
    <cellStyle name="표준 28" xfId="745" xr:uid="{00000000-0005-0000-0000-0000DF020000}"/>
    <cellStyle name="표준 29" xfId="746" xr:uid="{00000000-0005-0000-0000-0000E0020000}"/>
    <cellStyle name="표준 3" xfId="268" xr:uid="{00000000-0005-0000-0000-0000E1020000}"/>
    <cellStyle name="표준 3 2" xfId="278" xr:uid="{00000000-0005-0000-0000-0000E2020000}"/>
    <cellStyle name="표준 3 3" xfId="747" xr:uid="{00000000-0005-0000-0000-0000E3020000}"/>
    <cellStyle name="표준 30" xfId="748" xr:uid="{00000000-0005-0000-0000-0000E4020000}"/>
    <cellStyle name="표준 31" xfId="749" xr:uid="{00000000-0005-0000-0000-0000E5020000}"/>
    <cellStyle name="표준 32" xfId="750" xr:uid="{00000000-0005-0000-0000-0000E6020000}"/>
    <cellStyle name="표준 33" xfId="751" xr:uid="{00000000-0005-0000-0000-0000E7020000}"/>
    <cellStyle name="표준 4" xfId="269" xr:uid="{00000000-0005-0000-0000-0000E8020000}"/>
    <cellStyle name="표준 5" xfId="270" xr:uid="{00000000-0005-0000-0000-0000E9020000}"/>
    <cellStyle name="표준 6" xfId="271" xr:uid="{00000000-0005-0000-0000-0000EA020000}"/>
    <cellStyle name="표준 7" xfId="272" xr:uid="{00000000-0005-0000-0000-0000EB020000}"/>
    <cellStyle name="표준 8" xfId="273" xr:uid="{00000000-0005-0000-0000-0000EC020000}"/>
    <cellStyle name="표준 89 29" xfId="752" xr:uid="{00000000-0005-0000-0000-0000ED020000}"/>
    <cellStyle name="표준 9" xfId="274" xr:uid="{00000000-0005-0000-0000-0000EE020000}"/>
    <cellStyle name="標準_Akia(F）-8" xfId="753" xr:uid="{00000000-0005-0000-0000-0000EF020000}"/>
    <cellStyle name="표준_Sheet 근입높이산정(1단)" xfId="277" xr:uid="{00000000-0005-0000-0000-0000F0020000}"/>
    <cellStyle name="표준_가설평균(해남수정)" xfId="276" xr:uid="{00000000-0005-0000-0000-0000F1020000}"/>
    <cellStyle name="합산" xfId="754" xr:uid="{00000000-0005-0000-0000-0000F2020000}"/>
    <cellStyle name="화폐기호" xfId="755" xr:uid="{00000000-0005-0000-0000-0000F3020000}"/>
    <cellStyle name="화폐기호0" xfId="756" xr:uid="{00000000-0005-0000-0000-0000F4020000}"/>
  </cellStyles>
  <dxfs count="17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ont>
        <color theme="0"/>
      </font>
    </dxf>
    <dxf>
      <border>
        <top style="thin">
          <color auto="1"/>
        </top>
        <vertical/>
        <horizontal/>
      </border>
    </dxf>
    <dxf>
      <font>
        <color theme="0"/>
      </font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549808</xdr:colOff>
      <xdr:row>5</xdr:row>
      <xdr:rowOff>202407</xdr:rowOff>
    </xdr:from>
    <xdr:to>
      <xdr:col>8</xdr:col>
      <xdr:colOff>654848</xdr:colOff>
      <xdr:row>8</xdr:row>
      <xdr:rowOff>6218</xdr:rowOff>
    </xdr:to>
    <xdr:grpSp>
      <xdr:nvGrpSpPr>
        <xdr:cNvPr id="2" name="그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 flipH="1">
          <a:off x="3962243" y="1370255"/>
          <a:ext cx="1016127" cy="425006"/>
          <a:chOff x="3280343" y="1217846"/>
          <a:chExt cx="567152" cy="360000"/>
        </a:xfrm>
      </xdr:grpSpPr>
      <xdr:sp macro="" textlink="">
        <xdr:nvSpPr>
          <xdr:cNvPr id="3" name="Line 1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847495" y="1217846"/>
            <a:ext cx="0" cy="360000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 type="triangle" w="sm" len="sm"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" name="Line 14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280343" y="1218764"/>
            <a:ext cx="567139" cy="0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</xdr:col>
      <xdr:colOff>482027</xdr:colOff>
      <xdr:row>12</xdr:row>
      <xdr:rowOff>181748</xdr:rowOff>
    </xdr:from>
    <xdr:to>
      <xdr:col>6</xdr:col>
      <xdr:colOff>4591</xdr:colOff>
      <xdr:row>14</xdr:row>
      <xdr:rowOff>1898</xdr:rowOff>
    </xdr:to>
    <xdr:grpSp>
      <xdr:nvGrpSpPr>
        <xdr:cNvPr id="5" name="그룹 49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2552679" y="2799052"/>
          <a:ext cx="864347" cy="234281"/>
          <a:chOff x="2627779" y="3272118"/>
          <a:chExt cx="952500" cy="246529"/>
        </a:xfrm>
      </xdr:grpSpPr>
      <xdr:sp macro="" textlink="">
        <xdr:nvSpPr>
          <xdr:cNvPr id="6" name="Line 21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2627779" y="3518647"/>
            <a:ext cx="952500" cy="0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23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3035113" y="3329268"/>
            <a:ext cx="114300" cy="133350"/>
          </a:xfrm>
          <a:prstGeom prst="ellipse">
            <a:avLst/>
          </a:prstGeom>
          <a:solidFill>
            <a:srgbClr val="FFFFFF"/>
          </a:solidFill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" name="직사각형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2995387" y="3272118"/>
            <a:ext cx="199793" cy="246529"/>
          </a:xfrm>
          <a:prstGeom prst="rect">
            <a:avLst/>
          </a:prstGeom>
          <a:noFill/>
          <a:ln w="0"/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ko-KR" altLang="en-US"/>
          </a:p>
        </xdr:txBody>
      </xdr:sp>
    </xdr:grpSp>
    <xdr:clientData/>
  </xdr:twoCellAnchor>
  <xdr:twoCellAnchor>
    <xdr:from>
      <xdr:col>4</xdr:col>
      <xdr:colOff>475048</xdr:colOff>
      <xdr:row>6</xdr:row>
      <xdr:rowOff>199514</xdr:rowOff>
    </xdr:from>
    <xdr:to>
      <xdr:col>4</xdr:col>
      <xdr:colOff>475048</xdr:colOff>
      <xdr:row>16</xdr:row>
      <xdr:rowOff>85044</xdr:rowOff>
    </xdr:to>
    <xdr:cxnSp macro="">
      <xdr:nvCxnSpPr>
        <xdr:cNvPr id="9" name="직선 연결선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3142048" y="1590164"/>
          <a:ext cx="0" cy="1981030"/>
        </a:xfrm>
        <a:prstGeom prst="line">
          <a:avLst/>
        </a:prstGeom>
        <a:ln w="254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84</xdr:colOff>
      <xdr:row>6</xdr:row>
      <xdr:rowOff>199514</xdr:rowOff>
    </xdr:from>
    <xdr:to>
      <xdr:col>6</xdr:col>
      <xdr:colOff>84</xdr:colOff>
      <xdr:row>16</xdr:row>
      <xdr:rowOff>85044</xdr:rowOff>
    </xdr:to>
    <xdr:cxnSp macro="">
      <xdr:nvCxnSpPr>
        <xdr:cNvPr id="10" name="직선 연결선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4000584" y="1590164"/>
          <a:ext cx="0" cy="1981030"/>
        </a:xfrm>
        <a:prstGeom prst="line">
          <a:avLst/>
        </a:prstGeom>
        <a:ln w="254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328319</xdr:colOff>
      <xdr:row>7</xdr:row>
      <xdr:rowOff>71691</xdr:rowOff>
    </xdr:to>
    <xdr:grpSp>
      <xdr:nvGrpSpPr>
        <xdr:cNvPr id="15" name="그룹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pSpPr>
          <a:grpSpLocks noChangeAspect="1"/>
        </xdr:cNvGrpSpPr>
      </xdr:nvGrpSpPr>
      <xdr:grpSpPr>
        <a:xfrm rot="16200000">
          <a:off x="3437217" y="1350131"/>
          <a:ext cx="278756" cy="328319"/>
          <a:chOff x="16665054" y="3930343"/>
          <a:chExt cx="393348" cy="469415"/>
        </a:xfrm>
      </xdr:grpSpPr>
      <xdr:cxnSp macro="">
        <xdr:nvCxnSpPr>
          <xdr:cNvPr id="16" name="직선 화살표 연결선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CxnSpPr/>
        </xdr:nvCxnSpPr>
        <xdr:spPr>
          <a:xfrm rot="5400000" flipV="1">
            <a:off x="16823693" y="4165051"/>
            <a:ext cx="469415" cy="0"/>
          </a:xfrm>
          <a:prstGeom prst="straightConnector1">
            <a:avLst/>
          </a:prstGeom>
          <a:ln w="0">
            <a:solidFill>
              <a:schemeClr val="tx1"/>
            </a:solidFill>
            <a:headEnd type="oval" w="sm" len="sm"/>
            <a:tailEnd type="oval" w="sm" len="sm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직선 화살표 연결선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CxnSpPr/>
        </xdr:nvCxnSpPr>
        <xdr:spPr>
          <a:xfrm rot="10800000" flipV="1">
            <a:off x="16665054" y="3931685"/>
            <a:ext cx="393347" cy="0"/>
          </a:xfrm>
          <a:prstGeom prst="straightConnector1">
            <a:avLst/>
          </a:prstGeom>
          <a:ln w="0">
            <a:solidFill>
              <a:schemeClr val="tx1"/>
            </a:solidFill>
            <a:headEnd type="oval" w="sm" len="sm"/>
            <a:tailEnd type="none" w="sm" len="sm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직선 화살표 연결선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CxnSpPr/>
        </xdr:nvCxnSpPr>
        <xdr:spPr>
          <a:xfrm rot="10800000" flipV="1">
            <a:off x="16665055" y="4399397"/>
            <a:ext cx="393347" cy="0"/>
          </a:xfrm>
          <a:prstGeom prst="straightConnector1">
            <a:avLst/>
          </a:prstGeom>
          <a:ln w="0">
            <a:solidFill>
              <a:schemeClr val="tx1"/>
            </a:solidFill>
            <a:headEnd type="oval" w="sm" len="sm"/>
            <a:tailEnd type="none" w="sm" len="sm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0</xdr:colOff>
      <xdr:row>11</xdr:row>
      <xdr:rowOff>142871</xdr:rowOff>
    </xdr:from>
    <xdr:to>
      <xdr:col>6</xdr:col>
      <xdr:colOff>657612</xdr:colOff>
      <xdr:row>13</xdr:row>
      <xdr:rowOff>250</xdr:rowOff>
    </xdr:to>
    <xdr:grpSp>
      <xdr:nvGrpSpPr>
        <xdr:cNvPr id="23" name="그룹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pSpPr>
          <a:grpSpLocks noChangeAspect="1"/>
        </xdr:cNvGrpSpPr>
      </xdr:nvGrpSpPr>
      <xdr:grpSpPr>
        <a:xfrm rot="5400000">
          <a:off x="3605486" y="2360059"/>
          <a:ext cx="271510" cy="657612"/>
          <a:chOff x="16665054" y="3930343"/>
          <a:chExt cx="393348" cy="469415"/>
        </a:xfrm>
      </xdr:grpSpPr>
      <xdr:cxnSp macro="">
        <xdr:nvCxnSpPr>
          <xdr:cNvPr id="24" name="직선 화살표 연결선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CxnSpPr/>
        </xdr:nvCxnSpPr>
        <xdr:spPr>
          <a:xfrm rot="5400000" flipV="1">
            <a:off x="16823693" y="4165051"/>
            <a:ext cx="469415" cy="0"/>
          </a:xfrm>
          <a:prstGeom prst="straightConnector1">
            <a:avLst/>
          </a:prstGeom>
          <a:ln w="0">
            <a:solidFill>
              <a:schemeClr val="tx1"/>
            </a:solidFill>
            <a:headEnd type="oval" w="sm" len="sm"/>
            <a:tailEnd type="oval" w="sm" len="sm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" name="직선 화살표 연결선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CxnSpPr/>
        </xdr:nvCxnSpPr>
        <xdr:spPr>
          <a:xfrm rot="10800000" flipV="1">
            <a:off x="16665054" y="3931685"/>
            <a:ext cx="393347" cy="0"/>
          </a:xfrm>
          <a:prstGeom prst="straightConnector1">
            <a:avLst/>
          </a:prstGeom>
          <a:ln w="0">
            <a:solidFill>
              <a:schemeClr val="tx1"/>
            </a:solidFill>
            <a:headEnd type="oval" w="sm" len="sm"/>
            <a:tailEnd type="none" w="sm" len="sm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" name="직선 화살표 연결선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CxnSpPr/>
        </xdr:nvCxnSpPr>
        <xdr:spPr>
          <a:xfrm rot="10800000" flipV="1">
            <a:off x="16665055" y="4399397"/>
            <a:ext cx="393347" cy="0"/>
          </a:xfrm>
          <a:prstGeom prst="straightConnector1">
            <a:avLst/>
          </a:prstGeom>
          <a:ln w="0">
            <a:solidFill>
              <a:schemeClr val="tx1"/>
            </a:solidFill>
            <a:headEnd type="oval" w="sm" len="sm"/>
            <a:tailEnd type="none" w="sm" len="sm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149059</xdr:colOff>
      <xdr:row>7</xdr:row>
      <xdr:rowOff>205154</xdr:rowOff>
    </xdr:from>
    <xdr:to>
      <xdr:col>8</xdr:col>
      <xdr:colOff>188774</xdr:colOff>
      <xdr:row>11</xdr:row>
      <xdr:rowOff>40145</xdr:rowOff>
    </xdr:to>
    <xdr:grpSp>
      <xdr:nvGrpSpPr>
        <xdr:cNvPr id="27" name="그룹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pSpPr>
          <a:grpSpLocks noChangeAspect="1"/>
        </xdr:cNvGrpSpPr>
      </xdr:nvGrpSpPr>
      <xdr:grpSpPr>
        <a:xfrm>
          <a:off x="4232385" y="1787132"/>
          <a:ext cx="279911" cy="663252"/>
          <a:chOff x="16665054" y="3930343"/>
          <a:chExt cx="393348" cy="469415"/>
        </a:xfrm>
      </xdr:grpSpPr>
      <xdr:cxnSp macro="">
        <xdr:nvCxnSpPr>
          <xdr:cNvPr id="28" name="직선 화살표 연결선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CxnSpPr/>
        </xdr:nvCxnSpPr>
        <xdr:spPr>
          <a:xfrm rot="5400000" flipV="1">
            <a:off x="16823693" y="4165051"/>
            <a:ext cx="469415" cy="0"/>
          </a:xfrm>
          <a:prstGeom prst="straightConnector1">
            <a:avLst/>
          </a:prstGeom>
          <a:ln w="0">
            <a:solidFill>
              <a:schemeClr val="tx1"/>
            </a:solidFill>
            <a:headEnd type="oval" w="sm" len="sm"/>
            <a:tailEnd type="oval" w="sm" len="sm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" name="직선 화살표 연결선 28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CxnSpPr/>
        </xdr:nvCxnSpPr>
        <xdr:spPr>
          <a:xfrm rot="10800000" flipV="1">
            <a:off x="16665054" y="3931685"/>
            <a:ext cx="393347" cy="0"/>
          </a:xfrm>
          <a:prstGeom prst="straightConnector1">
            <a:avLst/>
          </a:prstGeom>
          <a:ln w="0">
            <a:solidFill>
              <a:schemeClr val="tx1"/>
            </a:solidFill>
            <a:headEnd type="oval" w="sm" len="sm"/>
            <a:tailEnd type="none" w="sm" len="sm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0" name="직선 화살표 연결선 29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CxnSpPr/>
        </xdr:nvCxnSpPr>
        <xdr:spPr>
          <a:xfrm rot="10800000" flipV="1">
            <a:off x="16665055" y="4399397"/>
            <a:ext cx="393347" cy="0"/>
          </a:xfrm>
          <a:prstGeom prst="straightConnector1">
            <a:avLst/>
          </a:prstGeom>
          <a:ln w="0">
            <a:solidFill>
              <a:schemeClr val="tx1"/>
            </a:solidFill>
            <a:headEnd type="oval" w="sm" len="sm"/>
            <a:tailEnd type="none" w="sm" len="sm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115661</xdr:colOff>
      <xdr:row>10</xdr:row>
      <xdr:rowOff>172054</xdr:rowOff>
    </xdr:from>
    <xdr:to>
      <xdr:col>8</xdr:col>
      <xdr:colOff>444688</xdr:colOff>
      <xdr:row>13</xdr:row>
      <xdr:rowOff>2611</xdr:rowOff>
    </xdr:to>
    <xdr:grpSp>
      <xdr:nvGrpSpPr>
        <xdr:cNvPr id="31" name="그룹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pSpPr/>
      </xdr:nvGrpSpPr>
      <xdr:grpSpPr>
        <a:xfrm rot="10800000">
          <a:off x="4198987" y="2375228"/>
          <a:ext cx="569223" cy="451753"/>
          <a:chOff x="3280343" y="1068160"/>
          <a:chExt cx="567152" cy="462546"/>
        </a:xfrm>
      </xdr:grpSpPr>
      <xdr:sp macro="" textlink="">
        <xdr:nvSpPr>
          <xdr:cNvPr id="32" name="Line 12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847495" y="1068160"/>
            <a:ext cx="0" cy="462546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 type="triangle" w="sm" len="sm"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3" name="Line 14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280343" y="1069076"/>
            <a:ext cx="567139" cy="0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6</xdr:col>
      <xdr:colOff>0</xdr:colOff>
      <xdr:row>7</xdr:row>
      <xdr:rowOff>153866</xdr:rowOff>
    </xdr:from>
    <xdr:to>
      <xdr:col>8</xdr:col>
      <xdr:colOff>62738</xdr:colOff>
      <xdr:row>11</xdr:row>
      <xdr:rowOff>35534</xdr:rowOff>
    </xdr:to>
    <xdr:grpSp>
      <xdr:nvGrpSpPr>
        <xdr:cNvPr id="47" name="그룹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GrpSpPr/>
      </xdr:nvGrpSpPr>
      <xdr:grpSpPr>
        <a:xfrm>
          <a:off x="3412435" y="1735844"/>
          <a:ext cx="973825" cy="709929"/>
          <a:chOff x="11041757" y="2097886"/>
          <a:chExt cx="1022565" cy="731591"/>
        </a:xfrm>
      </xdr:grpSpPr>
      <xdr:grpSp>
        <xdr:nvGrpSpPr>
          <xdr:cNvPr id="48" name="그룹 138">
            <a:extLst>
              <a:ext uri="{FF2B5EF4-FFF2-40B4-BE49-F238E27FC236}">
                <a16:creationId xmlns:a16="http://schemas.microsoft.com/office/drawing/2014/main" id="{00000000-0008-0000-0200-000030000000}"/>
              </a:ext>
            </a:extLst>
          </xdr:cNvPr>
          <xdr:cNvGrpSpPr/>
        </xdr:nvGrpSpPr>
        <xdr:grpSpPr>
          <a:xfrm>
            <a:off x="11462828" y="2115275"/>
            <a:ext cx="493131" cy="649085"/>
            <a:chOff x="11462828" y="2115275"/>
            <a:chExt cx="493131" cy="649085"/>
          </a:xfrm>
        </xdr:grpSpPr>
        <xdr:sp macro="" textlink="">
          <xdr:nvSpPr>
            <xdr:cNvPr id="55" name="Oval 38">
              <a:extLst>
                <a:ext uri="{FF2B5EF4-FFF2-40B4-BE49-F238E27FC236}">
                  <a16:creationId xmlns:a16="http://schemas.microsoft.com/office/drawing/2014/main" id="{00000000-0008-0000-0200-000037000000}"/>
                </a:ext>
              </a:extLst>
            </xdr:cNvPr>
            <xdr:cNvSpPr>
              <a:spLocks noChangeArrowheads="1"/>
            </xdr:cNvSpPr>
          </xdr:nvSpPr>
          <xdr:spPr bwMode="auto">
            <a:xfrm flipV="1">
              <a:off x="11723216" y="2640203"/>
              <a:ext cx="232743" cy="124157"/>
            </a:xfrm>
            <a:prstGeom prst="ellipse">
              <a:avLst/>
            </a:prstGeom>
            <a:noFill/>
            <a:ln w="0" algn="ctr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6" name="Oval 39">
              <a:extLst>
                <a:ext uri="{FF2B5EF4-FFF2-40B4-BE49-F238E27FC236}">
                  <a16:creationId xmlns:a16="http://schemas.microsoft.com/office/drawing/2014/main" id="{00000000-0008-0000-0200-000038000000}"/>
                </a:ext>
              </a:extLst>
            </xdr:cNvPr>
            <xdr:cNvSpPr>
              <a:spLocks noChangeArrowheads="1"/>
            </xdr:cNvSpPr>
          </xdr:nvSpPr>
          <xdr:spPr bwMode="auto">
            <a:xfrm flipV="1">
              <a:off x="11660314" y="2493680"/>
              <a:ext cx="252458" cy="138763"/>
            </a:xfrm>
            <a:prstGeom prst="ellipse">
              <a:avLst/>
            </a:prstGeom>
            <a:noFill/>
            <a:ln w="0" algn="ctr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7" name="Oval 40">
              <a:extLst>
                <a:ext uri="{FF2B5EF4-FFF2-40B4-BE49-F238E27FC236}">
                  <a16:creationId xmlns:a16="http://schemas.microsoft.com/office/drawing/2014/main" id="{00000000-0008-0000-0200-000039000000}"/>
                </a:ext>
              </a:extLst>
            </xdr:cNvPr>
            <xdr:cNvSpPr>
              <a:spLocks noChangeArrowheads="1"/>
            </xdr:cNvSpPr>
          </xdr:nvSpPr>
          <xdr:spPr bwMode="auto">
            <a:xfrm flipV="1">
              <a:off x="11578510" y="2362676"/>
              <a:ext cx="252458" cy="138764"/>
            </a:xfrm>
            <a:prstGeom prst="ellipse">
              <a:avLst/>
            </a:prstGeom>
            <a:noFill/>
            <a:ln w="0" algn="ctr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8" name="Oval 41">
              <a:extLst>
                <a:ext uri="{FF2B5EF4-FFF2-40B4-BE49-F238E27FC236}">
                  <a16:creationId xmlns:a16="http://schemas.microsoft.com/office/drawing/2014/main" id="{00000000-0008-0000-0200-00003A000000}"/>
                </a:ext>
              </a:extLst>
            </xdr:cNvPr>
            <xdr:cNvSpPr>
              <a:spLocks noChangeArrowheads="1"/>
            </xdr:cNvSpPr>
          </xdr:nvSpPr>
          <xdr:spPr bwMode="auto">
            <a:xfrm flipV="1">
              <a:off x="11515325" y="2246278"/>
              <a:ext cx="252458" cy="124157"/>
            </a:xfrm>
            <a:prstGeom prst="ellipse">
              <a:avLst/>
            </a:prstGeom>
            <a:noFill/>
            <a:ln w="0" algn="ctr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9" name="Oval 42">
              <a:extLst>
                <a:ext uri="{FF2B5EF4-FFF2-40B4-BE49-F238E27FC236}">
                  <a16:creationId xmlns:a16="http://schemas.microsoft.com/office/drawing/2014/main" id="{00000000-0008-0000-0200-00003B000000}"/>
                </a:ext>
              </a:extLst>
            </xdr:cNvPr>
            <xdr:cNvSpPr>
              <a:spLocks noChangeArrowheads="1"/>
            </xdr:cNvSpPr>
          </xdr:nvSpPr>
          <xdr:spPr bwMode="auto">
            <a:xfrm flipV="1">
              <a:off x="11462828" y="2115275"/>
              <a:ext cx="232743" cy="138763"/>
            </a:xfrm>
            <a:prstGeom prst="ellipse">
              <a:avLst/>
            </a:prstGeom>
            <a:noFill/>
            <a:ln w="0" algn="ctr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49" name="그룹 137">
            <a:extLst>
              <a:ext uri="{FF2B5EF4-FFF2-40B4-BE49-F238E27FC236}">
                <a16:creationId xmlns:a16="http://schemas.microsoft.com/office/drawing/2014/main" id="{00000000-0008-0000-0200-000031000000}"/>
              </a:ext>
            </a:extLst>
          </xdr:cNvPr>
          <xdr:cNvGrpSpPr/>
        </xdr:nvGrpSpPr>
        <xdr:grpSpPr>
          <a:xfrm>
            <a:off x="11041757" y="2097886"/>
            <a:ext cx="1022565" cy="731591"/>
            <a:chOff x="11041757" y="2097886"/>
            <a:chExt cx="1022565" cy="731591"/>
          </a:xfrm>
        </xdr:grpSpPr>
        <xdr:sp macro="" textlink="">
          <xdr:nvSpPr>
            <xdr:cNvPr id="50" name="Line 31">
              <a:extLst>
                <a:ext uri="{FF2B5EF4-FFF2-40B4-BE49-F238E27FC236}">
                  <a16:creationId xmlns:a16="http://schemas.microsoft.com/office/drawing/2014/main" id="{00000000-0008-0000-0200-000032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1736485" y="2763570"/>
              <a:ext cx="186194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1" name="Line 33">
              <a:extLst>
                <a:ext uri="{FF2B5EF4-FFF2-40B4-BE49-F238E27FC236}">
                  <a16:creationId xmlns:a16="http://schemas.microsoft.com/office/drawing/2014/main" id="{00000000-0008-0000-0200-00003300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1418860" y="2097886"/>
              <a:ext cx="317625" cy="665684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2" name="Line 28">
              <a:extLst>
                <a:ext uri="{FF2B5EF4-FFF2-40B4-BE49-F238E27FC236}">
                  <a16:creationId xmlns:a16="http://schemas.microsoft.com/office/drawing/2014/main" id="{00000000-0008-0000-0200-000034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1041757" y="2159365"/>
              <a:ext cx="32541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3" name="Line 30">
              <a:extLst>
                <a:ext uri="{FF2B5EF4-FFF2-40B4-BE49-F238E27FC236}">
                  <a16:creationId xmlns:a16="http://schemas.microsoft.com/office/drawing/2014/main" id="{00000000-0008-0000-0200-000035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1367167" y="2159365"/>
              <a:ext cx="325410" cy="670112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4" name="Line 28">
              <a:extLst>
                <a:ext uri="{FF2B5EF4-FFF2-40B4-BE49-F238E27FC236}">
                  <a16:creationId xmlns:a16="http://schemas.microsoft.com/office/drawing/2014/main" id="{00000000-0008-0000-0200-000036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1056322" y="2828192"/>
              <a:ext cx="100800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3</xdr:col>
      <xdr:colOff>166684</xdr:colOff>
      <xdr:row>11</xdr:row>
      <xdr:rowOff>35718</xdr:rowOff>
    </xdr:from>
    <xdr:to>
      <xdr:col>4</xdr:col>
      <xdr:colOff>453765</xdr:colOff>
      <xdr:row>11</xdr:row>
      <xdr:rowOff>35718</xdr:rowOff>
    </xdr:to>
    <xdr:sp macro="" textlink="">
      <xdr:nvSpPr>
        <xdr:cNvPr id="39" name="Line 2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ShapeType="1"/>
        </xdr:cNvSpPr>
      </xdr:nvSpPr>
      <xdr:spPr bwMode="auto">
        <a:xfrm>
          <a:off x="2155028" y="2524124"/>
          <a:ext cx="953831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130289</xdr:colOff>
      <xdr:row>6</xdr:row>
      <xdr:rowOff>5</xdr:rowOff>
    </xdr:from>
    <xdr:to>
      <xdr:col>4</xdr:col>
      <xdr:colOff>2116</xdr:colOff>
      <xdr:row>7</xdr:row>
      <xdr:rowOff>149094</xdr:rowOff>
    </xdr:to>
    <xdr:grpSp>
      <xdr:nvGrpSpPr>
        <xdr:cNvPr id="2" name="그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1529479" y="1392626"/>
          <a:ext cx="541861" cy="359296"/>
          <a:chOff x="3280343" y="1217846"/>
          <a:chExt cx="567152" cy="360000"/>
        </a:xfrm>
      </xdr:grpSpPr>
      <xdr:sp macro="" textlink="">
        <xdr:nvSpPr>
          <xdr:cNvPr id="3" name="Line 1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847495" y="1217846"/>
            <a:ext cx="0" cy="360000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 type="triangle" w="sm" len="sm"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" name="Line 14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280343" y="1218764"/>
            <a:ext cx="567139" cy="0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</xdr:col>
      <xdr:colOff>482027</xdr:colOff>
      <xdr:row>12</xdr:row>
      <xdr:rowOff>181748</xdr:rowOff>
    </xdr:from>
    <xdr:to>
      <xdr:col>6</xdr:col>
      <xdr:colOff>4591</xdr:colOff>
      <xdr:row>14</xdr:row>
      <xdr:rowOff>1898</xdr:rowOff>
    </xdr:to>
    <xdr:grpSp>
      <xdr:nvGrpSpPr>
        <xdr:cNvPr id="5" name="그룹 49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2551251" y="2835610"/>
          <a:ext cx="862633" cy="240564"/>
          <a:chOff x="2627779" y="3272118"/>
          <a:chExt cx="952500" cy="246529"/>
        </a:xfrm>
      </xdr:grpSpPr>
      <xdr:sp macro="" textlink="">
        <xdr:nvSpPr>
          <xdr:cNvPr id="6" name="Line 21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2627779" y="3518647"/>
            <a:ext cx="952500" cy="0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23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3035113" y="3329268"/>
            <a:ext cx="114300" cy="133350"/>
          </a:xfrm>
          <a:prstGeom prst="ellipse">
            <a:avLst/>
          </a:prstGeom>
          <a:solidFill>
            <a:srgbClr val="FFFFFF"/>
          </a:solidFill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" name="직사각형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>
          <a:xfrm>
            <a:off x="2995387" y="3272118"/>
            <a:ext cx="199793" cy="246529"/>
          </a:xfrm>
          <a:prstGeom prst="rect">
            <a:avLst/>
          </a:prstGeom>
          <a:noFill/>
          <a:ln w="0"/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ko-KR" altLang="en-US"/>
          </a:p>
        </xdr:txBody>
      </xdr:sp>
    </xdr:grpSp>
    <xdr:clientData/>
  </xdr:twoCellAnchor>
  <xdr:twoCellAnchor>
    <xdr:from>
      <xdr:col>4</xdr:col>
      <xdr:colOff>475048</xdr:colOff>
      <xdr:row>6</xdr:row>
      <xdr:rowOff>199514</xdr:rowOff>
    </xdr:from>
    <xdr:to>
      <xdr:col>4</xdr:col>
      <xdr:colOff>475048</xdr:colOff>
      <xdr:row>16</xdr:row>
      <xdr:rowOff>85044</xdr:rowOff>
    </xdr:to>
    <xdr:cxnSp macro="">
      <xdr:nvCxnSpPr>
        <xdr:cNvPr id="9" name="직선 연결선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3142048" y="1590164"/>
          <a:ext cx="0" cy="1981030"/>
        </a:xfrm>
        <a:prstGeom prst="line">
          <a:avLst/>
        </a:prstGeom>
        <a:ln w="254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84</xdr:colOff>
      <xdr:row>6</xdr:row>
      <xdr:rowOff>199514</xdr:rowOff>
    </xdr:from>
    <xdr:to>
      <xdr:col>6</xdr:col>
      <xdr:colOff>84</xdr:colOff>
      <xdr:row>16</xdr:row>
      <xdr:rowOff>85044</xdr:rowOff>
    </xdr:to>
    <xdr:cxnSp macro="">
      <xdr:nvCxnSpPr>
        <xdr:cNvPr id="10" name="직선 연결선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4000584" y="1590164"/>
          <a:ext cx="0" cy="1981030"/>
        </a:xfrm>
        <a:prstGeom prst="line">
          <a:avLst/>
        </a:prstGeom>
        <a:ln w="254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140498</xdr:colOff>
      <xdr:row>6</xdr:row>
      <xdr:rowOff>3480</xdr:rowOff>
    </xdr:from>
    <xdr:to>
      <xdr:col>4</xdr:col>
      <xdr:colOff>478342</xdr:colOff>
      <xdr:row>7</xdr:row>
      <xdr:rowOff>70409</xdr:rowOff>
    </xdr:to>
    <xdr:grpSp>
      <xdr:nvGrpSpPr>
        <xdr:cNvPr id="11" name="그룹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pSpPr>
          <a:grpSpLocks noChangeAspect="1"/>
        </xdr:cNvGrpSpPr>
      </xdr:nvGrpSpPr>
      <xdr:grpSpPr>
        <a:xfrm rot="16200000">
          <a:off x="2240076" y="1365747"/>
          <a:ext cx="277136" cy="337844"/>
          <a:chOff x="16665054" y="3930343"/>
          <a:chExt cx="393348" cy="469415"/>
        </a:xfrm>
      </xdr:grpSpPr>
      <xdr:cxnSp macro="">
        <xdr:nvCxnSpPr>
          <xdr:cNvPr id="12" name="직선 화살표 연결선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CxnSpPr/>
        </xdr:nvCxnSpPr>
        <xdr:spPr>
          <a:xfrm rot="5400000" flipV="1">
            <a:off x="16823693" y="4165051"/>
            <a:ext cx="469415" cy="0"/>
          </a:xfrm>
          <a:prstGeom prst="straightConnector1">
            <a:avLst/>
          </a:prstGeom>
          <a:ln w="0">
            <a:solidFill>
              <a:schemeClr val="tx1"/>
            </a:solidFill>
            <a:headEnd type="oval" w="sm" len="sm"/>
            <a:tailEnd type="oval" w="sm" len="sm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직선 화살표 연결선 12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CxnSpPr/>
        </xdr:nvCxnSpPr>
        <xdr:spPr>
          <a:xfrm rot="10800000" flipV="1">
            <a:off x="16665054" y="3931685"/>
            <a:ext cx="393347" cy="0"/>
          </a:xfrm>
          <a:prstGeom prst="straightConnector1">
            <a:avLst/>
          </a:prstGeom>
          <a:ln w="0">
            <a:solidFill>
              <a:schemeClr val="tx1"/>
            </a:solidFill>
            <a:headEnd type="oval" w="sm" len="sm"/>
            <a:tailEnd type="none" w="sm" len="sm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" name="직선 화살표 연결선 13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CxnSpPr/>
        </xdr:nvCxnSpPr>
        <xdr:spPr>
          <a:xfrm rot="10800000" flipV="1">
            <a:off x="16665055" y="4399397"/>
            <a:ext cx="393347" cy="0"/>
          </a:xfrm>
          <a:prstGeom prst="straightConnector1">
            <a:avLst/>
          </a:prstGeom>
          <a:ln w="0">
            <a:solidFill>
              <a:schemeClr val="tx1"/>
            </a:solidFill>
            <a:headEnd type="oval" w="sm" len="sm"/>
            <a:tailEnd type="none" w="sm" len="sm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328319</xdr:colOff>
      <xdr:row>7</xdr:row>
      <xdr:rowOff>71691</xdr:rowOff>
    </xdr:to>
    <xdr:grpSp>
      <xdr:nvGrpSpPr>
        <xdr:cNvPr id="15" name="그룹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pSpPr>
          <a:grpSpLocks noChangeAspect="1"/>
        </xdr:cNvGrpSpPr>
      </xdr:nvGrpSpPr>
      <xdr:grpSpPr>
        <a:xfrm rot="16200000">
          <a:off x="3432504" y="1369410"/>
          <a:ext cx="281898" cy="328319"/>
          <a:chOff x="16665054" y="3930343"/>
          <a:chExt cx="393348" cy="469415"/>
        </a:xfrm>
      </xdr:grpSpPr>
      <xdr:cxnSp macro="">
        <xdr:nvCxnSpPr>
          <xdr:cNvPr id="16" name="직선 화살표 연결선 15"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CxnSpPr/>
        </xdr:nvCxnSpPr>
        <xdr:spPr>
          <a:xfrm rot="5400000" flipV="1">
            <a:off x="16823693" y="4165051"/>
            <a:ext cx="469415" cy="0"/>
          </a:xfrm>
          <a:prstGeom prst="straightConnector1">
            <a:avLst/>
          </a:prstGeom>
          <a:ln w="0">
            <a:solidFill>
              <a:schemeClr val="tx1"/>
            </a:solidFill>
            <a:headEnd type="oval" w="sm" len="sm"/>
            <a:tailEnd type="oval" w="sm" len="sm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직선 화살표 연결선 16">
            <a:extLst>
              <a:ext uri="{FF2B5EF4-FFF2-40B4-BE49-F238E27FC236}">
                <a16:creationId xmlns:a16="http://schemas.microsoft.com/office/drawing/2014/main" id="{00000000-0008-0000-0300-000011000000}"/>
              </a:ext>
            </a:extLst>
          </xdr:cNvPr>
          <xdr:cNvCxnSpPr/>
        </xdr:nvCxnSpPr>
        <xdr:spPr>
          <a:xfrm rot="10800000" flipV="1">
            <a:off x="16665054" y="3931685"/>
            <a:ext cx="393347" cy="0"/>
          </a:xfrm>
          <a:prstGeom prst="straightConnector1">
            <a:avLst/>
          </a:prstGeom>
          <a:ln w="0">
            <a:solidFill>
              <a:schemeClr val="tx1"/>
            </a:solidFill>
            <a:headEnd type="oval" w="sm" len="sm"/>
            <a:tailEnd type="none" w="sm" len="sm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직선 화살표 연결선 17"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CxnSpPr/>
        </xdr:nvCxnSpPr>
        <xdr:spPr>
          <a:xfrm rot="10800000" flipV="1">
            <a:off x="16665055" y="4399397"/>
            <a:ext cx="393347" cy="0"/>
          </a:xfrm>
          <a:prstGeom prst="straightConnector1">
            <a:avLst/>
          </a:prstGeom>
          <a:ln w="0">
            <a:solidFill>
              <a:schemeClr val="tx1"/>
            </a:solidFill>
            <a:headEnd type="oval" w="sm" len="sm"/>
            <a:tailEnd type="none" w="sm" len="sm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523875</xdr:colOff>
      <xdr:row>11</xdr:row>
      <xdr:rowOff>142867</xdr:rowOff>
    </xdr:from>
    <xdr:to>
      <xdr:col>4</xdr:col>
      <xdr:colOff>467112</xdr:colOff>
      <xdr:row>13</xdr:row>
      <xdr:rowOff>246</xdr:rowOff>
    </xdr:to>
    <xdr:grpSp>
      <xdr:nvGrpSpPr>
        <xdr:cNvPr id="19" name="그룹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pSpPr>
          <a:grpSpLocks noChangeAspect="1"/>
        </xdr:cNvGrpSpPr>
      </xdr:nvGrpSpPr>
      <xdr:grpSpPr>
        <a:xfrm rot="5400000">
          <a:off x="2090804" y="2418783"/>
          <a:ext cx="277793" cy="613271"/>
          <a:chOff x="16665054" y="3930343"/>
          <a:chExt cx="393348" cy="469415"/>
        </a:xfrm>
      </xdr:grpSpPr>
      <xdr:cxnSp macro="">
        <xdr:nvCxnSpPr>
          <xdr:cNvPr id="20" name="직선 화살표 연결선 19"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CxnSpPr/>
        </xdr:nvCxnSpPr>
        <xdr:spPr>
          <a:xfrm rot="5400000" flipV="1">
            <a:off x="16823693" y="4165051"/>
            <a:ext cx="469415" cy="0"/>
          </a:xfrm>
          <a:prstGeom prst="straightConnector1">
            <a:avLst/>
          </a:prstGeom>
          <a:ln w="0">
            <a:solidFill>
              <a:schemeClr val="tx1"/>
            </a:solidFill>
            <a:headEnd type="oval" w="sm" len="sm"/>
            <a:tailEnd type="oval" w="sm" len="sm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1" name="직선 화살표 연결선 20">
            <a:extLst>
              <a:ext uri="{FF2B5EF4-FFF2-40B4-BE49-F238E27FC236}">
                <a16:creationId xmlns:a16="http://schemas.microsoft.com/office/drawing/2014/main" id="{00000000-0008-0000-0300-000015000000}"/>
              </a:ext>
            </a:extLst>
          </xdr:cNvPr>
          <xdr:cNvCxnSpPr/>
        </xdr:nvCxnSpPr>
        <xdr:spPr>
          <a:xfrm rot="10800000" flipV="1">
            <a:off x="16665054" y="3931685"/>
            <a:ext cx="393347" cy="0"/>
          </a:xfrm>
          <a:prstGeom prst="straightConnector1">
            <a:avLst/>
          </a:prstGeom>
          <a:ln w="0">
            <a:solidFill>
              <a:schemeClr val="tx1"/>
            </a:solidFill>
            <a:headEnd type="oval" w="sm" len="sm"/>
            <a:tailEnd type="none" w="sm" len="sm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2" name="직선 화살표 연결선 21">
            <a:extLst>
              <a:ext uri="{FF2B5EF4-FFF2-40B4-BE49-F238E27FC236}">
                <a16:creationId xmlns:a16="http://schemas.microsoft.com/office/drawing/2014/main" id="{00000000-0008-0000-0300-000016000000}"/>
              </a:ext>
            </a:extLst>
          </xdr:cNvPr>
          <xdr:cNvCxnSpPr/>
        </xdr:nvCxnSpPr>
        <xdr:spPr>
          <a:xfrm rot="10800000" flipV="1">
            <a:off x="16665055" y="4399397"/>
            <a:ext cx="393347" cy="0"/>
          </a:xfrm>
          <a:prstGeom prst="straightConnector1">
            <a:avLst/>
          </a:prstGeom>
          <a:ln w="0">
            <a:solidFill>
              <a:schemeClr val="tx1"/>
            </a:solidFill>
            <a:headEnd type="oval" w="sm" len="sm"/>
            <a:tailEnd type="none" w="sm" len="sm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0</xdr:colOff>
      <xdr:row>11</xdr:row>
      <xdr:rowOff>142871</xdr:rowOff>
    </xdr:from>
    <xdr:to>
      <xdr:col>6</xdr:col>
      <xdr:colOff>657612</xdr:colOff>
      <xdr:row>13</xdr:row>
      <xdr:rowOff>250</xdr:rowOff>
    </xdr:to>
    <xdr:grpSp>
      <xdr:nvGrpSpPr>
        <xdr:cNvPr id="23" name="그룹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GrpSpPr>
          <a:grpSpLocks noChangeAspect="1"/>
        </xdr:cNvGrpSpPr>
      </xdr:nvGrpSpPr>
      <xdr:grpSpPr>
        <a:xfrm rot="5400000">
          <a:off x="3599202" y="2396617"/>
          <a:ext cx="277793" cy="657612"/>
          <a:chOff x="16665054" y="3930343"/>
          <a:chExt cx="393348" cy="469415"/>
        </a:xfrm>
      </xdr:grpSpPr>
      <xdr:cxnSp macro="">
        <xdr:nvCxnSpPr>
          <xdr:cNvPr id="24" name="직선 화살표 연결선 23">
            <a:extLst>
              <a:ext uri="{FF2B5EF4-FFF2-40B4-BE49-F238E27FC236}">
                <a16:creationId xmlns:a16="http://schemas.microsoft.com/office/drawing/2014/main" id="{00000000-0008-0000-0300-000018000000}"/>
              </a:ext>
            </a:extLst>
          </xdr:cNvPr>
          <xdr:cNvCxnSpPr/>
        </xdr:nvCxnSpPr>
        <xdr:spPr>
          <a:xfrm rot="5400000" flipV="1">
            <a:off x="16823693" y="4165051"/>
            <a:ext cx="469415" cy="0"/>
          </a:xfrm>
          <a:prstGeom prst="straightConnector1">
            <a:avLst/>
          </a:prstGeom>
          <a:ln w="0">
            <a:solidFill>
              <a:schemeClr val="tx1"/>
            </a:solidFill>
            <a:headEnd type="oval" w="sm" len="sm"/>
            <a:tailEnd type="oval" w="sm" len="sm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" name="직선 화살표 연결선 24">
            <a:extLst>
              <a:ext uri="{FF2B5EF4-FFF2-40B4-BE49-F238E27FC236}">
                <a16:creationId xmlns:a16="http://schemas.microsoft.com/office/drawing/2014/main" id="{00000000-0008-0000-0300-000019000000}"/>
              </a:ext>
            </a:extLst>
          </xdr:cNvPr>
          <xdr:cNvCxnSpPr/>
        </xdr:nvCxnSpPr>
        <xdr:spPr>
          <a:xfrm rot="10800000" flipV="1">
            <a:off x="16665054" y="3931685"/>
            <a:ext cx="393347" cy="0"/>
          </a:xfrm>
          <a:prstGeom prst="straightConnector1">
            <a:avLst/>
          </a:prstGeom>
          <a:ln w="0">
            <a:solidFill>
              <a:schemeClr val="tx1"/>
            </a:solidFill>
            <a:headEnd type="oval" w="sm" len="sm"/>
            <a:tailEnd type="none" w="sm" len="sm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" name="직선 화살표 연결선 25">
            <a:extLst>
              <a:ext uri="{FF2B5EF4-FFF2-40B4-BE49-F238E27FC236}">
                <a16:creationId xmlns:a16="http://schemas.microsoft.com/office/drawing/2014/main" id="{00000000-0008-0000-0300-00001A000000}"/>
              </a:ext>
            </a:extLst>
          </xdr:cNvPr>
          <xdr:cNvCxnSpPr/>
        </xdr:nvCxnSpPr>
        <xdr:spPr>
          <a:xfrm rot="10800000" flipV="1">
            <a:off x="16665055" y="4399397"/>
            <a:ext cx="393347" cy="0"/>
          </a:xfrm>
          <a:prstGeom prst="straightConnector1">
            <a:avLst/>
          </a:prstGeom>
          <a:ln w="0">
            <a:solidFill>
              <a:schemeClr val="tx1"/>
            </a:solidFill>
            <a:headEnd type="oval" w="sm" len="sm"/>
            <a:tailEnd type="none" w="sm" len="sm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149059</xdr:colOff>
      <xdr:row>7</xdr:row>
      <xdr:rowOff>205154</xdr:rowOff>
    </xdr:from>
    <xdr:to>
      <xdr:col>8</xdr:col>
      <xdr:colOff>188774</xdr:colOff>
      <xdr:row>11</xdr:row>
      <xdr:rowOff>40145</xdr:rowOff>
    </xdr:to>
    <xdr:grpSp>
      <xdr:nvGrpSpPr>
        <xdr:cNvPr id="27" name="그룹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GrpSpPr>
          <a:grpSpLocks noChangeAspect="1"/>
        </xdr:cNvGrpSpPr>
      </xdr:nvGrpSpPr>
      <xdr:grpSpPr>
        <a:xfrm>
          <a:off x="4228387" y="1807982"/>
          <a:ext cx="276197" cy="675818"/>
          <a:chOff x="16665054" y="3930343"/>
          <a:chExt cx="393348" cy="469415"/>
        </a:xfrm>
      </xdr:grpSpPr>
      <xdr:cxnSp macro="">
        <xdr:nvCxnSpPr>
          <xdr:cNvPr id="28" name="직선 화살표 연결선 27">
            <a:extLst>
              <a:ext uri="{FF2B5EF4-FFF2-40B4-BE49-F238E27FC236}">
                <a16:creationId xmlns:a16="http://schemas.microsoft.com/office/drawing/2014/main" id="{00000000-0008-0000-0300-00001C000000}"/>
              </a:ext>
            </a:extLst>
          </xdr:cNvPr>
          <xdr:cNvCxnSpPr/>
        </xdr:nvCxnSpPr>
        <xdr:spPr>
          <a:xfrm rot="5400000" flipV="1">
            <a:off x="16823693" y="4165051"/>
            <a:ext cx="469415" cy="0"/>
          </a:xfrm>
          <a:prstGeom prst="straightConnector1">
            <a:avLst/>
          </a:prstGeom>
          <a:ln w="0">
            <a:solidFill>
              <a:schemeClr val="tx1"/>
            </a:solidFill>
            <a:headEnd type="oval" w="sm" len="sm"/>
            <a:tailEnd type="oval" w="sm" len="sm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" name="직선 화살표 연결선 28">
            <a:extLst>
              <a:ext uri="{FF2B5EF4-FFF2-40B4-BE49-F238E27FC236}">
                <a16:creationId xmlns:a16="http://schemas.microsoft.com/office/drawing/2014/main" id="{00000000-0008-0000-0300-00001D000000}"/>
              </a:ext>
            </a:extLst>
          </xdr:cNvPr>
          <xdr:cNvCxnSpPr/>
        </xdr:nvCxnSpPr>
        <xdr:spPr>
          <a:xfrm rot="10800000" flipV="1">
            <a:off x="16665054" y="3931685"/>
            <a:ext cx="393347" cy="0"/>
          </a:xfrm>
          <a:prstGeom prst="straightConnector1">
            <a:avLst/>
          </a:prstGeom>
          <a:ln w="0">
            <a:solidFill>
              <a:schemeClr val="tx1"/>
            </a:solidFill>
            <a:headEnd type="oval" w="sm" len="sm"/>
            <a:tailEnd type="none" w="sm" len="sm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0" name="직선 화살표 연결선 29">
            <a:extLst>
              <a:ext uri="{FF2B5EF4-FFF2-40B4-BE49-F238E27FC236}">
                <a16:creationId xmlns:a16="http://schemas.microsoft.com/office/drawing/2014/main" id="{00000000-0008-0000-0300-00001E000000}"/>
              </a:ext>
            </a:extLst>
          </xdr:cNvPr>
          <xdr:cNvCxnSpPr/>
        </xdr:nvCxnSpPr>
        <xdr:spPr>
          <a:xfrm rot="10800000" flipV="1">
            <a:off x="16665055" y="4399397"/>
            <a:ext cx="393347" cy="0"/>
          </a:xfrm>
          <a:prstGeom prst="straightConnector1">
            <a:avLst/>
          </a:prstGeom>
          <a:ln w="0">
            <a:solidFill>
              <a:schemeClr val="tx1"/>
            </a:solidFill>
            <a:headEnd type="oval" w="sm" len="sm"/>
            <a:tailEnd type="none" w="sm" len="sm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115661</xdr:colOff>
      <xdr:row>10</xdr:row>
      <xdr:rowOff>172054</xdr:rowOff>
    </xdr:from>
    <xdr:to>
      <xdr:col>8</xdr:col>
      <xdr:colOff>444688</xdr:colOff>
      <xdr:row>13</xdr:row>
      <xdr:rowOff>2611</xdr:rowOff>
    </xdr:to>
    <xdr:grpSp>
      <xdr:nvGrpSpPr>
        <xdr:cNvPr id="31" name="그룹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GrpSpPr/>
      </xdr:nvGrpSpPr>
      <xdr:grpSpPr>
        <a:xfrm rot="10800000">
          <a:off x="4194989" y="2405502"/>
          <a:ext cx="565509" cy="461178"/>
          <a:chOff x="3280343" y="1068160"/>
          <a:chExt cx="567152" cy="462546"/>
        </a:xfrm>
      </xdr:grpSpPr>
      <xdr:sp macro="" textlink="">
        <xdr:nvSpPr>
          <xdr:cNvPr id="32" name="Line 12">
            <a:extLst>
              <a:ext uri="{FF2B5EF4-FFF2-40B4-BE49-F238E27FC236}">
                <a16:creationId xmlns:a16="http://schemas.microsoft.com/office/drawing/2014/main" id="{00000000-0008-0000-0300-0000200000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847495" y="1068160"/>
            <a:ext cx="0" cy="462546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 type="triangle" w="sm" len="sm"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3" name="Line 14">
            <a:extLst>
              <a:ext uri="{FF2B5EF4-FFF2-40B4-BE49-F238E27FC236}">
                <a16:creationId xmlns:a16="http://schemas.microsoft.com/office/drawing/2014/main" id="{00000000-0008-0000-0300-000021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280343" y="1069076"/>
            <a:ext cx="567139" cy="0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3</xdr:col>
      <xdr:colOff>183173</xdr:colOff>
      <xdr:row>7</xdr:row>
      <xdr:rowOff>153865</xdr:rowOff>
    </xdr:from>
    <xdr:to>
      <xdr:col>4</xdr:col>
      <xdr:colOff>475052</xdr:colOff>
      <xdr:row>11</xdr:row>
      <xdr:rowOff>37919</xdr:rowOff>
    </xdr:to>
    <xdr:grpSp>
      <xdr:nvGrpSpPr>
        <xdr:cNvPr id="34" name="그룹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GrpSpPr/>
      </xdr:nvGrpSpPr>
      <xdr:grpSpPr>
        <a:xfrm>
          <a:off x="1582363" y="1756693"/>
          <a:ext cx="961913" cy="724881"/>
          <a:chOff x="9122015" y="1531326"/>
          <a:chExt cx="1009917" cy="733977"/>
        </a:xfrm>
      </xdr:grpSpPr>
      <xdr:grpSp>
        <xdr:nvGrpSpPr>
          <xdr:cNvPr id="35" name="그룹 106">
            <a:extLst>
              <a:ext uri="{FF2B5EF4-FFF2-40B4-BE49-F238E27FC236}">
                <a16:creationId xmlns:a16="http://schemas.microsoft.com/office/drawing/2014/main" id="{00000000-0008-0000-0300-000023000000}"/>
              </a:ext>
            </a:extLst>
          </xdr:cNvPr>
          <xdr:cNvGrpSpPr/>
        </xdr:nvGrpSpPr>
        <xdr:grpSpPr>
          <a:xfrm>
            <a:off x="9205265" y="1544852"/>
            <a:ext cx="508752" cy="664225"/>
            <a:chOff x="9205265" y="1544852"/>
            <a:chExt cx="508752" cy="664225"/>
          </a:xfrm>
        </xdr:grpSpPr>
        <xdr:sp macro="" textlink="">
          <xdr:nvSpPr>
            <xdr:cNvPr id="42" name="Oval 13">
              <a:extLst>
                <a:ext uri="{FF2B5EF4-FFF2-40B4-BE49-F238E27FC236}">
                  <a16:creationId xmlns:a16="http://schemas.microsoft.com/office/drawing/2014/main" id="{00000000-0008-0000-0300-00002A000000}"/>
                </a:ext>
              </a:extLst>
            </xdr:cNvPr>
            <xdr:cNvSpPr>
              <a:spLocks noChangeArrowheads="1"/>
            </xdr:cNvSpPr>
          </xdr:nvSpPr>
          <xdr:spPr bwMode="auto">
            <a:xfrm flipV="1">
              <a:off x="9205265" y="2085795"/>
              <a:ext cx="231541" cy="123282"/>
            </a:xfrm>
            <a:prstGeom prst="ellipse">
              <a:avLst/>
            </a:prstGeom>
            <a:noFill/>
            <a:ln w="0" algn="ctr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3" name="Oval 34">
              <a:extLst>
                <a:ext uri="{FF2B5EF4-FFF2-40B4-BE49-F238E27FC236}">
                  <a16:creationId xmlns:a16="http://schemas.microsoft.com/office/drawing/2014/main" id="{00000000-0008-0000-0300-00002B000000}"/>
                </a:ext>
              </a:extLst>
            </xdr:cNvPr>
            <xdr:cNvSpPr>
              <a:spLocks noChangeArrowheads="1"/>
            </xdr:cNvSpPr>
          </xdr:nvSpPr>
          <xdr:spPr bwMode="auto">
            <a:xfrm flipV="1">
              <a:off x="9272239" y="1947796"/>
              <a:ext cx="232630" cy="137999"/>
            </a:xfrm>
            <a:prstGeom prst="ellipse">
              <a:avLst/>
            </a:prstGeom>
            <a:noFill/>
            <a:ln w="0" algn="ctr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4" name="Oval 35">
              <a:extLst>
                <a:ext uri="{FF2B5EF4-FFF2-40B4-BE49-F238E27FC236}">
                  <a16:creationId xmlns:a16="http://schemas.microsoft.com/office/drawing/2014/main" id="{00000000-0008-0000-0300-00002C000000}"/>
                </a:ext>
              </a:extLst>
            </xdr:cNvPr>
            <xdr:cNvSpPr>
              <a:spLocks noChangeArrowheads="1"/>
            </xdr:cNvSpPr>
          </xdr:nvSpPr>
          <xdr:spPr bwMode="auto">
            <a:xfrm flipV="1">
              <a:off x="9344397" y="1807965"/>
              <a:ext cx="232630" cy="139832"/>
            </a:xfrm>
            <a:prstGeom prst="ellipse">
              <a:avLst/>
            </a:prstGeom>
            <a:noFill/>
            <a:ln w="0" algn="ctr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5" name="Oval 36">
              <a:extLst>
                <a:ext uri="{FF2B5EF4-FFF2-40B4-BE49-F238E27FC236}">
                  <a16:creationId xmlns:a16="http://schemas.microsoft.com/office/drawing/2014/main" id="{00000000-0008-0000-0300-00002D000000}"/>
                </a:ext>
              </a:extLst>
            </xdr:cNvPr>
            <xdr:cNvSpPr>
              <a:spLocks noChangeArrowheads="1"/>
            </xdr:cNvSpPr>
          </xdr:nvSpPr>
          <xdr:spPr bwMode="auto">
            <a:xfrm flipV="1">
              <a:off x="9416556" y="1684683"/>
              <a:ext cx="232630" cy="123282"/>
            </a:xfrm>
            <a:prstGeom prst="ellipse">
              <a:avLst/>
            </a:prstGeom>
            <a:noFill/>
            <a:ln w="0" algn="ctr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6" name="Oval 37">
              <a:extLst>
                <a:ext uri="{FF2B5EF4-FFF2-40B4-BE49-F238E27FC236}">
                  <a16:creationId xmlns:a16="http://schemas.microsoft.com/office/drawing/2014/main" id="{00000000-0008-0000-0300-00002E000000}"/>
                </a:ext>
              </a:extLst>
            </xdr:cNvPr>
            <xdr:cNvSpPr>
              <a:spLocks noChangeArrowheads="1"/>
            </xdr:cNvSpPr>
          </xdr:nvSpPr>
          <xdr:spPr bwMode="auto">
            <a:xfrm flipV="1">
              <a:off x="9482476" y="1544852"/>
              <a:ext cx="231541" cy="139831"/>
            </a:xfrm>
            <a:prstGeom prst="ellipse">
              <a:avLst/>
            </a:prstGeom>
            <a:noFill/>
            <a:ln w="0" algn="ctr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36" name="그룹 105">
            <a:extLst>
              <a:ext uri="{FF2B5EF4-FFF2-40B4-BE49-F238E27FC236}">
                <a16:creationId xmlns:a16="http://schemas.microsoft.com/office/drawing/2014/main" id="{00000000-0008-0000-0300-000024000000}"/>
              </a:ext>
            </a:extLst>
          </xdr:cNvPr>
          <xdr:cNvGrpSpPr/>
        </xdr:nvGrpSpPr>
        <xdr:grpSpPr>
          <a:xfrm>
            <a:off x="9122015" y="1531326"/>
            <a:ext cx="1009917" cy="733977"/>
            <a:chOff x="9122015" y="1531326"/>
            <a:chExt cx="1009917" cy="733977"/>
          </a:xfrm>
        </xdr:grpSpPr>
        <xdr:sp macro="" textlink="">
          <xdr:nvSpPr>
            <xdr:cNvPr id="37" name="Line 1">
              <a:extLst>
                <a:ext uri="{FF2B5EF4-FFF2-40B4-BE49-F238E27FC236}">
                  <a16:creationId xmlns:a16="http://schemas.microsoft.com/office/drawing/2014/main" id="{00000000-0008-0000-0300-000025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9804692" y="1595191"/>
              <a:ext cx="32724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8" name="Line 29">
              <a:extLst>
                <a:ext uri="{FF2B5EF4-FFF2-40B4-BE49-F238E27FC236}">
                  <a16:creationId xmlns:a16="http://schemas.microsoft.com/office/drawing/2014/main" id="{00000000-0008-0000-0300-000026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9477450" y="1595191"/>
              <a:ext cx="327242" cy="670112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9" name="Line 25">
              <a:extLst>
                <a:ext uri="{FF2B5EF4-FFF2-40B4-BE49-F238E27FC236}">
                  <a16:creationId xmlns:a16="http://schemas.microsoft.com/office/drawing/2014/main" id="{00000000-0008-0000-0300-000027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9202619" y="2216416"/>
              <a:ext cx="213017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0" name="Line 26">
              <a:extLst>
                <a:ext uri="{FF2B5EF4-FFF2-40B4-BE49-F238E27FC236}">
                  <a16:creationId xmlns:a16="http://schemas.microsoft.com/office/drawing/2014/main" id="{00000000-0008-0000-0300-000028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9415636" y="1531326"/>
              <a:ext cx="351152" cy="685087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1" name="Line 1">
              <a:extLst>
                <a:ext uri="{FF2B5EF4-FFF2-40B4-BE49-F238E27FC236}">
                  <a16:creationId xmlns:a16="http://schemas.microsoft.com/office/drawing/2014/main" id="{00000000-0008-0000-0300-000029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9122015" y="2264019"/>
              <a:ext cx="100800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6</xdr:col>
      <xdr:colOff>0</xdr:colOff>
      <xdr:row>7</xdr:row>
      <xdr:rowOff>153866</xdr:rowOff>
    </xdr:from>
    <xdr:to>
      <xdr:col>8</xdr:col>
      <xdr:colOff>62738</xdr:colOff>
      <xdr:row>11</xdr:row>
      <xdr:rowOff>35534</xdr:rowOff>
    </xdr:to>
    <xdr:grpSp>
      <xdr:nvGrpSpPr>
        <xdr:cNvPr id="47" name="그룹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GrpSpPr/>
      </xdr:nvGrpSpPr>
      <xdr:grpSpPr>
        <a:xfrm>
          <a:off x="3409293" y="1756694"/>
          <a:ext cx="969255" cy="722495"/>
          <a:chOff x="11041757" y="2097886"/>
          <a:chExt cx="1022565" cy="731591"/>
        </a:xfrm>
      </xdr:grpSpPr>
      <xdr:grpSp>
        <xdr:nvGrpSpPr>
          <xdr:cNvPr id="48" name="그룹 138">
            <a:extLst>
              <a:ext uri="{FF2B5EF4-FFF2-40B4-BE49-F238E27FC236}">
                <a16:creationId xmlns:a16="http://schemas.microsoft.com/office/drawing/2014/main" id="{00000000-0008-0000-0300-000030000000}"/>
              </a:ext>
            </a:extLst>
          </xdr:cNvPr>
          <xdr:cNvGrpSpPr/>
        </xdr:nvGrpSpPr>
        <xdr:grpSpPr>
          <a:xfrm>
            <a:off x="11462828" y="2115275"/>
            <a:ext cx="493131" cy="649085"/>
            <a:chOff x="11462828" y="2115275"/>
            <a:chExt cx="493131" cy="649085"/>
          </a:xfrm>
        </xdr:grpSpPr>
        <xdr:sp macro="" textlink="">
          <xdr:nvSpPr>
            <xdr:cNvPr id="55" name="Oval 38">
              <a:extLst>
                <a:ext uri="{FF2B5EF4-FFF2-40B4-BE49-F238E27FC236}">
                  <a16:creationId xmlns:a16="http://schemas.microsoft.com/office/drawing/2014/main" id="{00000000-0008-0000-0300-000037000000}"/>
                </a:ext>
              </a:extLst>
            </xdr:cNvPr>
            <xdr:cNvSpPr>
              <a:spLocks noChangeArrowheads="1"/>
            </xdr:cNvSpPr>
          </xdr:nvSpPr>
          <xdr:spPr bwMode="auto">
            <a:xfrm flipV="1">
              <a:off x="11723216" y="2640203"/>
              <a:ext cx="232743" cy="124157"/>
            </a:xfrm>
            <a:prstGeom prst="ellipse">
              <a:avLst/>
            </a:prstGeom>
            <a:noFill/>
            <a:ln w="0" algn="ctr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6" name="Oval 39">
              <a:extLst>
                <a:ext uri="{FF2B5EF4-FFF2-40B4-BE49-F238E27FC236}">
                  <a16:creationId xmlns:a16="http://schemas.microsoft.com/office/drawing/2014/main" id="{00000000-0008-0000-0300-000038000000}"/>
                </a:ext>
              </a:extLst>
            </xdr:cNvPr>
            <xdr:cNvSpPr>
              <a:spLocks noChangeArrowheads="1"/>
            </xdr:cNvSpPr>
          </xdr:nvSpPr>
          <xdr:spPr bwMode="auto">
            <a:xfrm flipV="1">
              <a:off x="11660314" y="2493680"/>
              <a:ext cx="252458" cy="138763"/>
            </a:xfrm>
            <a:prstGeom prst="ellipse">
              <a:avLst/>
            </a:prstGeom>
            <a:noFill/>
            <a:ln w="0" algn="ctr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7" name="Oval 40">
              <a:extLst>
                <a:ext uri="{FF2B5EF4-FFF2-40B4-BE49-F238E27FC236}">
                  <a16:creationId xmlns:a16="http://schemas.microsoft.com/office/drawing/2014/main" id="{00000000-0008-0000-0300-000039000000}"/>
                </a:ext>
              </a:extLst>
            </xdr:cNvPr>
            <xdr:cNvSpPr>
              <a:spLocks noChangeArrowheads="1"/>
            </xdr:cNvSpPr>
          </xdr:nvSpPr>
          <xdr:spPr bwMode="auto">
            <a:xfrm flipV="1">
              <a:off x="11578510" y="2362676"/>
              <a:ext cx="252458" cy="138764"/>
            </a:xfrm>
            <a:prstGeom prst="ellipse">
              <a:avLst/>
            </a:prstGeom>
            <a:noFill/>
            <a:ln w="0" algn="ctr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8" name="Oval 41">
              <a:extLst>
                <a:ext uri="{FF2B5EF4-FFF2-40B4-BE49-F238E27FC236}">
                  <a16:creationId xmlns:a16="http://schemas.microsoft.com/office/drawing/2014/main" id="{00000000-0008-0000-0300-00003A000000}"/>
                </a:ext>
              </a:extLst>
            </xdr:cNvPr>
            <xdr:cNvSpPr>
              <a:spLocks noChangeArrowheads="1"/>
            </xdr:cNvSpPr>
          </xdr:nvSpPr>
          <xdr:spPr bwMode="auto">
            <a:xfrm flipV="1">
              <a:off x="11515325" y="2246278"/>
              <a:ext cx="252458" cy="124157"/>
            </a:xfrm>
            <a:prstGeom prst="ellipse">
              <a:avLst/>
            </a:prstGeom>
            <a:noFill/>
            <a:ln w="0" algn="ctr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9" name="Oval 42">
              <a:extLst>
                <a:ext uri="{FF2B5EF4-FFF2-40B4-BE49-F238E27FC236}">
                  <a16:creationId xmlns:a16="http://schemas.microsoft.com/office/drawing/2014/main" id="{00000000-0008-0000-0300-00003B000000}"/>
                </a:ext>
              </a:extLst>
            </xdr:cNvPr>
            <xdr:cNvSpPr>
              <a:spLocks noChangeArrowheads="1"/>
            </xdr:cNvSpPr>
          </xdr:nvSpPr>
          <xdr:spPr bwMode="auto">
            <a:xfrm flipV="1">
              <a:off x="11462828" y="2115275"/>
              <a:ext cx="232743" cy="138763"/>
            </a:xfrm>
            <a:prstGeom prst="ellipse">
              <a:avLst/>
            </a:prstGeom>
            <a:noFill/>
            <a:ln w="0" algn="ctr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49" name="그룹 137">
            <a:extLst>
              <a:ext uri="{FF2B5EF4-FFF2-40B4-BE49-F238E27FC236}">
                <a16:creationId xmlns:a16="http://schemas.microsoft.com/office/drawing/2014/main" id="{00000000-0008-0000-0300-000031000000}"/>
              </a:ext>
            </a:extLst>
          </xdr:cNvPr>
          <xdr:cNvGrpSpPr/>
        </xdr:nvGrpSpPr>
        <xdr:grpSpPr>
          <a:xfrm>
            <a:off x="11041757" y="2097886"/>
            <a:ext cx="1022565" cy="731591"/>
            <a:chOff x="11041757" y="2097886"/>
            <a:chExt cx="1022565" cy="731591"/>
          </a:xfrm>
        </xdr:grpSpPr>
        <xdr:sp macro="" textlink="">
          <xdr:nvSpPr>
            <xdr:cNvPr id="50" name="Line 31">
              <a:extLst>
                <a:ext uri="{FF2B5EF4-FFF2-40B4-BE49-F238E27FC236}">
                  <a16:creationId xmlns:a16="http://schemas.microsoft.com/office/drawing/2014/main" id="{00000000-0008-0000-0300-000032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1736485" y="2763570"/>
              <a:ext cx="186194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1" name="Line 33">
              <a:extLst>
                <a:ext uri="{FF2B5EF4-FFF2-40B4-BE49-F238E27FC236}">
                  <a16:creationId xmlns:a16="http://schemas.microsoft.com/office/drawing/2014/main" id="{00000000-0008-0000-0300-00003300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1418860" y="2097886"/>
              <a:ext cx="317625" cy="665684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2" name="Line 28">
              <a:extLst>
                <a:ext uri="{FF2B5EF4-FFF2-40B4-BE49-F238E27FC236}">
                  <a16:creationId xmlns:a16="http://schemas.microsoft.com/office/drawing/2014/main" id="{00000000-0008-0000-0300-000034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1041757" y="2159365"/>
              <a:ext cx="32541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3" name="Line 30">
              <a:extLst>
                <a:ext uri="{FF2B5EF4-FFF2-40B4-BE49-F238E27FC236}">
                  <a16:creationId xmlns:a16="http://schemas.microsoft.com/office/drawing/2014/main" id="{00000000-0008-0000-0300-000035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1367167" y="2159365"/>
              <a:ext cx="325410" cy="670112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4" name="Line 28">
              <a:extLst>
                <a:ext uri="{FF2B5EF4-FFF2-40B4-BE49-F238E27FC236}">
                  <a16:creationId xmlns:a16="http://schemas.microsoft.com/office/drawing/2014/main" id="{00000000-0008-0000-0300-000036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1056322" y="2828192"/>
              <a:ext cx="100800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G7"/>
  <sheetViews>
    <sheetView tabSelected="1" view="pageBreakPreview" zoomScale="130" zoomScaleSheetLayoutView="130" workbookViewId="0">
      <selection activeCell="B5" sqref="B5"/>
    </sheetView>
  </sheetViews>
  <sheetFormatPr defaultColWidth="1.77734375" defaultRowHeight="18" customHeight="1"/>
  <cols>
    <col min="1" max="1" width="8.77734375" style="3" customWidth="1"/>
    <col min="2" max="3" width="16.44140625" style="3" customWidth="1"/>
    <col min="4" max="4" width="7.109375" style="3" customWidth="1"/>
    <col min="5" max="5" width="11.109375" style="3" customWidth="1"/>
    <col min="6" max="6" width="12.44140625" style="3" customWidth="1"/>
    <col min="7" max="7" width="8.21875" style="3" customWidth="1"/>
    <col min="8" max="8" width="2.21875" style="3" customWidth="1"/>
    <col min="9" max="256" width="1.77734375" style="3"/>
    <col min="257" max="257" width="8.77734375" style="3" customWidth="1"/>
    <col min="258" max="259" width="16.44140625" style="3" customWidth="1"/>
    <col min="260" max="260" width="7.109375" style="3" customWidth="1"/>
    <col min="261" max="261" width="11.109375" style="3" customWidth="1"/>
    <col min="262" max="262" width="12.44140625" style="3" customWidth="1"/>
    <col min="263" max="264" width="2.21875" style="3" customWidth="1"/>
    <col min="265" max="512" width="1.77734375" style="3"/>
    <col min="513" max="513" width="8.77734375" style="3" customWidth="1"/>
    <col min="514" max="515" width="16.44140625" style="3" customWidth="1"/>
    <col min="516" max="516" width="7.109375" style="3" customWidth="1"/>
    <col min="517" max="517" width="11.109375" style="3" customWidth="1"/>
    <col min="518" max="518" width="12.44140625" style="3" customWidth="1"/>
    <col min="519" max="520" width="2.21875" style="3" customWidth="1"/>
    <col min="521" max="768" width="1.77734375" style="3"/>
    <col min="769" max="769" width="8.77734375" style="3" customWidth="1"/>
    <col min="770" max="771" width="16.44140625" style="3" customWidth="1"/>
    <col min="772" max="772" width="7.109375" style="3" customWidth="1"/>
    <col min="773" max="773" width="11.109375" style="3" customWidth="1"/>
    <col min="774" max="774" width="12.44140625" style="3" customWidth="1"/>
    <col min="775" max="776" width="2.21875" style="3" customWidth="1"/>
    <col min="777" max="1024" width="1.77734375" style="3"/>
    <col min="1025" max="1025" width="8.77734375" style="3" customWidth="1"/>
    <col min="1026" max="1027" width="16.44140625" style="3" customWidth="1"/>
    <col min="1028" max="1028" width="7.109375" style="3" customWidth="1"/>
    <col min="1029" max="1029" width="11.109375" style="3" customWidth="1"/>
    <col min="1030" max="1030" width="12.44140625" style="3" customWidth="1"/>
    <col min="1031" max="1032" width="2.21875" style="3" customWidth="1"/>
    <col min="1033" max="1280" width="1.77734375" style="3"/>
    <col min="1281" max="1281" width="8.77734375" style="3" customWidth="1"/>
    <col min="1282" max="1283" width="16.44140625" style="3" customWidth="1"/>
    <col min="1284" max="1284" width="7.109375" style="3" customWidth="1"/>
    <col min="1285" max="1285" width="11.109375" style="3" customWidth="1"/>
    <col min="1286" max="1286" width="12.44140625" style="3" customWidth="1"/>
    <col min="1287" max="1288" width="2.21875" style="3" customWidth="1"/>
    <col min="1289" max="1536" width="1.77734375" style="3"/>
    <col min="1537" max="1537" width="8.77734375" style="3" customWidth="1"/>
    <col min="1538" max="1539" width="16.44140625" style="3" customWidth="1"/>
    <col min="1540" max="1540" width="7.109375" style="3" customWidth="1"/>
    <col min="1541" max="1541" width="11.109375" style="3" customWidth="1"/>
    <col min="1542" max="1542" width="12.44140625" style="3" customWidth="1"/>
    <col min="1543" max="1544" width="2.21875" style="3" customWidth="1"/>
    <col min="1545" max="1792" width="1.77734375" style="3"/>
    <col min="1793" max="1793" width="8.77734375" style="3" customWidth="1"/>
    <col min="1794" max="1795" width="16.44140625" style="3" customWidth="1"/>
    <col min="1796" max="1796" width="7.109375" style="3" customWidth="1"/>
    <col min="1797" max="1797" width="11.109375" style="3" customWidth="1"/>
    <col min="1798" max="1798" width="12.44140625" style="3" customWidth="1"/>
    <col min="1799" max="1800" width="2.21875" style="3" customWidth="1"/>
    <col min="1801" max="2048" width="1.77734375" style="3"/>
    <col min="2049" max="2049" width="8.77734375" style="3" customWidth="1"/>
    <col min="2050" max="2051" width="16.44140625" style="3" customWidth="1"/>
    <col min="2052" max="2052" width="7.109375" style="3" customWidth="1"/>
    <col min="2053" max="2053" width="11.109375" style="3" customWidth="1"/>
    <col min="2054" max="2054" width="12.44140625" style="3" customWidth="1"/>
    <col min="2055" max="2056" width="2.21875" style="3" customWidth="1"/>
    <col min="2057" max="2304" width="1.77734375" style="3"/>
    <col min="2305" max="2305" width="8.77734375" style="3" customWidth="1"/>
    <col min="2306" max="2307" width="16.44140625" style="3" customWidth="1"/>
    <col min="2308" max="2308" width="7.109375" style="3" customWidth="1"/>
    <col min="2309" max="2309" width="11.109375" style="3" customWidth="1"/>
    <col min="2310" max="2310" width="12.44140625" style="3" customWidth="1"/>
    <col min="2311" max="2312" width="2.21875" style="3" customWidth="1"/>
    <col min="2313" max="2560" width="1.77734375" style="3"/>
    <col min="2561" max="2561" width="8.77734375" style="3" customWidth="1"/>
    <col min="2562" max="2563" width="16.44140625" style="3" customWidth="1"/>
    <col min="2564" max="2564" width="7.109375" style="3" customWidth="1"/>
    <col min="2565" max="2565" width="11.109375" style="3" customWidth="1"/>
    <col min="2566" max="2566" width="12.44140625" style="3" customWidth="1"/>
    <col min="2567" max="2568" width="2.21875" style="3" customWidth="1"/>
    <col min="2569" max="2816" width="1.77734375" style="3"/>
    <col min="2817" max="2817" width="8.77734375" style="3" customWidth="1"/>
    <col min="2818" max="2819" width="16.44140625" style="3" customWidth="1"/>
    <col min="2820" max="2820" width="7.109375" style="3" customWidth="1"/>
    <col min="2821" max="2821" width="11.109375" style="3" customWidth="1"/>
    <col min="2822" max="2822" width="12.44140625" style="3" customWidth="1"/>
    <col min="2823" max="2824" width="2.21875" style="3" customWidth="1"/>
    <col min="2825" max="3072" width="1.77734375" style="3"/>
    <col min="3073" max="3073" width="8.77734375" style="3" customWidth="1"/>
    <col min="3074" max="3075" width="16.44140625" style="3" customWidth="1"/>
    <col min="3076" max="3076" width="7.109375" style="3" customWidth="1"/>
    <col min="3077" max="3077" width="11.109375" style="3" customWidth="1"/>
    <col min="3078" max="3078" width="12.44140625" style="3" customWidth="1"/>
    <col min="3079" max="3080" width="2.21875" style="3" customWidth="1"/>
    <col min="3081" max="3328" width="1.77734375" style="3"/>
    <col min="3329" max="3329" width="8.77734375" style="3" customWidth="1"/>
    <col min="3330" max="3331" width="16.44140625" style="3" customWidth="1"/>
    <col min="3332" max="3332" width="7.109375" style="3" customWidth="1"/>
    <col min="3333" max="3333" width="11.109375" style="3" customWidth="1"/>
    <col min="3334" max="3334" width="12.44140625" style="3" customWidth="1"/>
    <col min="3335" max="3336" width="2.21875" style="3" customWidth="1"/>
    <col min="3337" max="3584" width="1.77734375" style="3"/>
    <col min="3585" max="3585" width="8.77734375" style="3" customWidth="1"/>
    <col min="3586" max="3587" width="16.44140625" style="3" customWidth="1"/>
    <col min="3588" max="3588" width="7.109375" style="3" customWidth="1"/>
    <col min="3589" max="3589" width="11.109375" style="3" customWidth="1"/>
    <col min="3590" max="3590" width="12.44140625" style="3" customWidth="1"/>
    <col min="3591" max="3592" width="2.21875" style="3" customWidth="1"/>
    <col min="3593" max="3840" width="1.77734375" style="3"/>
    <col min="3841" max="3841" width="8.77734375" style="3" customWidth="1"/>
    <col min="3842" max="3843" width="16.44140625" style="3" customWidth="1"/>
    <col min="3844" max="3844" width="7.109375" style="3" customWidth="1"/>
    <col min="3845" max="3845" width="11.109375" style="3" customWidth="1"/>
    <col min="3846" max="3846" width="12.44140625" style="3" customWidth="1"/>
    <col min="3847" max="3848" width="2.21875" style="3" customWidth="1"/>
    <col min="3849" max="4096" width="1.77734375" style="3"/>
    <col min="4097" max="4097" width="8.77734375" style="3" customWidth="1"/>
    <col min="4098" max="4099" width="16.44140625" style="3" customWidth="1"/>
    <col min="4100" max="4100" width="7.109375" style="3" customWidth="1"/>
    <col min="4101" max="4101" width="11.109375" style="3" customWidth="1"/>
    <col min="4102" max="4102" width="12.44140625" style="3" customWidth="1"/>
    <col min="4103" max="4104" width="2.21875" style="3" customWidth="1"/>
    <col min="4105" max="4352" width="1.77734375" style="3"/>
    <col min="4353" max="4353" width="8.77734375" style="3" customWidth="1"/>
    <col min="4354" max="4355" width="16.44140625" style="3" customWidth="1"/>
    <col min="4356" max="4356" width="7.109375" style="3" customWidth="1"/>
    <col min="4357" max="4357" width="11.109375" style="3" customWidth="1"/>
    <col min="4358" max="4358" width="12.44140625" style="3" customWidth="1"/>
    <col min="4359" max="4360" width="2.21875" style="3" customWidth="1"/>
    <col min="4361" max="4608" width="1.77734375" style="3"/>
    <col min="4609" max="4609" width="8.77734375" style="3" customWidth="1"/>
    <col min="4610" max="4611" width="16.44140625" style="3" customWidth="1"/>
    <col min="4612" max="4612" width="7.109375" style="3" customWidth="1"/>
    <col min="4613" max="4613" width="11.109375" style="3" customWidth="1"/>
    <col min="4614" max="4614" width="12.44140625" style="3" customWidth="1"/>
    <col min="4615" max="4616" width="2.21875" style="3" customWidth="1"/>
    <col min="4617" max="4864" width="1.77734375" style="3"/>
    <col min="4865" max="4865" width="8.77734375" style="3" customWidth="1"/>
    <col min="4866" max="4867" width="16.44140625" style="3" customWidth="1"/>
    <col min="4868" max="4868" width="7.109375" style="3" customWidth="1"/>
    <col min="4869" max="4869" width="11.109375" style="3" customWidth="1"/>
    <col min="4870" max="4870" width="12.44140625" style="3" customWidth="1"/>
    <col min="4871" max="4872" width="2.21875" style="3" customWidth="1"/>
    <col min="4873" max="5120" width="1.77734375" style="3"/>
    <col min="5121" max="5121" width="8.77734375" style="3" customWidth="1"/>
    <col min="5122" max="5123" width="16.44140625" style="3" customWidth="1"/>
    <col min="5124" max="5124" width="7.109375" style="3" customWidth="1"/>
    <col min="5125" max="5125" width="11.109375" style="3" customWidth="1"/>
    <col min="5126" max="5126" width="12.44140625" style="3" customWidth="1"/>
    <col min="5127" max="5128" width="2.21875" style="3" customWidth="1"/>
    <col min="5129" max="5376" width="1.77734375" style="3"/>
    <col min="5377" max="5377" width="8.77734375" style="3" customWidth="1"/>
    <col min="5378" max="5379" width="16.44140625" style="3" customWidth="1"/>
    <col min="5380" max="5380" width="7.109375" style="3" customWidth="1"/>
    <col min="5381" max="5381" width="11.109375" style="3" customWidth="1"/>
    <col min="5382" max="5382" width="12.44140625" style="3" customWidth="1"/>
    <col min="5383" max="5384" width="2.21875" style="3" customWidth="1"/>
    <col min="5385" max="5632" width="1.77734375" style="3"/>
    <col min="5633" max="5633" width="8.77734375" style="3" customWidth="1"/>
    <col min="5634" max="5635" width="16.44140625" style="3" customWidth="1"/>
    <col min="5636" max="5636" width="7.109375" style="3" customWidth="1"/>
    <col min="5637" max="5637" width="11.109375" style="3" customWidth="1"/>
    <col min="5638" max="5638" width="12.44140625" style="3" customWidth="1"/>
    <col min="5639" max="5640" width="2.21875" style="3" customWidth="1"/>
    <col min="5641" max="5888" width="1.77734375" style="3"/>
    <col min="5889" max="5889" width="8.77734375" style="3" customWidth="1"/>
    <col min="5890" max="5891" width="16.44140625" style="3" customWidth="1"/>
    <col min="5892" max="5892" width="7.109375" style="3" customWidth="1"/>
    <col min="5893" max="5893" width="11.109375" style="3" customWidth="1"/>
    <col min="5894" max="5894" width="12.44140625" style="3" customWidth="1"/>
    <col min="5895" max="5896" width="2.21875" style="3" customWidth="1"/>
    <col min="5897" max="6144" width="1.77734375" style="3"/>
    <col min="6145" max="6145" width="8.77734375" style="3" customWidth="1"/>
    <col min="6146" max="6147" width="16.44140625" style="3" customWidth="1"/>
    <col min="6148" max="6148" width="7.109375" style="3" customWidth="1"/>
    <col min="6149" max="6149" width="11.109375" style="3" customWidth="1"/>
    <col min="6150" max="6150" width="12.44140625" style="3" customWidth="1"/>
    <col min="6151" max="6152" width="2.21875" style="3" customWidth="1"/>
    <col min="6153" max="6400" width="1.77734375" style="3"/>
    <col min="6401" max="6401" width="8.77734375" style="3" customWidth="1"/>
    <col min="6402" max="6403" width="16.44140625" style="3" customWidth="1"/>
    <col min="6404" max="6404" width="7.109375" style="3" customWidth="1"/>
    <col min="6405" max="6405" width="11.109375" style="3" customWidth="1"/>
    <col min="6406" max="6406" width="12.44140625" style="3" customWidth="1"/>
    <col min="6407" max="6408" width="2.21875" style="3" customWidth="1"/>
    <col min="6409" max="6656" width="1.77734375" style="3"/>
    <col min="6657" max="6657" width="8.77734375" style="3" customWidth="1"/>
    <col min="6658" max="6659" width="16.44140625" style="3" customWidth="1"/>
    <col min="6660" max="6660" width="7.109375" style="3" customWidth="1"/>
    <col min="6661" max="6661" width="11.109375" style="3" customWidth="1"/>
    <col min="6662" max="6662" width="12.44140625" style="3" customWidth="1"/>
    <col min="6663" max="6664" width="2.21875" style="3" customWidth="1"/>
    <col min="6665" max="6912" width="1.77734375" style="3"/>
    <col min="6913" max="6913" width="8.77734375" style="3" customWidth="1"/>
    <col min="6914" max="6915" width="16.44140625" style="3" customWidth="1"/>
    <col min="6916" max="6916" width="7.109375" style="3" customWidth="1"/>
    <col min="6917" max="6917" width="11.109375" style="3" customWidth="1"/>
    <col min="6918" max="6918" width="12.44140625" style="3" customWidth="1"/>
    <col min="6919" max="6920" width="2.21875" style="3" customWidth="1"/>
    <col min="6921" max="7168" width="1.77734375" style="3"/>
    <col min="7169" max="7169" width="8.77734375" style="3" customWidth="1"/>
    <col min="7170" max="7171" width="16.44140625" style="3" customWidth="1"/>
    <col min="7172" max="7172" width="7.109375" style="3" customWidth="1"/>
    <col min="7173" max="7173" width="11.109375" style="3" customWidth="1"/>
    <col min="7174" max="7174" width="12.44140625" style="3" customWidth="1"/>
    <col min="7175" max="7176" width="2.21875" style="3" customWidth="1"/>
    <col min="7177" max="7424" width="1.77734375" style="3"/>
    <col min="7425" max="7425" width="8.77734375" style="3" customWidth="1"/>
    <col min="7426" max="7427" width="16.44140625" style="3" customWidth="1"/>
    <col min="7428" max="7428" width="7.109375" style="3" customWidth="1"/>
    <col min="7429" max="7429" width="11.109375" style="3" customWidth="1"/>
    <col min="7430" max="7430" width="12.44140625" style="3" customWidth="1"/>
    <col min="7431" max="7432" width="2.21875" style="3" customWidth="1"/>
    <col min="7433" max="7680" width="1.77734375" style="3"/>
    <col min="7681" max="7681" width="8.77734375" style="3" customWidth="1"/>
    <col min="7682" max="7683" width="16.44140625" style="3" customWidth="1"/>
    <col min="7684" max="7684" width="7.109375" style="3" customWidth="1"/>
    <col min="7685" max="7685" width="11.109375" style="3" customWidth="1"/>
    <col min="7686" max="7686" width="12.44140625" style="3" customWidth="1"/>
    <col min="7687" max="7688" width="2.21875" style="3" customWidth="1"/>
    <col min="7689" max="7936" width="1.77734375" style="3"/>
    <col min="7937" max="7937" width="8.77734375" style="3" customWidth="1"/>
    <col min="7938" max="7939" width="16.44140625" style="3" customWidth="1"/>
    <col min="7940" max="7940" width="7.109375" style="3" customWidth="1"/>
    <col min="7941" max="7941" width="11.109375" style="3" customWidth="1"/>
    <col min="7942" max="7942" width="12.44140625" style="3" customWidth="1"/>
    <col min="7943" max="7944" width="2.21875" style="3" customWidth="1"/>
    <col min="7945" max="8192" width="1.77734375" style="3"/>
    <col min="8193" max="8193" width="8.77734375" style="3" customWidth="1"/>
    <col min="8194" max="8195" width="16.44140625" style="3" customWidth="1"/>
    <col min="8196" max="8196" width="7.109375" style="3" customWidth="1"/>
    <col min="8197" max="8197" width="11.109375" style="3" customWidth="1"/>
    <col min="8198" max="8198" width="12.44140625" style="3" customWidth="1"/>
    <col min="8199" max="8200" width="2.21875" style="3" customWidth="1"/>
    <col min="8201" max="8448" width="1.77734375" style="3"/>
    <col min="8449" max="8449" width="8.77734375" style="3" customWidth="1"/>
    <col min="8450" max="8451" width="16.44140625" style="3" customWidth="1"/>
    <col min="8452" max="8452" width="7.109375" style="3" customWidth="1"/>
    <col min="8453" max="8453" width="11.109375" style="3" customWidth="1"/>
    <col min="8454" max="8454" width="12.44140625" style="3" customWidth="1"/>
    <col min="8455" max="8456" width="2.21875" style="3" customWidth="1"/>
    <col min="8457" max="8704" width="1.77734375" style="3"/>
    <col min="8705" max="8705" width="8.77734375" style="3" customWidth="1"/>
    <col min="8706" max="8707" width="16.44140625" style="3" customWidth="1"/>
    <col min="8708" max="8708" width="7.109375" style="3" customWidth="1"/>
    <col min="8709" max="8709" width="11.109375" style="3" customWidth="1"/>
    <col min="8710" max="8710" width="12.44140625" style="3" customWidth="1"/>
    <col min="8711" max="8712" width="2.21875" style="3" customWidth="1"/>
    <col min="8713" max="8960" width="1.77734375" style="3"/>
    <col min="8961" max="8961" width="8.77734375" style="3" customWidth="1"/>
    <col min="8962" max="8963" width="16.44140625" style="3" customWidth="1"/>
    <col min="8964" max="8964" width="7.109375" style="3" customWidth="1"/>
    <col min="8965" max="8965" width="11.109375" style="3" customWidth="1"/>
    <col min="8966" max="8966" width="12.44140625" style="3" customWidth="1"/>
    <col min="8967" max="8968" width="2.21875" style="3" customWidth="1"/>
    <col min="8969" max="9216" width="1.77734375" style="3"/>
    <col min="9217" max="9217" width="8.77734375" style="3" customWidth="1"/>
    <col min="9218" max="9219" width="16.44140625" style="3" customWidth="1"/>
    <col min="9220" max="9220" width="7.109375" style="3" customWidth="1"/>
    <col min="9221" max="9221" width="11.109375" style="3" customWidth="1"/>
    <col min="9222" max="9222" width="12.44140625" style="3" customWidth="1"/>
    <col min="9223" max="9224" width="2.21875" style="3" customWidth="1"/>
    <col min="9225" max="9472" width="1.77734375" style="3"/>
    <col min="9473" max="9473" width="8.77734375" style="3" customWidth="1"/>
    <col min="9474" max="9475" width="16.44140625" style="3" customWidth="1"/>
    <col min="9476" max="9476" width="7.109375" style="3" customWidth="1"/>
    <col min="9477" max="9477" width="11.109375" style="3" customWidth="1"/>
    <col min="9478" max="9478" width="12.44140625" style="3" customWidth="1"/>
    <col min="9479" max="9480" width="2.21875" style="3" customWidth="1"/>
    <col min="9481" max="9728" width="1.77734375" style="3"/>
    <col min="9729" max="9729" width="8.77734375" style="3" customWidth="1"/>
    <col min="9730" max="9731" width="16.44140625" style="3" customWidth="1"/>
    <col min="9732" max="9732" width="7.109375" style="3" customWidth="1"/>
    <col min="9733" max="9733" width="11.109375" style="3" customWidth="1"/>
    <col min="9734" max="9734" width="12.44140625" style="3" customWidth="1"/>
    <col min="9735" max="9736" width="2.21875" style="3" customWidth="1"/>
    <col min="9737" max="9984" width="1.77734375" style="3"/>
    <col min="9985" max="9985" width="8.77734375" style="3" customWidth="1"/>
    <col min="9986" max="9987" width="16.44140625" style="3" customWidth="1"/>
    <col min="9988" max="9988" width="7.109375" style="3" customWidth="1"/>
    <col min="9989" max="9989" width="11.109375" style="3" customWidth="1"/>
    <col min="9990" max="9990" width="12.44140625" style="3" customWidth="1"/>
    <col min="9991" max="9992" width="2.21875" style="3" customWidth="1"/>
    <col min="9993" max="10240" width="1.77734375" style="3"/>
    <col min="10241" max="10241" width="8.77734375" style="3" customWidth="1"/>
    <col min="10242" max="10243" width="16.44140625" style="3" customWidth="1"/>
    <col min="10244" max="10244" width="7.109375" style="3" customWidth="1"/>
    <col min="10245" max="10245" width="11.109375" style="3" customWidth="1"/>
    <col min="10246" max="10246" width="12.44140625" style="3" customWidth="1"/>
    <col min="10247" max="10248" width="2.21875" style="3" customWidth="1"/>
    <col min="10249" max="10496" width="1.77734375" style="3"/>
    <col min="10497" max="10497" width="8.77734375" style="3" customWidth="1"/>
    <col min="10498" max="10499" width="16.44140625" style="3" customWidth="1"/>
    <col min="10500" max="10500" width="7.109375" style="3" customWidth="1"/>
    <col min="10501" max="10501" width="11.109375" style="3" customWidth="1"/>
    <col min="10502" max="10502" width="12.44140625" style="3" customWidth="1"/>
    <col min="10503" max="10504" width="2.21875" style="3" customWidth="1"/>
    <col min="10505" max="10752" width="1.77734375" style="3"/>
    <col min="10753" max="10753" width="8.77734375" style="3" customWidth="1"/>
    <col min="10754" max="10755" width="16.44140625" style="3" customWidth="1"/>
    <col min="10756" max="10756" width="7.109375" style="3" customWidth="1"/>
    <col min="10757" max="10757" width="11.109375" style="3" customWidth="1"/>
    <col min="10758" max="10758" width="12.44140625" style="3" customWidth="1"/>
    <col min="10759" max="10760" width="2.21875" style="3" customWidth="1"/>
    <col min="10761" max="11008" width="1.77734375" style="3"/>
    <col min="11009" max="11009" width="8.77734375" style="3" customWidth="1"/>
    <col min="11010" max="11011" width="16.44140625" style="3" customWidth="1"/>
    <col min="11012" max="11012" width="7.109375" style="3" customWidth="1"/>
    <col min="11013" max="11013" width="11.109375" style="3" customWidth="1"/>
    <col min="11014" max="11014" width="12.44140625" style="3" customWidth="1"/>
    <col min="11015" max="11016" width="2.21875" style="3" customWidth="1"/>
    <col min="11017" max="11264" width="1.77734375" style="3"/>
    <col min="11265" max="11265" width="8.77734375" style="3" customWidth="1"/>
    <col min="11266" max="11267" width="16.44140625" style="3" customWidth="1"/>
    <col min="11268" max="11268" width="7.109375" style="3" customWidth="1"/>
    <col min="11269" max="11269" width="11.109375" style="3" customWidth="1"/>
    <col min="11270" max="11270" width="12.44140625" style="3" customWidth="1"/>
    <col min="11271" max="11272" width="2.21875" style="3" customWidth="1"/>
    <col min="11273" max="11520" width="1.77734375" style="3"/>
    <col min="11521" max="11521" width="8.77734375" style="3" customWidth="1"/>
    <col min="11522" max="11523" width="16.44140625" style="3" customWidth="1"/>
    <col min="11524" max="11524" width="7.109375" style="3" customWidth="1"/>
    <col min="11525" max="11525" width="11.109375" style="3" customWidth="1"/>
    <col min="11526" max="11526" width="12.44140625" style="3" customWidth="1"/>
    <col min="11527" max="11528" width="2.21875" style="3" customWidth="1"/>
    <col min="11529" max="11776" width="1.77734375" style="3"/>
    <col min="11777" max="11777" width="8.77734375" style="3" customWidth="1"/>
    <col min="11778" max="11779" width="16.44140625" style="3" customWidth="1"/>
    <col min="11780" max="11780" width="7.109375" style="3" customWidth="1"/>
    <col min="11781" max="11781" width="11.109375" style="3" customWidth="1"/>
    <col min="11782" max="11782" width="12.44140625" style="3" customWidth="1"/>
    <col min="11783" max="11784" width="2.21875" style="3" customWidth="1"/>
    <col min="11785" max="12032" width="1.77734375" style="3"/>
    <col min="12033" max="12033" width="8.77734375" style="3" customWidth="1"/>
    <col min="12034" max="12035" width="16.44140625" style="3" customWidth="1"/>
    <col min="12036" max="12036" width="7.109375" style="3" customWidth="1"/>
    <col min="12037" max="12037" width="11.109375" style="3" customWidth="1"/>
    <col min="12038" max="12038" width="12.44140625" style="3" customWidth="1"/>
    <col min="12039" max="12040" width="2.21875" style="3" customWidth="1"/>
    <col min="12041" max="12288" width="1.77734375" style="3"/>
    <col min="12289" max="12289" width="8.77734375" style="3" customWidth="1"/>
    <col min="12290" max="12291" width="16.44140625" style="3" customWidth="1"/>
    <col min="12292" max="12292" width="7.109375" style="3" customWidth="1"/>
    <col min="12293" max="12293" width="11.109375" style="3" customWidth="1"/>
    <col min="12294" max="12294" width="12.44140625" style="3" customWidth="1"/>
    <col min="12295" max="12296" width="2.21875" style="3" customWidth="1"/>
    <col min="12297" max="12544" width="1.77734375" style="3"/>
    <col min="12545" max="12545" width="8.77734375" style="3" customWidth="1"/>
    <col min="12546" max="12547" width="16.44140625" style="3" customWidth="1"/>
    <col min="12548" max="12548" width="7.109375" style="3" customWidth="1"/>
    <col min="12549" max="12549" width="11.109375" style="3" customWidth="1"/>
    <col min="12550" max="12550" width="12.44140625" style="3" customWidth="1"/>
    <col min="12551" max="12552" width="2.21875" style="3" customWidth="1"/>
    <col min="12553" max="12800" width="1.77734375" style="3"/>
    <col min="12801" max="12801" width="8.77734375" style="3" customWidth="1"/>
    <col min="12802" max="12803" width="16.44140625" style="3" customWidth="1"/>
    <col min="12804" max="12804" width="7.109375" style="3" customWidth="1"/>
    <col min="12805" max="12805" width="11.109375" style="3" customWidth="1"/>
    <col min="12806" max="12806" width="12.44140625" style="3" customWidth="1"/>
    <col min="12807" max="12808" width="2.21875" style="3" customWidth="1"/>
    <col min="12809" max="13056" width="1.77734375" style="3"/>
    <col min="13057" max="13057" width="8.77734375" style="3" customWidth="1"/>
    <col min="13058" max="13059" width="16.44140625" style="3" customWidth="1"/>
    <col min="13060" max="13060" width="7.109375" style="3" customWidth="1"/>
    <col min="13061" max="13061" width="11.109375" style="3" customWidth="1"/>
    <col min="13062" max="13062" width="12.44140625" style="3" customWidth="1"/>
    <col min="13063" max="13064" width="2.21875" style="3" customWidth="1"/>
    <col min="13065" max="13312" width="1.77734375" style="3"/>
    <col min="13313" max="13313" width="8.77734375" style="3" customWidth="1"/>
    <col min="13314" max="13315" width="16.44140625" style="3" customWidth="1"/>
    <col min="13316" max="13316" width="7.109375" style="3" customWidth="1"/>
    <col min="13317" max="13317" width="11.109375" style="3" customWidth="1"/>
    <col min="13318" max="13318" width="12.44140625" style="3" customWidth="1"/>
    <col min="13319" max="13320" width="2.21875" style="3" customWidth="1"/>
    <col min="13321" max="13568" width="1.77734375" style="3"/>
    <col min="13569" max="13569" width="8.77734375" style="3" customWidth="1"/>
    <col min="13570" max="13571" width="16.44140625" style="3" customWidth="1"/>
    <col min="13572" max="13572" width="7.109375" style="3" customWidth="1"/>
    <col min="13573" max="13573" width="11.109375" style="3" customWidth="1"/>
    <col min="13574" max="13574" width="12.44140625" style="3" customWidth="1"/>
    <col min="13575" max="13576" width="2.21875" style="3" customWidth="1"/>
    <col min="13577" max="13824" width="1.77734375" style="3"/>
    <col min="13825" max="13825" width="8.77734375" style="3" customWidth="1"/>
    <col min="13826" max="13827" width="16.44140625" style="3" customWidth="1"/>
    <col min="13828" max="13828" width="7.109375" style="3" customWidth="1"/>
    <col min="13829" max="13829" width="11.109375" style="3" customWidth="1"/>
    <col min="13830" max="13830" width="12.44140625" style="3" customWidth="1"/>
    <col min="13831" max="13832" width="2.21875" style="3" customWidth="1"/>
    <col min="13833" max="14080" width="1.77734375" style="3"/>
    <col min="14081" max="14081" width="8.77734375" style="3" customWidth="1"/>
    <col min="14082" max="14083" width="16.44140625" style="3" customWidth="1"/>
    <col min="14084" max="14084" width="7.109375" style="3" customWidth="1"/>
    <col min="14085" max="14085" width="11.109375" style="3" customWidth="1"/>
    <col min="14086" max="14086" width="12.44140625" style="3" customWidth="1"/>
    <col min="14087" max="14088" width="2.21875" style="3" customWidth="1"/>
    <col min="14089" max="14336" width="1.77734375" style="3"/>
    <col min="14337" max="14337" width="8.77734375" style="3" customWidth="1"/>
    <col min="14338" max="14339" width="16.44140625" style="3" customWidth="1"/>
    <col min="14340" max="14340" width="7.109375" style="3" customWidth="1"/>
    <col min="14341" max="14341" width="11.109375" style="3" customWidth="1"/>
    <col min="14342" max="14342" width="12.44140625" style="3" customWidth="1"/>
    <col min="14343" max="14344" width="2.21875" style="3" customWidth="1"/>
    <col min="14345" max="14592" width="1.77734375" style="3"/>
    <col min="14593" max="14593" width="8.77734375" style="3" customWidth="1"/>
    <col min="14594" max="14595" width="16.44140625" style="3" customWidth="1"/>
    <col min="14596" max="14596" width="7.109375" style="3" customWidth="1"/>
    <col min="14597" max="14597" width="11.109375" style="3" customWidth="1"/>
    <col min="14598" max="14598" width="12.44140625" style="3" customWidth="1"/>
    <col min="14599" max="14600" width="2.21875" style="3" customWidth="1"/>
    <col min="14601" max="14848" width="1.77734375" style="3"/>
    <col min="14849" max="14849" width="8.77734375" style="3" customWidth="1"/>
    <col min="14850" max="14851" width="16.44140625" style="3" customWidth="1"/>
    <col min="14852" max="14852" width="7.109375" style="3" customWidth="1"/>
    <col min="14853" max="14853" width="11.109375" style="3" customWidth="1"/>
    <col min="14854" max="14854" width="12.44140625" style="3" customWidth="1"/>
    <col min="14855" max="14856" width="2.21875" style="3" customWidth="1"/>
    <col min="14857" max="15104" width="1.77734375" style="3"/>
    <col min="15105" max="15105" width="8.77734375" style="3" customWidth="1"/>
    <col min="15106" max="15107" width="16.44140625" style="3" customWidth="1"/>
    <col min="15108" max="15108" width="7.109375" style="3" customWidth="1"/>
    <col min="15109" max="15109" width="11.109375" style="3" customWidth="1"/>
    <col min="15110" max="15110" width="12.44140625" style="3" customWidth="1"/>
    <col min="15111" max="15112" width="2.21875" style="3" customWidth="1"/>
    <col min="15113" max="15360" width="1.77734375" style="3"/>
    <col min="15361" max="15361" width="8.77734375" style="3" customWidth="1"/>
    <col min="15362" max="15363" width="16.44140625" style="3" customWidth="1"/>
    <col min="15364" max="15364" width="7.109375" style="3" customWidth="1"/>
    <col min="15365" max="15365" width="11.109375" style="3" customWidth="1"/>
    <col min="15366" max="15366" width="12.44140625" style="3" customWidth="1"/>
    <col min="15367" max="15368" width="2.21875" style="3" customWidth="1"/>
    <col min="15369" max="15616" width="1.77734375" style="3"/>
    <col min="15617" max="15617" width="8.77734375" style="3" customWidth="1"/>
    <col min="15618" max="15619" width="16.44140625" style="3" customWidth="1"/>
    <col min="15620" max="15620" width="7.109375" style="3" customWidth="1"/>
    <col min="15621" max="15621" width="11.109375" style="3" customWidth="1"/>
    <col min="15622" max="15622" width="12.44140625" style="3" customWidth="1"/>
    <col min="15623" max="15624" width="2.21875" style="3" customWidth="1"/>
    <col min="15625" max="15872" width="1.77734375" style="3"/>
    <col min="15873" max="15873" width="8.77734375" style="3" customWidth="1"/>
    <col min="15874" max="15875" width="16.44140625" style="3" customWidth="1"/>
    <col min="15876" max="15876" width="7.109375" style="3" customWidth="1"/>
    <col min="15877" max="15877" width="11.109375" style="3" customWidth="1"/>
    <col min="15878" max="15878" width="12.44140625" style="3" customWidth="1"/>
    <col min="15879" max="15880" width="2.21875" style="3" customWidth="1"/>
    <col min="15881" max="16128" width="1.77734375" style="3"/>
    <col min="16129" max="16129" width="8.77734375" style="3" customWidth="1"/>
    <col min="16130" max="16131" width="16.44140625" style="3" customWidth="1"/>
    <col min="16132" max="16132" width="7.109375" style="3" customWidth="1"/>
    <col min="16133" max="16133" width="11.109375" style="3" customWidth="1"/>
    <col min="16134" max="16134" width="12.44140625" style="3" customWidth="1"/>
    <col min="16135" max="16136" width="2.21875" style="3" customWidth="1"/>
    <col min="16137" max="16384" width="1.77734375" style="3"/>
  </cols>
  <sheetData>
    <row r="1" spans="1:7" ht="30" customHeight="1">
      <c r="A1" s="214" t="str">
        <f>CONCATENATE("가물막이 수량집계표 (",G1,")")</f>
        <v>가물막이 수량집계표 (주간)</v>
      </c>
      <c r="B1" s="214"/>
      <c r="C1" s="214"/>
      <c r="D1" s="214"/>
      <c r="E1" s="214"/>
      <c r="F1" s="214"/>
      <c r="G1" s="184" t="s">
        <v>145</v>
      </c>
    </row>
    <row r="2" spans="1:7" ht="30" customHeight="1">
      <c r="A2" s="33" t="s">
        <v>40</v>
      </c>
      <c r="B2" s="33" t="s">
        <v>41</v>
      </c>
      <c r="C2" s="33" t="s">
        <v>42</v>
      </c>
      <c r="D2" s="33" t="s">
        <v>43</v>
      </c>
      <c r="E2" s="34" t="s">
        <v>44</v>
      </c>
      <c r="F2" s="33" t="s">
        <v>45</v>
      </c>
    </row>
    <row r="3" spans="1:7" ht="24" customHeight="1">
      <c r="A3" s="33" t="s">
        <v>46</v>
      </c>
      <c r="B3" s="33" t="s">
        <v>47</v>
      </c>
      <c r="C3" s="33"/>
      <c r="D3" s="33"/>
      <c r="E3" s="34"/>
      <c r="F3" s="33"/>
    </row>
    <row r="4" spans="1:7" ht="24" customHeight="1">
      <c r="A4" s="33" t="s">
        <v>48</v>
      </c>
      <c r="B4" s="33" t="s">
        <v>49</v>
      </c>
      <c r="C4" s="33"/>
      <c r="D4" s="33"/>
      <c r="E4" s="34"/>
      <c r="F4" s="33"/>
    </row>
    <row r="5" spans="1:7" ht="24" customHeight="1">
      <c r="A5" s="212" t="s">
        <v>50</v>
      </c>
      <c r="B5" s="35" t="s">
        <v>51</v>
      </c>
      <c r="C5" s="36"/>
      <c r="D5" s="26" t="s">
        <v>55</v>
      </c>
      <c r="E5" s="38">
        <f>가물막이집계!D6</f>
        <v>642.68000000000006</v>
      </c>
      <c r="F5" s="35"/>
    </row>
    <row r="6" spans="1:7" ht="24" customHeight="1">
      <c r="A6" s="212" t="s">
        <v>53</v>
      </c>
      <c r="B6" s="35" t="s">
        <v>54</v>
      </c>
      <c r="C6" s="36"/>
      <c r="D6" s="26" t="s">
        <v>55</v>
      </c>
      <c r="E6" s="38">
        <f>가물막이집계!D5</f>
        <v>469.18</v>
      </c>
      <c r="F6" s="35"/>
    </row>
    <row r="7" spans="1:7" ht="24" customHeight="1">
      <c r="A7" s="212" t="s">
        <v>56</v>
      </c>
      <c r="B7" s="35" t="s">
        <v>57</v>
      </c>
      <c r="C7" s="36" t="str">
        <f>가물막이집계!B4</f>
        <v>토사</v>
      </c>
      <c r="D7" s="37" t="s">
        <v>52</v>
      </c>
      <c r="E7" s="38">
        <f>가물막이집계!D4</f>
        <v>1288.17</v>
      </c>
      <c r="F7" s="35"/>
    </row>
  </sheetData>
  <mergeCells count="1">
    <mergeCell ref="A1:F1"/>
  </mergeCells>
  <phoneticPr fontId="3" type="noConversion"/>
  <printOptions horizontalCentered="1"/>
  <pageMargins left="0.59055118110236227" right="0.59055118110236227" top="0.98425196850393704" bottom="0.78740157480314965" header="0.51181102362204722" footer="0.51181102362204722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6"/>
  <sheetViews>
    <sheetView showZeros="0" view="pageBreakPreview" zoomScale="130" zoomScaleSheetLayoutView="130" workbookViewId="0">
      <pane ySplit="3" topLeftCell="A4" activePane="bottomLeft" state="frozen"/>
      <selection activeCell="R21" sqref="R21"/>
      <selection pane="bottomLeft" activeCell="F18" sqref="F17:F18"/>
    </sheetView>
  </sheetViews>
  <sheetFormatPr defaultRowHeight="13.5"/>
  <cols>
    <col min="1" max="1" width="20.6640625" customWidth="1"/>
    <col min="2" max="2" width="10.5546875" style="29" customWidth="1"/>
    <col min="3" max="3" width="5.88671875" customWidth="1"/>
    <col min="4" max="4" width="10.77734375" customWidth="1"/>
    <col min="5" max="5" width="9" style="56" customWidth="1"/>
    <col min="6" max="6" width="11.21875" customWidth="1"/>
    <col min="7" max="7" width="9.109375" customWidth="1"/>
    <col min="9" max="9" width="8.88671875" customWidth="1"/>
    <col min="11" max="11" width="8.88671875" customWidth="1"/>
  </cols>
  <sheetData>
    <row r="1" spans="1:15" ht="35.1" customHeight="1">
      <c r="A1" s="215" t="s">
        <v>1</v>
      </c>
      <c r="B1" s="215"/>
      <c r="C1" s="215"/>
      <c r="D1" s="215"/>
      <c r="E1" s="215"/>
      <c r="F1" s="215"/>
      <c r="G1" s="215"/>
      <c r="O1" s="17"/>
    </row>
    <row r="2" spans="1:15" ht="24.95" customHeight="1">
      <c r="A2" s="216" t="s">
        <v>31</v>
      </c>
      <c r="B2" s="216" t="s">
        <v>39</v>
      </c>
      <c r="C2" s="216" t="s">
        <v>32</v>
      </c>
      <c r="D2" s="216" t="s">
        <v>33</v>
      </c>
      <c r="E2" s="217" t="s">
        <v>2</v>
      </c>
      <c r="F2" s="218"/>
      <c r="G2" s="216" t="s">
        <v>34</v>
      </c>
      <c r="J2" s="4"/>
      <c r="M2" s="19"/>
      <c r="N2" s="20"/>
      <c r="O2" s="21"/>
    </row>
    <row r="3" spans="1:15" ht="24.95" customHeight="1">
      <c r="A3" s="216"/>
      <c r="B3" s="216"/>
      <c r="C3" s="216"/>
      <c r="D3" s="216"/>
      <c r="E3" s="32">
        <v>1</v>
      </c>
      <c r="F3" s="32">
        <v>2</v>
      </c>
      <c r="G3" s="216"/>
      <c r="H3" s="18"/>
      <c r="I3" s="18"/>
      <c r="J3" s="18"/>
      <c r="K3" s="18"/>
      <c r="L3" s="22"/>
      <c r="M3" s="23"/>
      <c r="N3" s="24"/>
      <c r="O3" s="25"/>
    </row>
    <row r="4" spans="1:15" ht="24.95" customHeight="1">
      <c r="A4" s="28" t="s">
        <v>35</v>
      </c>
      <c r="B4" s="30" t="s">
        <v>38</v>
      </c>
      <c r="C4" s="57" t="s">
        <v>52</v>
      </c>
      <c r="D4" s="27">
        <f>SUM(E4:F4)</f>
        <v>1288.17</v>
      </c>
      <c r="E4" s="27">
        <f>'가물막이-가시설(1열)'!K21</f>
        <v>483.24</v>
      </c>
      <c r="F4" s="27">
        <f>'가물막이-가시설(2열)'!K21</f>
        <v>804.93000000000006</v>
      </c>
      <c r="G4" s="26"/>
      <c r="H4" s="18"/>
      <c r="I4" s="18"/>
      <c r="J4" s="18"/>
      <c r="K4" s="18"/>
      <c r="L4" s="18"/>
      <c r="M4" s="5"/>
      <c r="N4" s="5"/>
      <c r="O4" s="5"/>
    </row>
    <row r="5" spans="1:15" ht="24.95" customHeight="1">
      <c r="A5" s="31" t="s">
        <v>36</v>
      </c>
      <c r="B5" s="30"/>
      <c r="C5" s="26" t="s">
        <v>58</v>
      </c>
      <c r="D5" s="27">
        <f>SUM(E5:F5)</f>
        <v>469.18</v>
      </c>
      <c r="E5" s="27">
        <f>'가물막이-가시설(1열)'!K23</f>
        <v>211.2</v>
      </c>
      <c r="F5" s="27">
        <f>'가물막이-가시설(2열)'!K23</f>
        <v>257.98</v>
      </c>
      <c r="G5" s="26"/>
      <c r="H5" s="18"/>
      <c r="I5" s="18"/>
      <c r="J5" s="18"/>
      <c r="K5" s="18"/>
      <c r="L5" s="18"/>
      <c r="M5" s="5"/>
      <c r="N5" s="5"/>
      <c r="O5" s="5"/>
    </row>
    <row r="6" spans="1:15" ht="24.95" customHeight="1">
      <c r="A6" s="31" t="s">
        <v>37</v>
      </c>
      <c r="B6" s="30"/>
      <c r="C6" s="26" t="s">
        <v>58</v>
      </c>
      <c r="D6" s="27">
        <f>SUM(E6:F6)</f>
        <v>642.68000000000006</v>
      </c>
      <c r="E6" s="27">
        <f>'가물막이-가시설(1열)'!K26</f>
        <v>289.3</v>
      </c>
      <c r="F6" s="27">
        <f>'가물막이-가시설(2열)'!K26</f>
        <v>353.38</v>
      </c>
      <c r="G6" s="26"/>
      <c r="H6" s="18"/>
      <c r="I6" s="18"/>
      <c r="J6" s="18"/>
      <c r="K6" s="18"/>
      <c r="L6" s="18"/>
      <c r="M6" s="5"/>
      <c r="N6" s="5"/>
      <c r="O6" s="5"/>
    </row>
  </sheetData>
  <mergeCells count="7">
    <mergeCell ref="A1:G1"/>
    <mergeCell ref="G2:G3"/>
    <mergeCell ref="A2:A3"/>
    <mergeCell ref="B2:B3"/>
    <mergeCell ref="C2:C3"/>
    <mergeCell ref="D2:D3"/>
    <mergeCell ref="E2:F2"/>
  </mergeCells>
  <phoneticPr fontId="3" type="noConversion"/>
  <pageMargins left="0.70866141732283472" right="0.55118110236220474" top="0.9055118110236221" bottom="0.669291338582677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O216"/>
  <sheetViews>
    <sheetView zoomScale="115" zoomScaleNormal="115" zoomScaleSheetLayoutView="100" workbookViewId="0">
      <pane ySplit="3" topLeftCell="A34" activePane="bottomLeft" state="frozen"/>
      <selection activeCell="S39" sqref="S39"/>
      <selection pane="bottomLeft" activeCell="S22" sqref="S22"/>
    </sheetView>
  </sheetViews>
  <sheetFormatPr defaultRowHeight="12"/>
  <cols>
    <col min="1" max="1" width="3.77734375" style="270" customWidth="1"/>
    <col min="2" max="2" width="9.77734375" style="238" customWidth="1"/>
    <col min="3" max="3" width="2.77734375" style="239" customWidth="1"/>
    <col min="4" max="4" width="7.77734375" style="240" customWidth="1"/>
    <col min="5" max="5" width="7.77734375" style="268" customWidth="1"/>
    <col min="6" max="6" width="7.77734375" style="240" customWidth="1"/>
    <col min="7" max="7" width="7.77734375" style="234" customWidth="1"/>
    <col min="8" max="8" width="2.77734375" style="234" customWidth="1"/>
    <col min="9" max="9" width="8.77734375" style="269" customWidth="1"/>
    <col min="10" max="10" width="4.33203125" style="241" customWidth="1"/>
    <col min="11" max="11" width="9.77734375" style="242" customWidth="1"/>
    <col min="12" max="12" width="4.77734375" style="243" customWidth="1"/>
    <col min="13" max="13" width="3.77734375" style="244" customWidth="1"/>
    <col min="14" max="16384" width="8.88671875" style="244"/>
  </cols>
  <sheetData>
    <row r="1" spans="1:12" s="236" customFormat="1" ht="27" customHeight="1">
      <c r="A1" s="219" t="s">
        <v>4</v>
      </c>
      <c r="B1" s="219"/>
      <c r="C1" s="219" t="s">
        <v>5</v>
      </c>
      <c r="D1" s="235"/>
      <c r="E1" s="235"/>
      <c r="F1" s="235"/>
      <c r="G1" s="235"/>
      <c r="H1" s="235"/>
      <c r="I1" s="235"/>
      <c r="J1" s="235"/>
      <c r="K1" s="220" t="s">
        <v>6</v>
      </c>
      <c r="L1" s="221"/>
    </row>
    <row r="2" spans="1:12" ht="17.100000000000001" customHeight="1">
      <c r="A2" s="237"/>
      <c r="E2" s="234"/>
      <c r="F2" s="234"/>
      <c r="I2" s="241"/>
      <c r="J2" s="234"/>
    </row>
    <row r="3" spans="1:12" ht="17.100000000000001" customHeight="1">
      <c r="A3" s="237"/>
      <c r="C3" s="239" t="s">
        <v>0</v>
      </c>
      <c r="D3" s="245" t="s">
        <v>92</v>
      </c>
      <c r="E3" s="234"/>
      <c r="F3" s="234"/>
      <c r="I3" s="241"/>
      <c r="J3" s="234" t="s">
        <v>18</v>
      </c>
      <c r="K3" s="242">
        <f>가물막이조서!F15</f>
        <v>78.099999999999994</v>
      </c>
      <c r="L3" s="243" t="s">
        <v>19</v>
      </c>
    </row>
    <row r="4" spans="1:12" ht="17.100000000000001" customHeight="1">
      <c r="A4" s="237"/>
      <c r="E4" s="234"/>
      <c r="F4" s="234"/>
      <c r="I4" s="241"/>
      <c r="J4" s="234"/>
    </row>
    <row r="5" spans="1:12" ht="17.100000000000001" customHeight="1">
      <c r="A5" s="237"/>
      <c r="E5" s="234"/>
      <c r="F5" s="234"/>
      <c r="I5" s="241"/>
      <c r="J5" s="234"/>
    </row>
    <row r="6" spans="1:12" ht="17.100000000000001" customHeight="1">
      <c r="A6" s="237"/>
      <c r="D6" s="246"/>
      <c r="E6" s="247"/>
      <c r="F6" s="234"/>
      <c r="G6" s="248">
        <v>3</v>
      </c>
      <c r="I6" s="246" t="s">
        <v>7</v>
      </c>
      <c r="J6" s="234"/>
    </row>
    <row r="7" spans="1:12" ht="17.100000000000001" customHeight="1">
      <c r="A7" s="237"/>
      <c r="E7" s="234"/>
      <c r="F7" s="234"/>
      <c r="I7" s="241"/>
      <c r="J7" s="234"/>
    </row>
    <row r="8" spans="1:12" ht="17.100000000000001" customHeight="1">
      <c r="A8" s="237"/>
      <c r="E8" s="234"/>
      <c r="F8" s="234"/>
      <c r="I8" s="241"/>
      <c r="J8" s="234"/>
    </row>
    <row r="9" spans="1:12" ht="17.100000000000001" customHeight="1">
      <c r="A9" s="237"/>
      <c r="E9" s="234"/>
      <c r="F9" s="234"/>
      <c r="I9" s="249">
        <v>1.5</v>
      </c>
      <c r="J9" s="234"/>
    </row>
    <row r="10" spans="1:12" ht="17.100000000000001" customHeight="1">
      <c r="A10" s="237"/>
      <c r="E10" s="289">
        <v>1.5</v>
      </c>
      <c r="F10" s="234"/>
      <c r="I10" s="249"/>
      <c r="J10" s="234"/>
    </row>
    <row r="11" spans="1:12" ht="17.100000000000001" customHeight="1">
      <c r="A11" s="237"/>
      <c r="E11" s="289"/>
      <c r="F11" s="234"/>
      <c r="I11" s="249"/>
      <c r="J11" s="234"/>
    </row>
    <row r="12" spans="1:12" ht="17.100000000000001" customHeight="1">
      <c r="A12" s="237"/>
      <c r="E12" s="234"/>
      <c r="F12" s="234"/>
      <c r="I12" s="241"/>
      <c r="J12" s="234"/>
    </row>
    <row r="13" spans="1:12" ht="17.100000000000001" customHeight="1">
      <c r="A13" s="237"/>
      <c r="E13" s="248"/>
      <c r="F13" s="234"/>
      <c r="G13" s="247">
        <f>ROUND(G6+(I9*E10),2)</f>
        <v>5.25</v>
      </c>
      <c r="I13" s="251" t="s">
        <v>3</v>
      </c>
      <c r="J13" s="234"/>
    </row>
    <row r="14" spans="1:12" ht="17.100000000000001" customHeight="1">
      <c r="A14" s="237"/>
      <c r="E14" s="234"/>
      <c r="F14" s="234"/>
      <c r="I14" s="241"/>
      <c r="J14" s="234"/>
    </row>
    <row r="15" spans="1:12" ht="17.100000000000001" customHeight="1">
      <c r="A15" s="237"/>
      <c r="E15" s="234"/>
      <c r="F15" s="234"/>
      <c r="I15" s="241"/>
      <c r="J15" s="234"/>
    </row>
    <row r="16" spans="1:12" ht="17.100000000000001" customHeight="1">
      <c r="A16" s="237"/>
      <c r="E16" s="234"/>
      <c r="F16" s="234"/>
      <c r="I16" s="241"/>
      <c r="J16" s="234"/>
    </row>
    <row r="17" spans="1:12" ht="17.100000000000001" customHeight="1">
      <c r="A17" s="237"/>
      <c r="E17" s="234"/>
      <c r="F17" s="234"/>
      <c r="I17" s="241"/>
      <c r="J17" s="234"/>
    </row>
    <row r="18" spans="1:12" ht="17.100000000000001" customHeight="1">
      <c r="A18" s="237"/>
      <c r="E18" s="234"/>
      <c r="F18" s="234"/>
      <c r="I18" s="241"/>
      <c r="J18" s="234"/>
    </row>
    <row r="19" spans="1:12" ht="17.100000000000001" customHeight="1">
      <c r="A19" s="237">
        <v>1</v>
      </c>
      <c r="B19" s="238" t="s">
        <v>21</v>
      </c>
      <c r="C19" s="239" t="s">
        <v>22</v>
      </c>
      <c r="D19" s="240" t="str">
        <f>CONCATENATE("(",FIXED(G6,2)," + ",FIXED(G13,2),") × 1/2 × ",FIXED(I9,2)," × ",FIXED($K$3,2),"m")</f>
        <v>(3.00 + 5.25) × 1/2 × 1.50 × 78.10m</v>
      </c>
      <c r="E19" s="234"/>
      <c r="F19" s="234"/>
      <c r="H19" s="234" t="s">
        <v>25</v>
      </c>
      <c r="I19" s="241">
        <f>ROUND((G6+G13)/2*I9*$K$3,2)</f>
        <v>483.24</v>
      </c>
      <c r="J19" s="252" t="s">
        <v>27</v>
      </c>
    </row>
    <row r="20" spans="1:12" ht="17.100000000000001" customHeight="1">
      <c r="A20" s="237"/>
      <c r="B20" s="238" t="s">
        <v>20</v>
      </c>
      <c r="E20" s="234"/>
      <c r="F20" s="234"/>
      <c r="I20" s="241"/>
      <c r="J20" s="252"/>
    </row>
    <row r="21" spans="1:12" ht="17.100000000000001" customHeight="1">
      <c r="A21" s="237"/>
      <c r="E21" s="234"/>
      <c r="F21" s="234"/>
      <c r="H21" s="253"/>
      <c r="I21" s="254" t="s">
        <v>12</v>
      </c>
      <c r="J21" s="253" t="s">
        <v>25</v>
      </c>
      <c r="K21" s="255">
        <f>SUM(I19:I20)</f>
        <v>483.24</v>
      </c>
      <c r="L21" s="256" t="s">
        <v>64</v>
      </c>
    </row>
    <row r="22" spans="1:12" ht="17.100000000000001" customHeight="1">
      <c r="A22" s="237"/>
      <c r="E22" s="234"/>
      <c r="F22" s="234"/>
      <c r="I22" s="241"/>
      <c r="J22" s="234"/>
    </row>
    <row r="23" spans="1:12" ht="17.100000000000001" customHeight="1">
      <c r="A23" s="237">
        <v>2</v>
      </c>
      <c r="B23" s="238" t="s">
        <v>23</v>
      </c>
      <c r="C23" s="239" t="s">
        <v>22</v>
      </c>
      <c r="D23" s="240" t="str">
        <f>CONCATENATE("{√(",FIXED(I9,2),"² + ",FIXED(G13-G6,2),"²)} × 1개소 × ",FIXED($K$3,2),"m")</f>
        <v>{√(1.50² + 2.25²)} × 1개소 × 78.10m</v>
      </c>
      <c r="E23" s="234"/>
      <c r="F23" s="234"/>
      <c r="I23" s="241"/>
      <c r="J23" s="234" t="s">
        <v>25</v>
      </c>
      <c r="K23" s="242">
        <f>ROUND(SQRT(I9^2+(G13-G6)^2)*1*$K$3,2)</f>
        <v>211.2</v>
      </c>
      <c r="L23" s="257" t="s">
        <v>65</v>
      </c>
    </row>
    <row r="24" spans="1:12" ht="17.100000000000001" customHeight="1">
      <c r="A24" s="237"/>
      <c r="B24" s="238" t="s">
        <v>24</v>
      </c>
      <c r="E24" s="234"/>
      <c r="F24" s="234"/>
      <c r="I24" s="241"/>
      <c r="J24" s="234"/>
    </row>
    <row r="25" spans="1:12" ht="17.100000000000001" customHeight="1">
      <c r="A25" s="237"/>
      <c r="E25" s="234"/>
      <c r="F25" s="234"/>
      <c r="I25" s="241"/>
      <c r="J25" s="234"/>
    </row>
    <row r="26" spans="1:12" ht="17.100000000000001" customHeight="1">
      <c r="A26" s="237">
        <v>3</v>
      </c>
      <c r="B26" s="238" t="s">
        <v>26</v>
      </c>
      <c r="C26" s="239" t="s">
        <v>22</v>
      </c>
      <c r="D26" s="240" t="str">
        <f>CONCATENATE("{√(",FIXED(I9,2),"² + ",FIXED(G13-G6,2),"²) + 1.00} × 1개소 × ",FIXED($K$3,2),"m")</f>
        <v>{√(1.50² + 2.25²) + 1.00} × 1개소 × 78.10m</v>
      </c>
      <c r="E26" s="234"/>
      <c r="F26" s="234"/>
      <c r="I26" s="241"/>
      <c r="J26" s="234" t="s">
        <v>25</v>
      </c>
      <c r="K26" s="242">
        <f>ROUND((SQRT(I9^2+(G13-G6)^2)+1)*1*$K$3,2)</f>
        <v>289.3</v>
      </c>
      <c r="L26" s="257" t="s">
        <v>65</v>
      </c>
    </row>
    <row r="27" spans="1:12" ht="17.100000000000001" customHeight="1">
      <c r="A27" s="237"/>
      <c r="E27" s="234"/>
      <c r="F27" s="234"/>
      <c r="I27" s="241"/>
      <c r="J27" s="234"/>
    </row>
    <row r="28" spans="1:12" ht="17.100000000000001" customHeight="1">
      <c r="A28" s="237"/>
      <c r="E28" s="234"/>
      <c r="F28" s="234"/>
      <c r="I28" s="241"/>
      <c r="J28" s="234"/>
    </row>
    <row r="29" spans="1:12" ht="17.100000000000001" customHeight="1">
      <c r="A29" s="237"/>
      <c r="E29" s="234"/>
      <c r="F29" s="234"/>
      <c r="I29" s="241"/>
      <c r="J29" s="234"/>
    </row>
    <row r="30" spans="1:12" ht="17.100000000000001" customHeight="1">
      <c r="A30" s="237"/>
      <c r="E30" s="234"/>
      <c r="F30" s="234"/>
      <c r="I30" s="241"/>
      <c r="J30" s="234"/>
    </row>
    <row r="31" spans="1:12" ht="17.100000000000001" customHeight="1">
      <c r="A31" s="237"/>
      <c r="E31" s="234"/>
      <c r="F31" s="234"/>
      <c r="I31" s="241"/>
      <c r="J31" s="234"/>
    </row>
    <row r="32" spans="1:12" ht="17.100000000000001" customHeight="1">
      <c r="A32" s="237"/>
      <c r="E32" s="234"/>
      <c r="F32" s="234"/>
      <c r="I32" s="241"/>
      <c r="J32" s="234"/>
    </row>
    <row r="33" spans="1:15" ht="17.100000000000001" customHeight="1">
      <c r="A33" s="237"/>
      <c r="E33" s="234"/>
      <c r="F33" s="234"/>
      <c r="I33" s="241"/>
      <c r="J33" s="234"/>
    </row>
    <row r="34" spans="1:15" ht="17.100000000000001" customHeight="1">
      <c r="A34" s="237"/>
      <c r="E34" s="234"/>
      <c r="F34" s="234"/>
      <c r="I34" s="241"/>
      <c r="J34" s="234"/>
    </row>
    <row r="35" spans="1:15" ht="17.100000000000001" customHeight="1">
      <c r="A35" s="237"/>
      <c r="E35" s="234"/>
      <c r="F35" s="234"/>
      <c r="I35" s="241"/>
      <c r="J35" s="234"/>
    </row>
    <row r="36" spans="1:15" ht="17.100000000000001" customHeight="1">
      <c r="A36" s="237"/>
      <c r="E36" s="234"/>
      <c r="F36" s="234"/>
      <c r="I36" s="241"/>
      <c r="J36" s="234"/>
    </row>
    <row r="37" spans="1:15" ht="17.100000000000001" customHeight="1">
      <c r="A37" s="237"/>
      <c r="E37" s="234"/>
      <c r="F37" s="234"/>
      <c r="I37" s="241"/>
      <c r="J37" s="234"/>
    </row>
    <row r="38" spans="1:15" ht="17.100000000000001" customHeight="1">
      <c r="A38" s="237"/>
      <c r="E38" s="234"/>
      <c r="F38" s="234"/>
      <c r="I38" s="241"/>
      <c r="J38" s="234"/>
    </row>
    <row r="39" spans="1:15" s="266" customFormat="1" ht="17.100000000000001" customHeight="1">
      <c r="A39" s="258"/>
      <c r="B39" s="259"/>
      <c r="C39" s="260"/>
      <c r="D39" s="261"/>
      <c r="E39" s="262"/>
      <c r="F39" s="262"/>
      <c r="G39" s="262"/>
      <c r="H39" s="262"/>
      <c r="I39" s="263"/>
      <c r="J39" s="262"/>
      <c r="K39" s="264"/>
      <c r="L39" s="265"/>
    </row>
    <row r="40" spans="1:15" ht="17.100000000000001" customHeight="1">
      <c r="A40" s="267"/>
      <c r="E40" s="234"/>
      <c r="F40" s="234"/>
      <c r="I40" s="241"/>
      <c r="J40" s="234"/>
    </row>
    <row r="41" spans="1:15" s="241" customFormat="1" ht="15" customHeight="1">
      <c r="A41" s="267"/>
      <c r="B41" s="238"/>
      <c r="C41" s="239"/>
      <c r="D41" s="240"/>
      <c r="E41" s="234"/>
      <c r="F41" s="234"/>
      <c r="G41" s="234"/>
      <c r="H41" s="234"/>
      <c r="K41" s="242"/>
      <c r="L41" s="243"/>
      <c r="M41" s="244"/>
      <c r="N41" s="244"/>
      <c r="O41" s="244"/>
    </row>
    <row r="42" spans="1:15" s="241" customFormat="1" ht="15" customHeight="1">
      <c r="A42" s="267"/>
      <c r="B42" s="238"/>
      <c r="C42" s="239"/>
      <c r="D42" s="240"/>
      <c r="E42" s="234"/>
      <c r="F42" s="234"/>
      <c r="G42" s="234"/>
      <c r="H42" s="234"/>
      <c r="K42" s="242"/>
      <c r="L42" s="243"/>
      <c r="M42" s="244"/>
      <c r="N42" s="244"/>
      <c r="O42" s="244"/>
    </row>
    <row r="43" spans="1:15" s="241" customFormat="1" ht="15" customHeight="1">
      <c r="A43" s="267"/>
      <c r="B43" s="238"/>
      <c r="C43" s="239"/>
      <c r="D43" s="240"/>
      <c r="E43" s="234"/>
      <c r="F43" s="234"/>
      <c r="G43" s="234"/>
      <c r="H43" s="234"/>
      <c r="K43" s="242"/>
      <c r="L43" s="243"/>
      <c r="M43" s="244"/>
      <c r="N43" s="244"/>
      <c r="O43" s="244"/>
    </row>
    <row r="44" spans="1:15" s="241" customFormat="1" ht="15" customHeight="1">
      <c r="A44" s="267"/>
      <c r="B44" s="238"/>
      <c r="C44" s="239"/>
      <c r="D44" s="240"/>
      <c r="E44" s="234"/>
      <c r="F44" s="234"/>
      <c r="G44" s="234"/>
      <c r="H44" s="234"/>
      <c r="K44" s="242"/>
      <c r="L44" s="243"/>
      <c r="M44" s="244"/>
      <c r="N44" s="244"/>
      <c r="O44" s="244"/>
    </row>
    <row r="45" spans="1:15" s="241" customFormat="1" ht="15" customHeight="1">
      <c r="A45" s="267"/>
      <c r="B45" s="238"/>
      <c r="C45" s="239"/>
      <c r="D45" s="240"/>
      <c r="E45" s="234"/>
      <c r="F45" s="234"/>
      <c r="G45" s="234"/>
      <c r="H45" s="234"/>
      <c r="K45" s="242"/>
      <c r="L45" s="243"/>
      <c r="M45" s="244"/>
      <c r="N45" s="244"/>
      <c r="O45" s="244"/>
    </row>
    <row r="46" spans="1:15" s="241" customFormat="1" ht="15" customHeight="1">
      <c r="A46" s="267"/>
      <c r="B46" s="238"/>
      <c r="C46" s="239"/>
      <c r="D46" s="240"/>
      <c r="E46" s="234"/>
      <c r="F46" s="234"/>
      <c r="G46" s="234"/>
      <c r="H46" s="234"/>
      <c r="K46" s="242"/>
      <c r="L46" s="243"/>
      <c r="M46" s="244"/>
      <c r="N46" s="244"/>
      <c r="O46" s="244"/>
    </row>
    <row r="47" spans="1:15" s="241" customFormat="1" ht="15" customHeight="1">
      <c r="A47" s="267"/>
      <c r="B47" s="238"/>
      <c r="C47" s="239"/>
      <c r="D47" s="240"/>
      <c r="E47" s="234"/>
      <c r="F47" s="234"/>
      <c r="G47" s="234"/>
      <c r="H47" s="234"/>
      <c r="K47" s="242"/>
      <c r="L47" s="243"/>
      <c r="M47" s="244"/>
      <c r="N47" s="244"/>
      <c r="O47" s="244"/>
    </row>
    <row r="48" spans="1:15" s="241" customFormat="1" ht="15" customHeight="1">
      <c r="A48" s="267"/>
      <c r="B48" s="238"/>
      <c r="C48" s="239"/>
      <c r="D48" s="240"/>
      <c r="E48" s="234"/>
      <c r="F48" s="234"/>
      <c r="G48" s="234"/>
      <c r="H48" s="234"/>
      <c r="K48" s="242"/>
      <c r="L48" s="243"/>
      <c r="M48" s="244"/>
      <c r="N48" s="244"/>
      <c r="O48" s="244"/>
    </row>
    <row r="49" spans="1:15" s="241" customFormat="1" ht="15" customHeight="1">
      <c r="A49" s="267"/>
      <c r="B49" s="238"/>
      <c r="C49" s="239"/>
      <c r="D49" s="240"/>
      <c r="E49" s="234"/>
      <c r="F49" s="234"/>
      <c r="G49" s="234"/>
      <c r="H49" s="234"/>
      <c r="K49" s="242"/>
      <c r="L49" s="243"/>
      <c r="M49" s="244"/>
      <c r="N49" s="244"/>
      <c r="O49" s="244"/>
    </row>
    <row r="50" spans="1:15" s="241" customFormat="1" ht="15" customHeight="1">
      <c r="A50" s="267"/>
      <c r="B50" s="238"/>
      <c r="C50" s="239"/>
      <c r="D50" s="240"/>
      <c r="E50" s="234"/>
      <c r="F50" s="234"/>
      <c r="G50" s="234"/>
      <c r="H50" s="234"/>
      <c r="K50" s="242"/>
      <c r="L50" s="243"/>
      <c r="M50" s="244"/>
      <c r="N50" s="244"/>
      <c r="O50" s="244"/>
    </row>
    <row r="51" spans="1:15" s="241" customFormat="1" ht="15" customHeight="1">
      <c r="A51" s="267"/>
      <c r="B51" s="238"/>
      <c r="C51" s="239"/>
      <c r="D51" s="240"/>
      <c r="E51" s="234"/>
      <c r="F51" s="234"/>
      <c r="G51" s="234"/>
      <c r="H51" s="234"/>
      <c r="K51" s="242"/>
      <c r="L51" s="243"/>
      <c r="M51" s="244"/>
      <c r="N51" s="244"/>
      <c r="O51" s="244"/>
    </row>
    <row r="52" spans="1:15" s="241" customFormat="1" ht="15" customHeight="1">
      <c r="A52" s="267"/>
      <c r="B52" s="238"/>
      <c r="C52" s="239"/>
      <c r="D52" s="240"/>
      <c r="E52" s="234"/>
      <c r="F52" s="234"/>
      <c r="G52" s="234"/>
      <c r="H52" s="234"/>
      <c r="K52" s="242"/>
      <c r="L52" s="243"/>
      <c r="M52" s="244"/>
      <c r="N52" s="244"/>
      <c r="O52" s="244"/>
    </row>
    <row r="53" spans="1:15" s="241" customFormat="1" ht="15" customHeight="1">
      <c r="A53" s="267"/>
      <c r="B53" s="238"/>
      <c r="C53" s="239"/>
      <c r="D53" s="240"/>
      <c r="E53" s="234"/>
      <c r="F53" s="234"/>
      <c r="G53" s="234"/>
      <c r="H53" s="234"/>
      <c r="K53" s="242"/>
      <c r="L53" s="243"/>
      <c r="M53" s="244"/>
      <c r="N53" s="244"/>
      <c r="O53" s="244"/>
    </row>
    <row r="54" spans="1:15" s="241" customFormat="1" ht="15" customHeight="1">
      <c r="A54" s="267"/>
      <c r="B54" s="238"/>
      <c r="C54" s="239"/>
      <c r="D54" s="240"/>
      <c r="E54" s="234"/>
      <c r="F54" s="234"/>
      <c r="G54" s="234"/>
      <c r="H54" s="234"/>
      <c r="K54" s="242"/>
      <c r="L54" s="243"/>
      <c r="M54" s="244"/>
      <c r="N54" s="244"/>
      <c r="O54" s="244"/>
    </row>
    <row r="55" spans="1:15" s="241" customFormat="1" ht="15" customHeight="1">
      <c r="A55" s="267"/>
      <c r="B55" s="238"/>
      <c r="C55" s="239"/>
      <c r="D55" s="240"/>
      <c r="E55" s="234"/>
      <c r="F55" s="234"/>
      <c r="G55" s="234"/>
      <c r="H55" s="234"/>
      <c r="K55" s="242"/>
      <c r="L55" s="243"/>
      <c r="M55" s="244"/>
      <c r="N55" s="244"/>
      <c r="O55" s="244"/>
    </row>
    <row r="56" spans="1:15" s="241" customFormat="1" ht="15" customHeight="1">
      <c r="A56" s="267"/>
      <c r="B56" s="238"/>
      <c r="C56" s="239"/>
      <c r="D56" s="240"/>
      <c r="E56" s="234"/>
      <c r="F56" s="234"/>
      <c r="G56" s="234"/>
      <c r="H56" s="234"/>
      <c r="K56" s="242"/>
      <c r="L56" s="243"/>
      <c r="M56" s="244"/>
      <c r="N56" s="244"/>
      <c r="O56" s="244"/>
    </row>
    <row r="57" spans="1:15" s="241" customFormat="1" ht="15" customHeight="1">
      <c r="A57" s="267"/>
      <c r="B57" s="238"/>
      <c r="C57" s="239"/>
      <c r="D57" s="240"/>
      <c r="E57" s="234"/>
      <c r="F57" s="234"/>
      <c r="G57" s="234"/>
      <c r="H57" s="234"/>
      <c r="K57" s="242"/>
      <c r="L57" s="243"/>
      <c r="M57" s="244"/>
      <c r="N57" s="244"/>
      <c r="O57" s="244"/>
    </row>
    <row r="58" spans="1:15" s="241" customFormat="1" ht="15" customHeight="1">
      <c r="A58" s="267"/>
      <c r="B58" s="238"/>
      <c r="C58" s="239"/>
      <c r="D58" s="240"/>
      <c r="E58" s="234"/>
      <c r="F58" s="234"/>
      <c r="G58" s="234"/>
      <c r="H58" s="234"/>
      <c r="K58" s="242"/>
      <c r="L58" s="243"/>
      <c r="M58" s="244"/>
      <c r="N58" s="244"/>
      <c r="O58" s="244"/>
    </row>
    <row r="59" spans="1:15" s="241" customFormat="1" ht="15" customHeight="1">
      <c r="A59" s="267"/>
      <c r="B59" s="238"/>
      <c r="C59" s="239"/>
      <c r="D59" s="240"/>
      <c r="E59" s="234"/>
      <c r="F59" s="234"/>
      <c r="G59" s="234"/>
      <c r="H59" s="234"/>
      <c r="K59" s="242"/>
      <c r="L59" s="243"/>
      <c r="M59" s="244"/>
      <c r="N59" s="244"/>
      <c r="O59" s="244"/>
    </row>
    <row r="60" spans="1:15" s="241" customFormat="1" ht="15" customHeight="1">
      <c r="A60" s="267"/>
      <c r="B60" s="238"/>
      <c r="C60" s="239"/>
      <c r="D60" s="240"/>
      <c r="E60" s="234"/>
      <c r="F60" s="234"/>
      <c r="G60" s="234"/>
      <c r="H60" s="234"/>
      <c r="K60" s="242"/>
      <c r="L60" s="243"/>
      <c r="M60" s="244"/>
      <c r="N60" s="244"/>
      <c r="O60" s="244"/>
    </row>
    <row r="61" spans="1:15" s="241" customFormat="1" ht="15" customHeight="1">
      <c r="A61" s="267"/>
      <c r="B61" s="238"/>
      <c r="C61" s="239"/>
      <c r="D61" s="240"/>
      <c r="E61" s="234"/>
      <c r="F61" s="234"/>
      <c r="G61" s="234"/>
      <c r="H61" s="234"/>
      <c r="K61" s="242"/>
      <c r="L61" s="243"/>
      <c r="M61" s="244"/>
      <c r="N61" s="244"/>
      <c r="O61" s="244"/>
    </row>
    <row r="62" spans="1:15" s="241" customFormat="1" ht="15" customHeight="1">
      <c r="A62" s="267"/>
      <c r="B62" s="238"/>
      <c r="C62" s="239"/>
      <c r="D62" s="240"/>
      <c r="E62" s="234"/>
      <c r="F62" s="234"/>
      <c r="G62" s="234"/>
      <c r="H62" s="234"/>
      <c r="K62" s="242"/>
      <c r="L62" s="243"/>
      <c r="M62" s="244"/>
      <c r="N62" s="244"/>
      <c r="O62" s="244"/>
    </row>
    <row r="63" spans="1:15" s="241" customFormat="1" ht="15" customHeight="1">
      <c r="A63" s="267"/>
      <c r="B63" s="238"/>
      <c r="C63" s="239"/>
      <c r="D63" s="240"/>
      <c r="E63" s="234"/>
      <c r="F63" s="234"/>
      <c r="G63" s="234"/>
      <c r="H63" s="234"/>
      <c r="K63" s="242"/>
      <c r="L63" s="243"/>
      <c r="M63" s="244"/>
      <c r="N63" s="244"/>
      <c r="O63" s="244"/>
    </row>
    <row r="64" spans="1:15" s="241" customFormat="1" ht="15" customHeight="1">
      <c r="A64" s="267"/>
      <c r="B64" s="238"/>
      <c r="C64" s="239"/>
      <c r="D64" s="240"/>
      <c r="E64" s="234"/>
      <c r="F64" s="234"/>
      <c r="G64" s="234"/>
      <c r="H64" s="234"/>
      <c r="K64" s="242"/>
      <c r="L64" s="243"/>
      <c r="M64" s="244"/>
      <c r="N64" s="244"/>
      <c r="O64" s="244"/>
    </row>
    <row r="65" spans="1:15" s="241" customFormat="1" ht="15" customHeight="1">
      <c r="A65" s="267"/>
      <c r="B65" s="238"/>
      <c r="C65" s="239"/>
      <c r="D65" s="240"/>
      <c r="E65" s="234"/>
      <c r="F65" s="234"/>
      <c r="G65" s="234"/>
      <c r="H65" s="234"/>
      <c r="K65" s="242"/>
      <c r="L65" s="243"/>
      <c r="M65" s="244"/>
      <c r="N65" s="244"/>
      <c r="O65" s="244"/>
    </row>
    <row r="66" spans="1:15" s="241" customFormat="1" ht="15" customHeight="1">
      <c r="A66" s="267"/>
      <c r="B66" s="238"/>
      <c r="C66" s="239"/>
      <c r="D66" s="240"/>
      <c r="E66" s="234"/>
      <c r="F66" s="234"/>
      <c r="G66" s="234"/>
      <c r="H66" s="234"/>
      <c r="K66" s="242"/>
      <c r="L66" s="243"/>
      <c r="M66" s="244"/>
      <c r="N66" s="244"/>
      <c r="O66" s="244"/>
    </row>
    <row r="67" spans="1:15" s="241" customFormat="1" ht="15" customHeight="1">
      <c r="A67" s="267"/>
      <c r="B67" s="238"/>
      <c r="C67" s="239"/>
      <c r="D67" s="240"/>
      <c r="E67" s="234"/>
      <c r="F67" s="234"/>
      <c r="G67" s="234"/>
      <c r="H67" s="234"/>
      <c r="K67" s="242"/>
      <c r="L67" s="243"/>
      <c r="M67" s="244"/>
      <c r="N67" s="244"/>
      <c r="O67" s="244"/>
    </row>
    <row r="68" spans="1:15" s="241" customFormat="1" ht="15" customHeight="1">
      <c r="A68" s="267"/>
      <c r="B68" s="238"/>
      <c r="C68" s="239"/>
      <c r="D68" s="240"/>
      <c r="E68" s="234"/>
      <c r="F68" s="234"/>
      <c r="G68" s="234"/>
      <c r="H68" s="234"/>
      <c r="K68" s="242"/>
      <c r="L68" s="243"/>
      <c r="M68" s="244"/>
      <c r="N68" s="244"/>
      <c r="O68" s="244"/>
    </row>
    <row r="69" spans="1:15" s="241" customFormat="1" ht="15" customHeight="1">
      <c r="A69" s="267"/>
      <c r="B69" s="238"/>
      <c r="C69" s="239"/>
      <c r="D69" s="240"/>
      <c r="E69" s="234"/>
      <c r="F69" s="234"/>
      <c r="G69" s="234"/>
      <c r="H69" s="234"/>
      <c r="K69" s="242"/>
      <c r="L69" s="243"/>
      <c r="M69" s="244"/>
      <c r="N69" s="244"/>
      <c r="O69" s="244"/>
    </row>
    <row r="70" spans="1:15" s="241" customFormat="1" ht="15" customHeight="1">
      <c r="A70" s="267"/>
      <c r="B70" s="238"/>
      <c r="C70" s="239"/>
      <c r="D70" s="240"/>
      <c r="E70" s="234"/>
      <c r="F70" s="234"/>
      <c r="G70" s="234"/>
      <c r="H70" s="234"/>
      <c r="K70" s="242"/>
      <c r="L70" s="243"/>
      <c r="M70" s="244"/>
      <c r="N70" s="244"/>
      <c r="O70" s="244"/>
    </row>
    <row r="71" spans="1:15" s="241" customFormat="1" ht="15" customHeight="1">
      <c r="A71" s="267"/>
      <c r="B71" s="238"/>
      <c r="C71" s="239"/>
      <c r="D71" s="240"/>
      <c r="E71" s="234"/>
      <c r="F71" s="234"/>
      <c r="G71" s="234"/>
      <c r="H71" s="234"/>
      <c r="K71" s="242"/>
      <c r="L71" s="243"/>
      <c r="M71" s="244"/>
      <c r="N71" s="244"/>
      <c r="O71" s="244"/>
    </row>
    <row r="72" spans="1:15" s="241" customFormat="1" ht="15" customHeight="1">
      <c r="A72" s="267"/>
      <c r="B72" s="238"/>
      <c r="C72" s="239"/>
      <c r="D72" s="240"/>
      <c r="E72" s="234"/>
      <c r="F72" s="234"/>
      <c r="G72" s="234"/>
      <c r="H72" s="234"/>
      <c r="K72" s="242"/>
      <c r="L72" s="243"/>
      <c r="M72" s="244"/>
      <c r="N72" s="244"/>
      <c r="O72" s="244"/>
    </row>
    <row r="73" spans="1:15" s="241" customFormat="1" ht="15" customHeight="1">
      <c r="A73" s="267"/>
      <c r="B73" s="238"/>
      <c r="C73" s="239"/>
      <c r="D73" s="240"/>
      <c r="E73" s="234"/>
      <c r="F73" s="234"/>
      <c r="G73" s="234"/>
      <c r="H73" s="234"/>
      <c r="K73" s="242"/>
      <c r="L73" s="243"/>
      <c r="M73" s="244"/>
      <c r="N73" s="244"/>
      <c r="O73" s="244"/>
    </row>
    <row r="74" spans="1:15" s="241" customFormat="1" ht="15" customHeight="1">
      <c r="A74" s="267"/>
      <c r="B74" s="238"/>
      <c r="C74" s="239"/>
      <c r="D74" s="240"/>
      <c r="E74" s="234"/>
      <c r="F74" s="234"/>
      <c r="G74" s="234"/>
      <c r="H74" s="234"/>
      <c r="K74" s="242"/>
      <c r="L74" s="243"/>
      <c r="M74" s="244"/>
      <c r="N74" s="244"/>
      <c r="O74" s="244"/>
    </row>
    <row r="75" spans="1:15" s="241" customFormat="1" ht="15" customHeight="1">
      <c r="A75" s="267"/>
      <c r="B75" s="238"/>
      <c r="C75" s="239"/>
      <c r="D75" s="240"/>
      <c r="E75" s="234"/>
      <c r="F75" s="234"/>
      <c r="G75" s="234"/>
      <c r="H75" s="234"/>
      <c r="K75" s="242"/>
      <c r="L75" s="243"/>
      <c r="M75" s="244"/>
      <c r="N75" s="244"/>
      <c r="O75" s="244"/>
    </row>
    <row r="76" spans="1:15" s="241" customFormat="1" ht="15" customHeight="1">
      <c r="A76" s="267"/>
      <c r="B76" s="238"/>
      <c r="C76" s="239"/>
      <c r="D76" s="240"/>
      <c r="E76" s="234"/>
      <c r="F76" s="234"/>
      <c r="G76" s="234"/>
      <c r="H76" s="234"/>
      <c r="K76" s="242"/>
      <c r="L76" s="243"/>
      <c r="M76" s="244"/>
      <c r="N76" s="244"/>
      <c r="O76" s="244"/>
    </row>
    <row r="77" spans="1:15" s="241" customFormat="1" ht="15" customHeight="1">
      <c r="A77" s="267"/>
      <c r="B77" s="238"/>
      <c r="C77" s="239"/>
      <c r="D77" s="240"/>
      <c r="E77" s="234"/>
      <c r="F77" s="234"/>
      <c r="G77" s="234"/>
      <c r="H77" s="234"/>
      <c r="K77" s="242"/>
      <c r="L77" s="243"/>
      <c r="M77" s="244"/>
      <c r="N77" s="244"/>
      <c r="O77" s="244"/>
    </row>
    <row r="78" spans="1:15" s="241" customFormat="1" ht="15" customHeight="1">
      <c r="A78" s="267"/>
      <c r="B78" s="238"/>
      <c r="C78" s="239"/>
      <c r="D78" s="240"/>
      <c r="E78" s="234"/>
      <c r="F78" s="234"/>
      <c r="G78" s="234"/>
      <c r="H78" s="234"/>
      <c r="K78" s="242"/>
      <c r="L78" s="243"/>
      <c r="M78" s="244"/>
      <c r="N78" s="244"/>
      <c r="O78" s="244"/>
    </row>
    <row r="79" spans="1:15" s="241" customFormat="1" ht="15" customHeight="1">
      <c r="A79" s="267"/>
      <c r="B79" s="238"/>
      <c r="C79" s="239"/>
      <c r="D79" s="240"/>
      <c r="E79" s="234"/>
      <c r="F79" s="234"/>
      <c r="G79" s="234"/>
      <c r="H79" s="234"/>
      <c r="K79" s="242"/>
      <c r="L79" s="243"/>
      <c r="M79" s="244"/>
      <c r="N79" s="244"/>
      <c r="O79" s="244"/>
    </row>
    <row r="80" spans="1:15" s="241" customFormat="1" ht="15" customHeight="1">
      <c r="A80" s="267"/>
      <c r="B80" s="238"/>
      <c r="C80" s="239"/>
      <c r="D80" s="240"/>
      <c r="E80" s="234"/>
      <c r="F80" s="234"/>
      <c r="G80" s="234"/>
      <c r="H80" s="234"/>
      <c r="K80" s="242"/>
      <c r="L80" s="243"/>
      <c r="M80" s="244"/>
      <c r="N80" s="244"/>
      <c r="O80" s="244"/>
    </row>
    <row r="81" spans="1:15" s="241" customFormat="1" ht="15" customHeight="1">
      <c r="A81" s="267"/>
      <c r="B81" s="238"/>
      <c r="C81" s="239"/>
      <c r="D81" s="240"/>
      <c r="E81" s="234"/>
      <c r="F81" s="234"/>
      <c r="G81" s="234"/>
      <c r="H81" s="234"/>
      <c r="K81" s="242"/>
      <c r="L81" s="243"/>
      <c r="M81" s="244"/>
      <c r="N81" s="244"/>
      <c r="O81" s="244"/>
    </row>
    <row r="82" spans="1:15" s="241" customFormat="1" ht="15" customHeight="1">
      <c r="A82" s="267"/>
      <c r="B82" s="238"/>
      <c r="C82" s="239"/>
      <c r="D82" s="240"/>
      <c r="E82" s="234"/>
      <c r="F82" s="234"/>
      <c r="G82" s="234"/>
      <c r="H82" s="234"/>
      <c r="K82" s="242"/>
      <c r="L82" s="243"/>
      <c r="M82" s="244"/>
      <c r="N82" s="244"/>
      <c r="O82" s="244"/>
    </row>
    <row r="83" spans="1:15" s="241" customFormat="1" ht="15" customHeight="1">
      <c r="A83" s="267"/>
      <c r="B83" s="238"/>
      <c r="C83" s="239"/>
      <c r="D83" s="240"/>
      <c r="E83" s="234"/>
      <c r="F83" s="234"/>
      <c r="G83" s="234"/>
      <c r="H83" s="234"/>
      <c r="K83" s="242"/>
      <c r="L83" s="243"/>
      <c r="M83" s="244"/>
      <c r="N83" s="244"/>
      <c r="O83" s="244"/>
    </row>
    <row r="84" spans="1:15" s="241" customFormat="1" ht="15" customHeight="1">
      <c r="A84" s="267"/>
      <c r="B84" s="238"/>
      <c r="C84" s="239"/>
      <c r="D84" s="240"/>
      <c r="E84" s="234"/>
      <c r="F84" s="234"/>
      <c r="G84" s="234"/>
      <c r="H84" s="234"/>
      <c r="K84" s="242"/>
      <c r="L84" s="243"/>
      <c r="M84" s="244"/>
      <c r="N84" s="244"/>
      <c r="O84" s="244"/>
    </row>
    <row r="85" spans="1:15" s="241" customFormat="1" ht="15" customHeight="1">
      <c r="A85" s="267"/>
      <c r="B85" s="238"/>
      <c r="C85" s="239"/>
      <c r="D85" s="240"/>
      <c r="E85" s="234"/>
      <c r="F85" s="234"/>
      <c r="G85" s="234"/>
      <c r="H85" s="234"/>
      <c r="K85" s="242"/>
      <c r="L85" s="243"/>
      <c r="M85" s="244"/>
      <c r="N85" s="244"/>
      <c r="O85" s="244"/>
    </row>
    <row r="86" spans="1:15" s="241" customFormat="1" ht="15" customHeight="1">
      <c r="A86" s="267"/>
      <c r="B86" s="238"/>
      <c r="C86" s="239"/>
      <c r="D86" s="240"/>
      <c r="E86" s="234"/>
      <c r="F86" s="234"/>
      <c r="G86" s="234"/>
      <c r="H86" s="234"/>
      <c r="K86" s="242"/>
      <c r="L86" s="243"/>
      <c r="M86" s="244"/>
      <c r="N86" s="244"/>
      <c r="O86" s="244"/>
    </row>
    <row r="87" spans="1:15" s="241" customFormat="1" ht="15" customHeight="1">
      <c r="A87" s="267"/>
      <c r="B87" s="238"/>
      <c r="C87" s="239"/>
      <c r="D87" s="240"/>
      <c r="E87" s="234"/>
      <c r="F87" s="234"/>
      <c r="G87" s="234"/>
      <c r="H87" s="234"/>
      <c r="K87" s="242"/>
      <c r="L87" s="243"/>
      <c r="M87" s="244"/>
      <c r="N87" s="244"/>
      <c r="O87" s="244"/>
    </row>
    <row r="88" spans="1:15" s="241" customFormat="1" ht="15" customHeight="1">
      <c r="A88" s="267"/>
      <c r="B88" s="238"/>
      <c r="C88" s="239"/>
      <c r="D88" s="240"/>
      <c r="E88" s="234"/>
      <c r="F88" s="234"/>
      <c r="G88" s="234"/>
      <c r="H88" s="234"/>
      <c r="K88" s="242"/>
      <c r="L88" s="243"/>
      <c r="M88" s="244"/>
      <c r="N88" s="244"/>
      <c r="O88" s="244"/>
    </row>
    <row r="89" spans="1:15" s="241" customFormat="1" ht="15" customHeight="1">
      <c r="A89" s="267"/>
      <c r="B89" s="238"/>
      <c r="C89" s="239"/>
      <c r="D89" s="240"/>
      <c r="E89" s="234"/>
      <c r="F89" s="234"/>
      <c r="G89" s="234"/>
      <c r="H89" s="234"/>
      <c r="K89" s="242"/>
      <c r="L89" s="243"/>
      <c r="M89" s="244"/>
      <c r="N89" s="244"/>
      <c r="O89" s="244"/>
    </row>
    <row r="90" spans="1:15" s="241" customFormat="1" ht="15" customHeight="1">
      <c r="A90" s="267"/>
      <c r="B90" s="238"/>
      <c r="C90" s="239"/>
      <c r="D90" s="240"/>
      <c r="E90" s="234"/>
      <c r="F90" s="234"/>
      <c r="G90" s="234"/>
      <c r="H90" s="234"/>
      <c r="K90" s="242"/>
      <c r="L90" s="243"/>
      <c r="M90" s="244"/>
      <c r="N90" s="244"/>
      <c r="O90" s="244"/>
    </row>
    <row r="91" spans="1:15" s="241" customFormat="1" ht="15" customHeight="1">
      <c r="A91" s="267"/>
      <c r="B91" s="238"/>
      <c r="C91" s="239"/>
      <c r="D91" s="240"/>
      <c r="E91" s="234"/>
      <c r="F91" s="234"/>
      <c r="G91" s="234"/>
      <c r="H91" s="234"/>
      <c r="K91" s="242"/>
      <c r="L91" s="243"/>
      <c r="M91" s="244"/>
      <c r="N91" s="244"/>
      <c r="O91" s="244"/>
    </row>
    <row r="92" spans="1:15" s="241" customFormat="1" ht="15" customHeight="1">
      <c r="A92" s="267"/>
      <c r="B92" s="238"/>
      <c r="C92" s="239"/>
      <c r="D92" s="240"/>
      <c r="E92" s="234"/>
      <c r="F92" s="234"/>
      <c r="G92" s="234"/>
      <c r="H92" s="234"/>
      <c r="K92" s="242"/>
      <c r="L92" s="243"/>
      <c r="M92" s="244"/>
      <c r="N92" s="244"/>
      <c r="O92" s="244"/>
    </row>
    <row r="93" spans="1:15" s="241" customFormat="1" ht="15" customHeight="1">
      <c r="A93" s="267"/>
      <c r="B93" s="238"/>
      <c r="C93" s="239"/>
      <c r="D93" s="240"/>
      <c r="E93" s="234"/>
      <c r="F93" s="234"/>
      <c r="G93" s="234"/>
      <c r="H93" s="234"/>
      <c r="K93" s="242"/>
      <c r="L93" s="243"/>
      <c r="M93" s="244"/>
      <c r="N93" s="244"/>
      <c r="O93" s="244"/>
    </row>
    <row r="94" spans="1:15" s="241" customFormat="1" ht="15" customHeight="1">
      <c r="A94" s="267"/>
      <c r="B94" s="238"/>
      <c r="C94" s="239"/>
      <c r="D94" s="240"/>
      <c r="E94" s="234"/>
      <c r="F94" s="234"/>
      <c r="G94" s="234"/>
      <c r="H94" s="234"/>
      <c r="K94" s="242"/>
      <c r="L94" s="243"/>
      <c r="M94" s="244"/>
      <c r="N94" s="244"/>
      <c r="O94" s="244"/>
    </row>
    <row r="95" spans="1:15" s="241" customFormat="1" ht="15" customHeight="1">
      <c r="A95" s="267"/>
      <c r="B95" s="238"/>
      <c r="C95" s="239"/>
      <c r="D95" s="240"/>
      <c r="E95" s="234"/>
      <c r="F95" s="234"/>
      <c r="G95" s="234"/>
      <c r="H95" s="234"/>
      <c r="K95" s="242"/>
      <c r="L95" s="243"/>
      <c r="M95" s="244"/>
      <c r="N95" s="244"/>
      <c r="O95" s="244"/>
    </row>
    <row r="96" spans="1:15" s="241" customFormat="1" ht="15" customHeight="1">
      <c r="A96" s="267"/>
      <c r="B96" s="238"/>
      <c r="C96" s="239"/>
      <c r="D96" s="240"/>
      <c r="E96" s="234"/>
      <c r="F96" s="234"/>
      <c r="G96" s="234"/>
      <c r="H96" s="234"/>
      <c r="K96" s="242"/>
      <c r="L96" s="243"/>
      <c r="M96" s="244"/>
      <c r="N96" s="244"/>
      <c r="O96" s="244"/>
    </row>
    <row r="97" spans="1:15" s="241" customFormat="1" ht="15" customHeight="1">
      <c r="A97" s="267"/>
      <c r="B97" s="238"/>
      <c r="C97" s="239"/>
      <c r="D97" s="240"/>
      <c r="E97" s="234"/>
      <c r="F97" s="234"/>
      <c r="G97" s="234"/>
      <c r="H97" s="234"/>
      <c r="K97" s="242"/>
      <c r="L97" s="243"/>
      <c r="M97" s="244"/>
      <c r="N97" s="244"/>
      <c r="O97" s="244"/>
    </row>
    <row r="98" spans="1:15" s="241" customFormat="1" ht="15" customHeight="1">
      <c r="A98" s="267"/>
      <c r="B98" s="238"/>
      <c r="C98" s="239"/>
      <c r="D98" s="240"/>
      <c r="E98" s="234"/>
      <c r="F98" s="234"/>
      <c r="G98" s="234"/>
      <c r="H98" s="234"/>
      <c r="K98" s="242"/>
      <c r="L98" s="243"/>
      <c r="M98" s="244"/>
      <c r="N98" s="244"/>
      <c r="O98" s="244"/>
    </row>
    <row r="99" spans="1:15" s="241" customFormat="1" ht="15" customHeight="1">
      <c r="A99" s="267"/>
      <c r="B99" s="238"/>
      <c r="C99" s="239"/>
      <c r="D99" s="240"/>
      <c r="E99" s="234"/>
      <c r="F99" s="234"/>
      <c r="G99" s="234"/>
      <c r="H99" s="234"/>
      <c r="K99" s="242"/>
      <c r="L99" s="243"/>
      <c r="M99" s="244"/>
      <c r="N99" s="244"/>
      <c r="O99" s="244"/>
    </row>
    <row r="100" spans="1:15" s="241" customFormat="1" ht="15" customHeight="1">
      <c r="A100" s="267"/>
      <c r="B100" s="238"/>
      <c r="C100" s="239"/>
      <c r="D100" s="240"/>
      <c r="E100" s="234"/>
      <c r="F100" s="234"/>
      <c r="G100" s="234"/>
      <c r="H100" s="234"/>
      <c r="K100" s="242"/>
      <c r="L100" s="243"/>
      <c r="M100" s="244"/>
      <c r="N100" s="244"/>
      <c r="O100" s="244"/>
    </row>
    <row r="101" spans="1:15" s="241" customFormat="1" ht="15" customHeight="1">
      <c r="A101" s="267"/>
      <c r="B101" s="238"/>
      <c r="C101" s="239"/>
      <c r="D101" s="240"/>
      <c r="E101" s="234"/>
      <c r="F101" s="234"/>
      <c r="G101" s="234"/>
      <c r="H101" s="234"/>
      <c r="K101" s="242"/>
      <c r="L101" s="243"/>
      <c r="M101" s="244"/>
      <c r="N101" s="244"/>
      <c r="O101" s="244"/>
    </row>
    <row r="102" spans="1:15" s="241" customFormat="1" ht="15" customHeight="1">
      <c r="A102" s="267"/>
      <c r="B102" s="238"/>
      <c r="C102" s="239"/>
      <c r="D102" s="240"/>
      <c r="E102" s="234"/>
      <c r="F102" s="234"/>
      <c r="G102" s="234"/>
      <c r="H102" s="234"/>
      <c r="K102" s="242"/>
      <c r="L102" s="243"/>
      <c r="M102" s="244"/>
      <c r="N102" s="244"/>
      <c r="O102" s="244"/>
    </row>
    <row r="103" spans="1:15" s="241" customFormat="1" ht="15" customHeight="1">
      <c r="A103" s="267"/>
      <c r="B103" s="238"/>
      <c r="C103" s="239"/>
      <c r="D103" s="240"/>
      <c r="E103" s="234"/>
      <c r="F103" s="234"/>
      <c r="G103" s="234"/>
      <c r="H103" s="234"/>
      <c r="K103" s="242"/>
      <c r="L103" s="243"/>
      <c r="M103" s="244"/>
      <c r="N103" s="244"/>
      <c r="O103" s="244"/>
    </row>
    <row r="104" spans="1:15" s="241" customFormat="1" ht="15" customHeight="1">
      <c r="A104" s="267"/>
      <c r="B104" s="238"/>
      <c r="C104" s="239"/>
      <c r="D104" s="240"/>
      <c r="E104" s="234"/>
      <c r="F104" s="234"/>
      <c r="G104" s="234"/>
      <c r="H104" s="234"/>
      <c r="K104" s="242"/>
      <c r="L104" s="243"/>
      <c r="M104" s="244"/>
      <c r="N104" s="244"/>
      <c r="O104" s="244"/>
    </row>
    <row r="105" spans="1:15" s="241" customFormat="1" ht="15" customHeight="1">
      <c r="A105" s="267"/>
      <c r="B105" s="238"/>
      <c r="C105" s="239"/>
      <c r="D105" s="240"/>
      <c r="E105" s="234"/>
      <c r="F105" s="234"/>
      <c r="G105" s="234"/>
      <c r="H105" s="234"/>
      <c r="K105" s="242"/>
      <c r="L105" s="243"/>
      <c r="M105" s="244"/>
      <c r="N105" s="244"/>
      <c r="O105" s="244"/>
    </row>
    <row r="106" spans="1:15" s="241" customFormat="1" ht="15" customHeight="1">
      <c r="A106" s="267"/>
      <c r="B106" s="238"/>
      <c r="C106" s="239"/>
      <c r="D106" s="240"/>
      <c r="E106" s="234"/>
      <c r="F106" s="234"/>
      <c r="G106" s="234"/>
      <c r="H106" s="234"/>
      <c r="K106" s="242"/>
      <c r="L106" s="243"/>
      <c r="M106" s="244"/>
      <c r="N106" s="244"/>
      <c r="O106" s="244"/>
    </row>
    <row r="107" spans="1:15" s="241" customFormat="1" ht="15" customHeight="1">
      <c r="A107" s="267"/>
      <c r="B107" s="238"/>
      <c r="C107" s="239"/>
      <c r="D107" s="240"/>
      <c r="E107" s="234"/>
      <c r="F107" s="234"/>
      <c r="G107" s="234"/>
      <c r="H107" s="234"/>
      <c r="K107" s="242"/>
      <c r="L107" s="243"/>
      <c r="M107" s="244"/>
      <c r="N107" s="244"/>
      <c r="O107" s="244"/>
    </row>
    <row r="108" spans="1:15" s="241" customFormat="1" ht="15" customHeight="1">
      <c r="A108" s="267"/>
      <c r="B108" s="238"/>
      <c r="C108" s="239"/>
      <c r="D108" s="240"/>
      <c r="E108" s="234"/>
      <c r="F108" s="234"/>
      <c r="G108" s="234"/>
      <c r="H108" s="234"/>
      <c r="K108" s="242"/>
      <c r="L108" s="243"/>
      <c r="M108" s="244"/>
      <c r="N108" s="244"/>
      <c r="O108" s="244"/>
    </row>
    <row r="109" spans="1:15" s="241" customFormat="1" ht="15" customHeight="1">
      <c r="A109" s="267"/>
      <c r="B109" s="238"/>
      <c r="C109" s="239"/>
      <c r="D109" s="240"/>
      <c r="E109" s="234"/>
      <c r="F109" s="234"/>
      <c r="G109" s="234"/>
      <c r="H109" s="234"/>
      <c r="K109" s="242"/>
      <c r="L109" s="243"/>
      <c r="M109" s="244"/>
      <c r="N109" s="244"/>
      <c r="O109" s="244"/>
    </row>
    <row r="110" spans="1:15" s="241" customFormat="1" ht="15" customHeight="1">
      <c r="A110" s="267"/>
      <c r="B110" s="238"/>
      <c r="C110" s="239"/>
      <c r="D110" s="240"/>
      <c r="E110" s="234"/>
      <c r="F110" s="234"/>
      <c r="G110" s="234"/>
      <c r="H110" s="234"/>
      <c r="K110" s="242"/>
      <c r="L110" s="243"/>
      <c r="M110" s="244"/>
      <c r="N110" s="244"/>
      <c r="O110" s="244"/>
    </row>
    <row r="111" spans="1:15" s="241" customFormat="1" ht="15" customHeight="1">
      <c r="A111" s="267"/>
      <c r="B111" s="238"/>
      <c r="C111" s="239"/>
      <c r="D111" s="240"/>
      <c r="E111" s="234"/>
      <c r="F111" s="234"/>
      <c r="G111" s="234"/>
      <c r="H111" s="234"/>
      <c r="K111" s="242"/>
      <c r="L111" s="243"/>
      <c r="M111" s="244"/>
      <c r="N111" s="244"/>
      <c r="O111" s="244"/>
    </row>
    <row r="112" spans="1:15" s="241" customFormat="1" ht="15" customHeight="1">
      <c r="A112" s="267"/>
      <c r="B112" s="238"/>
      <c r="C112" s="239"/>
      <c r="D112" s="240"/>
      <c r="E112" s="234"/>
      <c r="F112" s="234"/>
      <c r="G112" s="234"/>
      <c r="H112" s="234"/>
      <c r="K112" s="242"/>
      <c r="L112" s="243"/>
      <c r="M112" s="244"/>
      <c r="N112" s="244"/>
      <c r="O112" s="244"/>
    </row>
    <row r="113" spans="1:15" s="241" customFormat="1" ht="15" customHeight="1">
      <c r="A113" s="267"/>
      <c r="B113" s="238"/>
      <c r="C113" s="239"/>
      <c r="D113" s="240"/>
      <c r="E113" s="234"/>
      <c r="F113" s="234"/>
      <c r="G113" s="234"/>
      <c r="H113" s="234"/>
      <c r="K113" s="242"/>
      <c r="L113" s="243"/>
      <c r="M113" s="244"/>
      <c r="N113" s="244"/>
      <c r="O113" s="244"/>
    </row>
    <row r="114" spans="1:15" s="241" customFormat="1" ht="15" customHeight="1">
      <c r="A114" s="267"/>
      <c r="B114" s="238"/>
      <c r="C114" s="239"/>
      <c r="D114" s="240"/>
      <c r="E114" s="234"/>
      <c r="F114" s="234"/>
      <c r="G114" s="234"/>
      <c r="H114" s="234"/>
      <c r="K114" s="242"/>
      <c r="L114" s="243"/>
      <c r="M114" s="244"/>
      <c r="N114" s="244"/>
      <c r="O114" s="244"/>
    </row>
    <row r="115" spans="1:15" s="241" customFormat="1" ht="15" customHeight="1">
      <c r="A115" s="267"/>
      <c r="B115" s="238"/>
      <c r="C115" s="239"/>
      <c r="D115" s="240"/>
      <c r="E115" s="234"/>
      <c r="F115" s="234"/>
      <c r="G115" s="234"/>
      <c r="H115" s="234"/>
      <c r="K115" s="242"/>
      <c r="L115" s="243"/>
      <c r="M115" s="244"/>
      <c r="N115" s="244"/>
      <c r="O115" s="244"/>
    </row>
    <row r="116" spans="1:15" s="241" customFormat="1" ht="15" customHeight="1">
      <c r="A116" s="267"/>
      <c r="B116" s="238"/>
      <c r="C116" s="239"/>
      <c r="D116" s="240"/>
      <c r="E116" s="234"/>
      <c r="F116" s="234"/>
      <c r="G116" s="234"/>
      <c r="H116" s="234"/>
      <c r="K116" s="242"/>
      <c r="L116" s="243"/>
      <c r="M116" s="244"/>
      <c r="N116" s="244"/>
      <c r="O116" s="244"/>
    </row>
    <row r="117" spans="1:15" s="241" customFormat="1" ht="15" customHeight="1">
      <c r="A117" s="267"/>
      <c r="B117" s="238"/>
      <c r="C117" s="239"/>
      <c r="D117" s="240"/>
      <c r="E117" s="234"/>
      <c r="F117" s="234"/>
      <c r="G117" s="234"/>
      <c r="H117" s="234"/>
      <c r="K117" s="242"/>
      <c r="L117" s="243"/>
      <c r="M117" s="244"/>
      <c r="N117" s="244"/>
      <c r="O117" s="244"/>
    </row>
    <row r="118" spans="1:15" s="241" customFormat="1" ht="15" customHeight="1">
      <c r="A118" s="267"/>
      <c r="B118" s="238"/>
      <c r="C118" s="239"/>
      <c r="D118" s="240"/>
      <c r="E118" s="234"/>
      <c r="F118" s="234"/>
      <c r="G118" s="234"/>
      <c r="H118" s="234"/>
      <c r="K118" s="242"/>
      <c r="L118" s="243"/>
      <c r="M118" s="244"/>
      <c r="N118" s="244"/>
      <c r="O118" s="244"/>
    </row>
    <row r="119" spans="1:15" s="241" customFormat="1" ht="15" customHeight="1">
      <c r="A119" s="267"/>
      <c r="B119" s="238"/>
      <c r="C119" s="239"/>
      <c r="D119" s="240"/>
      <c r="E119" s="234"/>
      <c r="F119" s="234"/>
      <c r="G119" s="234"/>
      <c r="H119" s="234"/>
      <c r="K119" s="242"/>
      <c r="L119" s="243"/>
      <c r="M119" s="244"/>
      <c r="N119" s="244"/>
      <c r="O119" s="244"/>
    </row>
    <row r="120" spans="1:15" s="241" customFormat="1" ht="15" customHeight="1">
      <c r="A120" s="267"/>
      <c r="B120" s="238"/>
      <c r="C120" s="239"/>
      <c r="D120" s="240"/>
      <c r="E120" s="234"/>
      <c r="F120" s="234"/>
      <c r="G120" s="234"/>
      <c r="H120" s="234"/>
      <c r="K120" s="242"/>
      <c r="L120" s="243"/>
      <c r="M120" s="244"/>
      <c r="N120" s="244"/>
      <c r="O120" s="244"/>
    </row>
    <row r="121" spans="1:15" s="241" customFormat="1" ht="15" customHeight="1">
      <c r="A121" s="267"/>
      <c r="B121" s="238"/>
      <c r="C121" s="239"/>
      <c r="D121" s="240"/>
      <c r="E121" s="234"/>
      <c r="F121" s="234"/>
      <c r="G121" s="234"/>
      <c r="H121" s="234"/>
      <c r="K121" s="242"/>
      <c r="L121" s="243"/>
      <c r="M121" s="244"/>
      <c r="N121" s="244"/>
      <c r="O121" s="244"/>
    </row>
    <row r="122" spans="1:15" s="241" customFormat="1" ht="15" customHeight="1">
      <c r="A122" s="267"/>
      <c r="B122" s="238"/>
      <c r="C122" s="239"/>
      <c r="D122" s="240"/>
      <c r="E122" s="234"/>
      <c r="F122" s="234"/>
      <c r="G122" s="234"/>
      <c r="H122" s="234"/>
      <c r="K122" s="242"/>
      <c r="L122" s="243"/>
      <c r="M122" s="244"/>
      <c r="N122" s="244"/>
      <c r="O122" s="244"/>
    </row>
    <row r="123" spans="1:15" s="241" customFormat="1" ht="15" customHeight="1">
      <c r="A123" s="267"/>
      <c r="B123" s="238"/>
      <c r="C123" s="239"/>
      <c r="D123" s="240"/>
      <c r="E123" s="234"/>
      <c r="F123" s="234"/>
      <c r="G123" s="234"/>
      <c r="H123" s="234"/>
      <c r="K123" s="242"/>
      <c r="L123" s="243"/>
      <c r="M123" s="244"/>
      <c r="N123" s="244"/>
      <c r="O123" s="244"/>
    </row>
    <row r="124" spans="1:15" s="241" customFormat="1" ht="15" customHeight="1">
      <c r="A124" s="267"/>
      <c r="B124" s="238"/>
      <c r="C124" s="239"/>
      <c r="D124" s="240"/>
      <c r="E124" s="234"/>
      <c r="F124" s="234"/>
      <c r="G124" s="234"/>
      <c r="H124" s="234"/>
      <c r="K124" s="242"/>
      <c r="L124" s="243"/>
      <c r="M124" s="244"/>
      <c r="N124" s="244"/>
      <c r="O124" s="244"/>
    </row>
    <row r="125" spans="1:15" s="241" customFormat="1" ht="15" customHeight="1">
      <c r="A125" s="267"/>
      <c r="B125" s="238"/>
      <c r="C125" s="239"/>
      <c r="D125" s="240"/>
      <c r="E125" s="234"/>
      <c r="F125" s="234"/>
      <c r="G125" s="234"/>
      <c r="H125" s="234"/>
      <c r="K125" s="242"/>
      <c r="L125" s="243"/>
      <c r="M125" s="244"/>
      <c r="N125" s="244"/>
      <c r="O125" s="244"/>
    </row>
    <row r="126" spans="1:15" s="241" customFormat="1" ht="15" customHeight="1">
      <c r="A126" s="267"/>
      <c r="B126" s="238"/>
      <c r="C126" s="239"/>
      <c r="D126" s="240"/>
      <c r="E126" s="234"/>
      <c r="F126" s="234"/>
      <c r="G126" s="234"/>
      <c r="H126" s="234"/>
      <c r="K126" s="242"/>
      <c r="L126" s="243"/>
      <c r="M126" s="244"/>
      <c r="N126" s="244"/>
      <c r="O126" s="244"/>
    </row>
    <row r="127" spans="1:15" s="241" customFormat="1" ht="15" customHeight="1">
      <c r="A127" s="267"/>
      <c r="B127" s="238"/>
      <c r="C127" s="239"/>
      <c r="D127" s="240"/>
      <c r="E127" s="234"/>
      <c r="F127" s="234"/>
      <c r="G127" s="234"/>
      <c r="H127" s="234"/>
      <c r="K127" s="242"/>
      <c r="L127" s="243"/>
      <c r="M127" s="244"/>
      <c r="N127" s="244"/>
      <c r="O127" s="244"/>
    </row>
    <row r="128" spans="1:15" s="241" customFormat="1" ht="15" customHeight="1">
      <c r="A128" s="267"/>
      <c r="B128" s="238"/>
      <c r="C128" s="239"/>
      <c r="D128" s="240"/>
      <c r="E128" s="234"/>
      <c r="F128" s="234"/>
      <c r="G128" s="234"/>
      <c r="H128" s="234"/>
      <c r="K128" s="242"/>
      <c r="L128" s="243"/>
      <c r="M128" s="244"/>
      <c r="N128" s="244"/>
      <c r="O128" s="244"/>
    </row>
    <row r="129" spans="1:15" s="241" customFormat="1" ht="15" customHeight="1">
      <c r="A129" s="267"/>
      <c r="B129" s="238"/>
      <c r="C129" s="239"/>
      <c r="D129" s="240"/>
      <c r="E129" s="234"/>
      <c r="F129" s="234"/>
      <c r="G129" s="234"/>
      <c r="H129" s="234"/>
      <c r="K129" s="242"/>
      <c r="L129" s="243"/>
      <c r="M129" s="244"/>
      <c r="N129" s="244"/>
      <c r="O129" s="244"/>
    </row>
    <row r="130" spans="1:15" s="241" customFormat="1" ht="15" customHeight="1">
      <c r="A130" s="267"/>
      <c r="B130" s="238"/>
      <c r="C130" s="239"/>
      <c r="D130" s="240"/>
      <c r="E130" s="234"/>
      <c r="F130" s="234"/>
      <c r="G130" s="234"/>
      <c r="H130" s="234"/>
      <c r="K130" s="242"/>
      <c r="L130" s="243"/>
      <c r="M130" s="244"/>
      <c r="N130" s="244"/>
      <c r="O130" s="244"/>
    </row>
    <row r="131" spans="1:15" s="241" customFormat="1" ht="15" customHeight="1">
      <c r="A131" s="267"/>
      <c r="B131" s="238"/>
      <c r="C131" s="239"/>
      <c r="D131" s="240"/>
      <c r="E131" s="234"/>
      <c r="F131" s="234"/>
      <c r="G131" s="234"/>
      <c r="H131" s="234"/>
      <c r="K131" s="242"/>
      <c r="L131" s="243"/>
      <c r="M131" s="244"/>
      <c r="N131" s="244"/>
      <c r="O131" s="244"/>
    </row>
    <row r="132" spans="1:15" s="241" customFormat="1" ht="15" customHeight="1">
      <c r="A132" s="267"/>
      <c r="B132" s="238"/>
      <c r="C132" s="239"/>
      <c r="D132" s="240"/>
      <c r="E132" s="234"/>
      <c r="F132" s="234"/>
      <c r="G132" s="234"/>
      <c r="H132" s="234"/>
      <c r="K132" s="242"/>
      <c r="L132" s="243"/>
      <c r="M132" s="244"/>
      <c r="N132" s="244"/>
      <c r="O132" s="244"/>
    </row>
    <row r="133" spans="1:15" s="241" customFormat="1" ht="15" customHeight="1">
      <c r="A133" s="267"/>
      <c r="B133" s="238"/>
      <c r="C133" s="239"/>
      <c r="D133" s="240"/>
      <c r="E133" s="234"/>
      <c r="F133" s="234"/>
      <c r="G133" s="234"/>
      <c r="H133" s="234"/>
      <c r="K133" s="242"/>
      <c r="L133" s="243"/>
      <c r="M133" s="244"/>
      <c r="N133" s="244"/>
      <c r="O133" s="244"/>
    </row>
    <row r="134" spans="1:15" s="241" customFormat="1" ht="15" customHeight="1">
      <c r="A134" s="267"/>
      <c r="B134" s="238"/>
      <c r="C134" s="239"/>
      <c r="D134" s="240"/>
      <c r="E134" s="234"/>
      <c r="F134" s="234"/>
      <c r="G134" s="234"/>
      <c r="H134" s="234"/>
      <c r="K134" s="242"/>
      <c r="L134" s="243"/>
      <c r="M134" s="244"/>
      <c r="N134" s="244"/>
      <c r="O134" s="244"/>
    </row>
    <row r="135" spans="1:15" s="241" customFormat="1" ht="15" customHeight="1">
      <c r="A135" s="267"/>
      <c r="B135" s="238"/>
      <c r="C135" s="239"/>
      <c r="D135" s="240"/>
      <c r="E135" s="234"/>
      <c r="F135" s="234"/>
      <c r="G135" s="234"/>
      <c r="H135" s="234"/>
      <c r="K135" s="242"/>
      <c r="L135" s="243"/>
      <c r="M135" s="244"/>
      <c r="N135" s="244"/>
      <c r="O135" s="244"/>
    </row>
    <row r="136" spans="1:15" s="241" customFormat="1" ht="15" customHeight="1">
      <c r="A136" s="267"/>
      <c r="B136" s="238"/>
      <c r="C136" s="239"/>
      <c r="D136" s="240"/>
      <c r="E136" s="234"/>
      <c r="F136" s="234"/>
      <c r="G136" s="234"/>
      <c r="H136" s="234"/>
      <c r="K136" s="242"/>
      <c r="L136" s="243"/>
      <c r="M136" s="244"/>
      <c r="N136" s="244"/>
      <c r="O136" s="244"/>
    </row>
    <row r="137" spans="1:15" s="241" customFormat="1" ht="15" customHeight="1">
      <c r="A137" s="267"/>
      <c r="B137" s="238"/>
      <c r="C137" s="239"/>
      <c r="D137" s="240"/>
      <c r="E137" s="234"/>
      <c r="F137" s="234"/>
      <c r="G137" s="234"/>
      <c r="H137" s="234"/>
      <c r="K137" s="242"/>
      <c r="L137" s="243"/>
      <c r="M137" s="244"/>
      <c r="N137" s="244"/>
      <c r="O137" s="244"/>
    </row>
    <row r="138" spans="1:15" s="241" customFormat="1" ht="15" customHeight="1">
      <c r="A138" s="267"/>
      <c r="B138" s="238"/>
      <c r="C138" s="239"/>
      <c r="D138" s="240"/>
      <c r="E138" s="234"/>
      <c r="F138" s="234"/>
      <c r="G138" s="234"/>
      <c r="H138" s="234"/>
      <c r="K138" s="242"/>
      <c r="L138" s="243"/>
      <c r="M138" s="244"/>
      <c r="N138" s="244"/>
      <c r="O138" s="244"/>
    </row>
    <row r="139" spans="1:15" s="241" customFormat="1" ht="15" customHeight="1">
      <c r="A139" s="267"/>
      <c r="B139" s="238"/>
      <c r="C139" s="239"/>
      <c r="D139" s="240"/>
      <c r="E139" s="234"/>
      <c r="F139" s="234"/>
      <c r="G139" s="234"/>
      <c r="H139" s="234"/>
      <c r="K139" s="242"/>
      <c r="L139" s="243"/>
      <c r="M139" s="244"/>
      <c r="N139" s="244"/>
      <c r="O139" s="244"/>
    </row>
    <row r="140" spans="1:15" s="241" customFormat="1" ht="15" customHeight="1">
      <c r="A140" s="267"/>
      <c r="B140" s="238"/>
      <c r="C140" s="239"/>
      <c r="D140" s="240"/>
      <c r="E140" s="234"/>
      <c r="F140" s="234"/>
      <c r="G140" s="234"/>
      <c r="H140" s="234"/>
      <c r="K140" s="242"/>
      <c r="L140" s="243"/>
      <c r="M140" s="244"/>
      <c r="N140" s="244"/>
      <c r="O140" s="244"/>
    </row>
    <row r="141" spans="1:15" s="241" customFormat="1" ht="15" customHeight="1">
      <c r="A141" s="267"/>
      <c r="B141" s="238"/>
      <c r="C141" s="239"/>
      <c r="D141" s="240"/>
      <c r="E141" s="234"/>
      <c r="F141" s="234"/>
      <c r="G141" s="234"/>
      <c r="H141" s="234"/>
      <c r="K141" s="242"/>
      <c r="L141" s="243"/>
      <c r="M141" s="244"/>
      <c r="N141" s="244"/>
      <c r="O141" s="244"/>
    </row>
    <row r="142" spans="1:15" s="241" customFormat="1" ht="15" customHeight="1">
      <c r="A142" s="267"/>
      <c r="B142" s="238"/>
      <c r="C142" s="239"/>
      <c r="D142" s="240"/>
      <c r="E142" s="234"/>
      <c r="F142" s="234"/>
      <c r="G142" s="234"/>
      <c r="H142" s="234"/>
      <c r="K142" s="242"/>
      <c r="L142" s="243"/>
      <c r="M142" s="244"/>
      <c r="N142" s="244"/>
      <c r="O142" s="244"/>
    </row>
    <row r="143" spans="1:15" s="241" customFormat="1" ht="15" customHeight="1">
      <c r="A143" s="267"/>
      <c r="B143" s="238"/>
      <c r="C143" s="239"/>
      <c r="D143" s="240"/>
      <c r="E143" s="234"/>
      <c r="F143" s="234"/>
      <c r="G143" s="234"/>
      <c r="H143" s="234"/>
      <c r="K143" s="242"/>
      <c r="L143" s="243"/>
      <c r="M143" s="244"/>
      <c r="N143" s="244"/>
      <c r="O143" s="244"/>
    </row>
    <row r="144" spans="1:15" s="241" customFormat="1" ht="15" customHeight="1">
      <c r="A144" s="267"/>
      <c r="B144" s="238"/>
      <c r="C144" s="239"/>
      <c r="D144" s="240"/>
      <c r="E144" s="234"/>
      <c r="F144" s="234"/>
      <c r="G144" s="234"/>
      <c r="H144" s="234"/>
      <c r="K144" s="242"/>
      <c r="L144" s="243"/>
      <c r="M144" s="244"/>
      <c r="N144" s="244"/>
      <c r="O144" s="244"/>
    </row>
    <row r="145" spans="1:15" s="241" customFormat="1" ht="15" customHeight="1">
      <c r="A145" s="267"/>
      <c r="B145" s="238"/>
      <c r="C145" s="239"/>
      <c r="D145" s="240"/>
      <c r="E145" s="234"/>
      <c r="F145" s="234"/>
      <c r="G145" s="234"/>
      <c r="H145" s="234"/>
      <c r="K145" s="242"/>
      <c r="L145" s="243"/>
      <c r="M145" s="244"/>
      <c r="N145" s="244"/>
      <c r="O145" s="244"/>
    </row>
    <row r="146" spans="1:15" s="241" customFormat="1" ht="15" customHeight="1">
      <c r="A146" s="267"/>
      <c r="B146" s="238"/>
      <c r="C146" s="239"/>
      <c r="D146" s="240"/>
      <c r="E146" s="234"/>
      <c r="F146" s="234"/>
      <c r="G146" s="234"/>
      <c r="H146" s="234"/>
      <c r="K146" s="242"/>
      <c r="L146" s="243"/>
      <c r="M146" s="244"/>
      <c r="N146" s="244"/>
      <c r="O146" s="244"/>
    </row>
    <row r="147" spans="1:15" s="241" customFormat="1" ht="15" customHeight="1">
      <c r="A147" s="267"/>
      <c r="B147" s="238"/>
      <c r="C147" s="239"/>
      <c r="D147" s="240"/>
      <c r="E147" s="234"/>
      <c r="F147" s="234"/>
      <c r="G147" s="234"/>
      <c r="H147" s="234"/>
      <c r="K147" s="242"/>
      <c r="L147" s="243"/>
      <c r="M147" s="244"/>
      <c r="N147" s="244"/>
      <c r="O147" s="244"/>
    </row>
    <row r="148" spans="1:15" s="241" customFormat="1" ht="15" customHeight="1">
      <c r="A148" s="267"/>
      <c r="B148" s="238"/>
      <c r="C148" s="239"/>
      <c r="D148" s="240"/>
      <c r="E148" s="234"/>
      <c r="F148" s="234"/>
      <c r="G148" s="234"/>
      <c r="H148" s="234"/>
      <c r="K148" s="242"/>
      <c r="L148" s="243"/>
      <c r="M148" s="244"/>
      <c r="N148" s="244"/>
      <c r="O148" s="244"/>
    </row>
    <row r="149" spans="1:15" s="241" customFormat="1" ht="15" customHeight="1">
      <c r="A149" s="267"/>
      <c r="B149" s="238"/>
      <c r="C149" s="239"/>
      <c r="D149" s="240"/>
      <c r="E149" s="234"/>
      <c r="F149" s="234"/>
      <c r="G149" s="234"/>
      <c r="H149" s="234"/>
      <c r="K149" s="242"/>
      <c r="L149" s="243"/>
      <c r="M149" s="244"/>
      <c r="N149" s="244"/>
      <c r="O149" s="244"/>
    </row>
    <row r="150" spans="1:15" s="241" customFormat="1" ht="15" customHeight="1">
      <c r="A150" s="267"/>
      <c r="B150" s="238"/>
      <c r="C150" s="239"/>
      <c r="D150" s="240"/>
      <c r="E150" s="234"/>
      <c r="F150" s="234"/>
      <c r="G150" s="234"/>
      <c r="H150" s="234"/>
      <c r="K150" s="242"/>
      <c r="L150" s="243"/>
      <c r="M150" s="244"/>
      <c r="N150" s="244"/>
      <c r="O150" s="244"/>
    </row>
    <row r="151" spans="1:15" s="241" customFormat="1" ht="15" customHeight="1">
      <c r="A151" s="267"/>
      <c r="B151" s="238"/>
      <c r="C151" s="239"/>
      <c r="D151" s="240"/>
      <c r="E151" s="234"/>
      <c r="F151" s="234"/>
      <c r="G151" s="234"/>
      <c r="H151" s="234"/>
      <c r="K151" s="242"/>
      <c r="L151" s="243"/>
      <c r="M151" s="244"/>
      <c r="N151" s="244"/>
      <c r="O151" s="244"/>
    </row>
    <row r="152" spans="1:15" s="241" customFormat="1" ht="15" customHeight="1">
      <c r="A152" s="267"/>
      <c r="B152" s="238"/>
      <c r="C152" s="239"/>
      <c r="D152" s="240"/>
      <c r="E152" s="234"/>
      <c r="F152" s="234"/>
      <c r="G152" s="234"/>
      <c r="H152" s="234"/>
      <c r="K152" s="242"/>
      <c r="L152" s="243"/>
      <c r="M152" s="244"/>
      <c r="N152" s="244"/>
      <c r="O152" s="244"/>
    </row>
    <row r="153" spans="1:15" s="241" customFormat="1" ht="15" customHeight="1">
      <c r="A153" s="267"/>
      <c r="B153" s="238"/>
      <c r="C153" s="239"/>
      <c r="D153" s="240"/>
      <c r="E153" s="234"/>
      <c r="F153" s="234"/>
      <c r="G153" s="234"/>
      <c r="H153" s="234"/>
      <c r="K153" s="242"/>
      <c r="L153" s="243"/>
      <c r="M153" s="244"/>
      <c r="N153" s="244"/>
      <c r="O153" s="244"/>
    </row>
    <row r="154" spans="1:15" s="241" customFormat="1" ht="15" customHeight="1">
      <c r="A154" s="267"/>
      <c r="B154" s="238"/>
      <c r="C154" s="239"/>
      <c r="D154" s="240"/>
      <c r="E154" s="234"/>
      <c r="F154" s="234"/>
      <c r="G154" s="234"/>
      <c r="H154" s="234"/>
      <c r="K154" s="242"/>
      <c r="L154" s="243"/>
      <c r="M154" s="244"/>
      <c r="N154" s="244"/>
      <c r="O154" s="244"/>
    </row>
    <row r="155" spans="1:15" s="241" customFormat="1" ht="15" customHeight="1">
      <c r="A155" s="267"/>
      <c r="B155" s="238"/>
      <c r="C155" s="239"/>
      <c r="D155" s="240"/>
      <c r="E155" s="234"/>
      <c r="F155" s="234"/>
      <c r="G155" s="234"/>
      <c r="H155" s="234"/>
      <c r="K155" s="242"/>
      <c r="L155" s="243"/>
      <c r="M155" s="244"/>
      <c r="N155" s="244"/>
      <c r="O155" s="244"/>
    </row>
    <row r="156" spans="1:15" s="241" customFormat="1" ht="15" customHeight="1">
      <c r="A156" s="267"/>
      <c r="B156" s="238"/>
      <c r="C156" s="239"/>
      <c r="D156" s="240"/>
      <c r="E156" s="234"/>
      <c r="F156" s="234"/>
      <c r="G156" s="234"/>
      <c r="H156" s="234"/>
      <c r="K156" s="242"/>
      <c r="L156" s="243"/>
      <c r="M156" s="244"/>
      <c r="N156" s="244"/>
      <c r="O156" s="244"/>
    </row>
    <row r="157" spans="1:15" s="241" customFormat="1" ht="15" customHeight="1">
      <c r="A157" s="267"/>
      <c r="B157" s="238"/>
      <c r="C157" s="239"/>
      <c r="D157" s="240"/>
      <c r="E157" s="234"/>
      <c r="F157" s="234"/>
      <c r="G157" s="234"/>
      <c r="H157" s="234"/>
      <c r="K157" s="242"/>
      <c r="L157" s="243"/>
      <c r="M157" s="244"/>
      <c r="N157" s="244"/>
      <c r="O157" s="244"/>
    </row>
    <row r="158" spans="1:15" s="241" customFormat="1" ht="15" customHeight="1">
      <c r="A158" s="267"/>
      <c r="B158" s="238"/>
      <c r="C158" s="239"/>
      <c r="D158" s="240"/>
      <c r="E158" s="234"/>
      <c r="F158" s="234"/>
      <c r="G158" s="234"/>
      <c r="H158" s="234"/>
      <c r="K158" s="242"/>
      <c r="L158" s="243"/>
      <c r="M158" s="244"/>
      <c r="N158" s="244"/>
      <c r="O158" s="244"/>
    </row>
    <row r="159" spans="1:15" s="241" customFormat="1" ht="15" customHeight="1">
      <c r="A159" s="267"/>
      <c r="B159" s="238"/>
      <c r="C159" s="239"/>
      <c r="D159" s="240"/>
      <c r="E159" s="234"/>
      <c r="F159" s="234"/>
      <c r="G159" s="234"/>
      <c r="H159" s="234"/>
      <c r="K159" s="242"/>
      <c r="L159" s="243"/>
      <c r="M159" s="244"/>
      <c r="N159" s="244"/>
      <c r="O159" s="244"/>
    </row>
    <row r="160" spans="1:15" s="241" customFormat="1" ht="15" customHeight="1">
      <c r="A160" s="267"/>
      <c r="B160" s="238"/>
      <c r="C160" s="239"/>
      <c r="D160" s="240"/>
      <c r="E160" s="234"/>
      <c r="F160" s="234"/>
      <c r="G160" s="234"/>
      <c r="H160" s="234"/>
      <c r="K160" s="242"/>
      <c r="L160" s="243"/>
      <c r="M160" s="244"/>
      <c r="N160" s="244"/>
      <c r="O160" s="244"/>
    </row>
    <row r="161" spans="1:15" s="241" customFormat="1" ht="15" customHeight="1">
      <c r="A161" s="267"/>
      <c r="B161" s="238"/>
      <c r="C161" s="239"/>
      <c r="D161" s="240"/>
      <c r="E161" s="234"/>
      <c r="F161" s="234"/>
      <c r="G161" s="234"/>
      <c r="H161" s="234"/>
      <c r="K161" s="242"/>
      <c r="L161" s="243"/>
      <c r="M161" s="244"/>
      <c r="N161" s="244"/>
      <c r="O161" s="244"/>
    </row>
    <row r="162" spans="1:15" s="241" customFormat="1" ht="15" customHeight="1">
      <c r="A162" s="267"/>
      <c r="B162" s="238"/>
      <c r="C162" s="239"/>
      <c r="D162" s="240"/>
      <c r="E162" s="234"/>
      <c r="F162" s="234"/>
      <c r="G162" s="234"/>
      <c r="H162" s="234"/>
      <c r="K162" s="242"/>
      <c r="L162" s="243"/>
      <c r="M162" s="244"/>
      <c r="N162" s="244"/>
      <c r="O162" s="244"/>
    </row>
    <row r="163" spans="1:15" s="241" customFormat="1" ht="15" customHeight="1">
      <c r="A163" s="267"/>
      <c r="B163" s="238"/>
      <c r="C163" s="239"/>
      <c r="D163" s="240"/>
      <c r="E163" s="234"/>
      <c r="F163" s="234"/>
      <c r="G163" s="234"/>
      <c r="H163" s="234"/>
      <c r="K163" s="242"/>
      <c r="L163" s="243"/>
      <c r="M163" s="244"/>
      <c r="N163" s="244"/>
      <c r="O163" s="244"/>
    </row>
    <row r="164" spans="1:15" s="241" customFormat="1" ht="15" customHeight="1">
      <c r="A164" s="267"/>
      <c r="B164" s="238"/>
      <c r="C164" s="239"/>
      <c r="D164" s="240"/>
      <c r="E164" s="234"/>
      <c r="F164" s="234"/>
      <c r="G164" s="234"/>
      <c r="H164" s="234"/>
      <c r="K164" s="242"/>
      <c r="L164" s="243"/>
      <c r="M164" s="244"/>
      <c r="N164" s="244"/>
      <c r="O164" s="244"/>
    </row>
    <row r="165" spans="1:15" s="241" customFormat="1" ht="15" customHeight="1">
      <c r="A165" s="267"/>
      <c r="B165" s="238"/>
      <c r="C165" s="239"/>
      <c r="D165" s="240"/>
      <c r="E165" s="234"/>
      <c r="F165" s="234"/>
      <c r="G165" s="234"/>
      <c r="H165" s="234"/>
      <c r="K165" s="242"/>
      <c r="L165" s="243"/>
      <c r="M165" s="244"/>
      <c r="N165" s="244"/>
      <c r="O165" s="244"/>
    </row>
    <row r="166" spans="1:15" s="241" customFormat="1" ht="15" customHeight="1">
      <c r="A166" s="267"/>
      <c r="B166" s="238"/>
      <c r="C166" s="239"/>
      <c r="D166" s="240"/>
      <c r="E166" s="234"/>
      <c r="F166" s="234"/>
      <c r="G166" s="234"/>
      <c r="H166" s="234"/>
      <c r="K166" s="242"/>
      <c r="L166" s="243"/>
      <c r="M166" s="244"/>
      <c r="N166" s="244"/>
      <c r="O166" s="244"/>
    </row>
    <row r="167" spans="1:15" s="241" customFormat="1" ht="15" customHeight="1">
      <c r="A167" s="267"/>
      <c r="B167" s="238"/>
      <c r="C167" s="239"/>
      <c r="D167" s="240"/>
      <c r="E167" s="234"/>
      <c r="F167" s="234"/>
      <c r="G167" s="234"/>
      <c r="H167" s="234"/>
      <c r="K167" s="242"/>
      <c r="L167" s="243"/>
      <c r="M167" s="244"/>
      <c r="N167" s="244"/>
      <c r="O167" s="244"/>
    </row>
    <row r="168" spans="1:15" s="241" customFormat="1" ht="15" customHeight="1">
      <c r="A168" s="267"/>
      <c r="B168" s="238"/>
      <c r="C168" s="239"/>
      <c r="D168" s="240"/>
      <c r="E168" s="234"/>
      <c r="F168" s="234"/>
      <c r="G168" s="234"/>
      <c r="H168" s="234"/>
      <c r="K168" s="242"/>
      <c r="L168" s="243"/>
      <c r="M168" s="244"/>
      <c r="N168" s="244"/>
      <c r="O168" s="244"/>
    </row>
    <row r="169" spans="1:15" s="241" customFormat="1" ht="15" customHeight="1">
      <c r="A169" s="267"/>
      <c r="B169" s="238"/>
      <c r="C169" s="239"/>
      <c r="D169" s="240"/>
      <c r="E169" s="234"/>
      <c r="F169" s="234"/>
      <c r="G169" s="234"/>
      <c r="H169" s="234"/>
      <c r="K169" s="242"/>
      <c r="L169" s="243"/>
      <c r="M169" s="244"/>
      <c r="N169" s="244"/>
      <c r="O169" s="244"/>
    </row>
    <row r="170" spans="1:15" s="241" customFormat="1" ht="15" customHeight="1">
      <c r="A170" s="267"/>
      <c r="B170" s="238"/>
      <c r="C170" s="239"/>
      <c r="D170" s="240"/>
      <c r="E170" s="234"/>
      <c r="F170" s="234"/>
      <c r="G170" s="234"/>
      <c r="H170" s="234"/>
      <c r="K170" s="242"/>
      <c r="L170" s="243"/>
      <c r="M170" s="244"/>
      <c r="N170" s="244"/>
      <c r="O170" s="244"/>
    </row>
    <row r="171" spans="1:15" s="241" customFormat="1" ht="15" customHeight="1">
      <c r="A171" s="267"/>
      <c r="B171" s="238"/>
      <c r="C171" s="239"/>
      <c r="D171" s="240"/>
      <c r="E171" s="234"/>
      <c r="F171" s="234"/>
      <c r="G171" s="234"/>
      <c r="H171" s="234"/>
      <c r="K171" s="242"/>
      <c r="L171" s="243"/>
      <c r="M171" s="244"/>
      <c r="N171" s="244"/>
      <c r="O171" s="244"/>
    </row>
    <row r="172" spans="1:15" s="241" customFormat="1" ht="15" customHeight="1">
      <c r="A172" s="267"/>
      <c r="B172" s="238"/>
      <c r="C172" s="239"/>
      <c r="D172" s="240"/>
      <c r="E172" s="234"/>
      <c r="F172" s="234"/>
      <c r="G172" s="234"/>
      <c r="H172" s="234"/>
      <c r="K172" s="242"/>
      <c r="L172" s="243"/>
      <c r="M172" s="244"/>
      <c r="N172" s="244"/>
      <c r="O172" s="244"/>
    </row>
    <row r="173" spans="1:15" s="241" customFormat="1" ht="15" customHeight="1">
      <c r="A173" s="267"/>
      <c r="B173" s="238"/>
      <c r="C173" s="239"/>
      <c r="D173" s="240"/>
      <c r="E173" s="234"/>
      <c r="F173" s="234"/>
      <c r="G173" s="234"/>
      <c r="H173" s="234"/>
      <c r="K173" s="242"/>
      <c r="L173" s="243"/>
      <c r="M173" s="244"/>
      <c r="N173" s="244"/>
      <c r="O173" s="244"/>
    </row>
    <row r="174" spans="1:15" s="241" customFormat="1" ht="15" customHeight="1">
      <c r="A174" s="267"/>
      <c r="B174" s="238"/>
      <c r="C174" s="239"/>
      <c r="D174" s="240"/>
      <c r="E174" s="234"/>
      <c r="F174" s="234"/>
      <c r="G174" s="234"/>
      <c r="H174" s="234"/>
      <c r="K174" s="242"/>
      <c r="L174" s="243"/>
      <c r="M174" s="244"/>
      <c r="N174" s="244"/>
      <c r="O174" s="244"/>
    </row>
    <row r="175" spans="1:15" s="241" customFormat="1" ht="15" customHeight="1">
      <c r="A175" s="267"/>
      <c r="B175" s="238"/>
      <c r="C175" s="239"/>
      <c r="D175" s="240"/>
      <c r="E175" s="234"/>
      <c r="F175" s="234"/>
      <c r="G175" s="234"/>
      <c r="H175" s="234"/>
      <c r="K175" s="242"/>
      <c r="L175" s="243"/>
      <c r="M175" s="244"/>
      <c r="N175" s="244"/>
      <c r="O175" s="244"/>
    </row>
    <row r="176" spans="1:15" s="241" customFormat="1" ht="15" customHeight="1">
      <c r="A176" s="267"/>
      <c r="B176" s="238"/>
      <c r="C176" s="239"/>
      <c r="D176" s="240"/>
      <c r="E176" s="234"/>
      <c r="F176" s="234"/>
      <c r="G176" s="234"/>
      <c r="H176" s="234"/>
      <c r="K176" s="242"/>
      <c r="L176" s="243"/>
      <c r="M176" s="244"/>
      <c r="N176" s="244"/>
      <c r="O176" s="244"/>
    </row>
    <row r="177" spans="1:15" s="241" customFormat="1" ht="15" customHeight="1">
      <c r="A177" s="267"/>
      <c r="B177" s="238"/>
      <c r="C177" s="239"/>
      <c r="D177" s="240"/>
      <c r="E177" s="234"/>
      <c r="F177" s="234"/>
      <c r="G177" s="234"/>
      <c r="H177" s="234"/>
      <c r="K177" s="242"/>
      <c r="L177" s="243"/>
      <c r="M177" s="244"/>
      <c r="N177" s="244"/>
      <c r="O177" s="244"/>
    </row>
    <row r="178" spans="1:15" s="241" customFormat="1" ht="15" customHeight="1">
      <c r="A178" s="267"/>
      <c r="B178" s="238"/>
      <c r="C178" s="239"/>
      <c r="D178" s="240"/>
      <c r="E178" s="234"/>
      <c r="F178" s="234"/>
      <c r="G178" s="234"/>
      <c r="H178" s="234"/>
      <c r="K178" s="242"/>
      <c r="L178" s="243"/>
      <c r="M178" s="244"/>
      <c r="N178" s="244"/>
      <c r="O178" s="244"/>
    </row>
    <row r="179" spans="1:15" s="241" customFormat="1" ht="15" customHeight="1">
      <c r="A179" s="267"/>
      <c r="B179" s="238"/>
      <c r="C179" s="239"/>
      <c r="D179" s="240"/>
      <c r="E179" s="234"/>
      <c r="F179" s="234"/>
      <c r="G179" s="234"/>
      <c r="H179" s="234"/>
      <c r="K179" s="242"/>
      <c r="L179" s="243"/>
      <c r="M179" s="244"/>
      <c r="N179" s="244"/>
      <c r="O179" s="244"/>
    </row>
    <row r="180" spans="1:15" s="241" customFormat="1" ht="15" customHeight="1">
      <c r="A180" s="267"/>
      <c r="B180" s="238"/>
      <c r="C180" s="239"/>
      <c r="D180" s="240"/>
      <c r="E180" s="234"/>
      <c r="F180" s="234"/>
      <c r="G180" s="234"/>
      <c r="H180" s="234"/>
      <c r="K180" s="242"/>
      <c r="L180" s="243"/>
      <c r="M180" s="244"/>
      <c r="N180" s="244"/>
      <c r="O180" s="244"/>
    </row>
    <row r="181" spans="1:15" s="241" customFormat="1" ht="15" customHeight="1">
      <c r="A181" s="267"/>
      <c r="B181" s="238"/>
      <c r="C181" s="239"/>
      <c r="D181" s="240"/>
      <c r="E181" s="234"/>
      <c r="F181" s="234"/>
      <c r="G181" s="234"/>
      <c r="H181" s="234"/>
      <c r="K181" s="242"/>
      <c r="L181" s="243"/>
      <c r="M181" s="244"/>
      <c r="N181" s="244"/>
      <c r="O181" s="244"/>
    </row>
    <row r="182" spans="1:15" s="241" customFormat="1" ht="15" customHeight="1">
      <c r="A182" s="267"/>
      <c r="B182" s="238"/>
      <c r="C182" s="239"/>
      <c r="D182" s="240"/>
      <c r="E182" s="234"/>
      <c r="F182" s="234"/>
      <c r="G182" s="234"/>
      <c r="H182" s="234"/>
      <c r="K182" s="242"/>
      <c r="L182" s="243"/>
      <c r="M182" s="244"/>
      <c r="N182" s="244"/>
      <c r="O182" s="244"/>
    </row>
    <row r="183" spans="1:15" s="241" customFormat="1" ht="15" customHeight="1">
      <c r="A183" s="267"/>
      <c r="B183" s="238"/>
      <c r="C183" s="239"/>
      <c r="D183" s="240"/>
      <c r="E183" s="234"/>
      <c r="F183" s="234"/>
      <c r="G183" s="234"/>
      <c r="H183" s="234"/>
      <c r="K183" s="242"/>
      <c r="L183" s="243"/>
      <c r="M183" s="244"/>
      <c r="N183" s="244"/>
      <c r="O183" s="244"/>
    </row>
    <row r="184" spans="1:15" s="241" customFormat="1" ht="15" customHeight="1">
      <c r="A184" s="267"/>
      <c r="B184" s="238"/>
      <c r="C184" s="239"/>
      <c r="D184" s="240"/>
      <c r="E184" s="234"/>
      <c r="F184" s="234"/>
      <c r="G184" s="234"/>
      <c r="H184" s="234"/>
      <c r="K184" s="242"/>
      <c r="L184" s="243"/>
      <c r="M184" s="244"/>
      <c r="N184" s="244"/>
      <c r="O184" s="244"/>
    </row>
    <row r="185" spans="1:15" s="241" customFormat="1" ht="15" customHeight="1">
      <c r="A185" s="267"/>
      <c r="B185" s="238"/>
      <c r="C185" s="239"/>
      <c r="D185" s="240"/>
      <c r="E185" s="234"/>
      <c r="F185" s="234"/>
      <c r="G185" s="234"/>
      <c r="H185" s="234"/>
      <c r="K185" s="242"/>
      <c r="L185" s="243"/>
      <c r="M185" s="244"/>
      <c r="N185" s="244"/>
      <c r="O185" s="244"/>
    </row>
    <row r="186" spans="1:15" s="241" customFormat="1" ht="15" customHeight="1">
      <c r="A186" s="267"/>
      <c r="B186" s="238"/>
      <c r="C186" s="239"/>
      <c r="D186" s="240"/>
      <c r="E186" s="234"/>
      <c r="F186" s="234"/>
      <c r="G186" s="234"/>
      <c r="H186" s="234"/>
      <c r="K186" s="242"/>
      <c r="L186" s="243"/>
      <c r="M186" s="244"/>
      <c r="N186" s="244"/>
      <c r="O186" s="244"/>
    </row>
    <row r="187" spans="1:15" s="241" customFormat="1" ht="15" customHeight="1">
      <c r="A187" s="267"/>
      <c r="B187" s="238"/>
      <c r="C187" s="239"/>
      <c r="D187" s="240"/>
      <c r="E187" s="234"/>
      <c r="F187" s="234"/>
      <c r="G187" s="234"/>
      <c r="H187" s="234"/>
      <c r="K187" s="242"/>
      <c r="L187" s="243"/>
      <c r="M187" s="244"/>
      <c r="N187" s="244"/>
      <c r="O187" s="244"/>
    </row>
    <row r="188" spans="1:15" s="241" customFormat="1" ht="15" customHeight="1">
      <c r="A188" s="267"/>
      <c r="B188" s="238"/>
      <c r="C188" s="239"/>
      <c r="D188" s="240"/>
      <c r="E188" s="234"/>
      <c r="F188" s="234"/>
      <c r="G188" s="234"/>
      <c r="H188" s="234"/>
      <c r="K188" s="242"/>
      <c r="L188" s="243"/>
      <c r="M188" s="244"/>
      <c r="N188" s="244"/>
      <c r="O188" s="244"/>
    </row>
    <row r="189" spans="1:15" s="241" customFormat="1" ht="15" customHeight="1">
      <c r="A189" s="267"/>
      <c r="B189" s="238"/>
      <c r="C189" s="239"/>
      <c r="D189" s="240"/>
      <c r="E189" s="234"/>
      <c r="F189" s="234"/>
      <c r="G189" s="234"/>
      <c r="H189" s="234"/>
      <c r="K189" s="242"/>
      <c r="L189" s="243"/>
      <c r="M189" s="244"/>
      <c r="N189" s="244"/>
      <c r="O189" s="244"/>
    </row>
    <row r="190" spans="1:15" s="241" customFormat="1" ht="15" customHeight="1">
      <c r="A190" s="267"/>
      <c r="B190" s="238"/>
      <c r="C190" s="239"/>
      <c r="D190" s="240"/>
      <c r="E190" s="234"/>
      <c r="F190" s="234"/>
      <c r="G190" s="234"/>
      <c r="H190" s="234"/>
      <c r="K190" s="242"/>
      <c r="L190" s="243"/>
      <c r="M190" s="244"/>
      <c r="N190" s="244"/>
      <c r="O190" s="244"/>
    </row>
    <row r="191" spans="1:15" s="241" customFormat="1" ht="15" customHeight="1">
      <c r="A191" s="267"/>
      <c r="B191" s="238"/>
      <c r="C191" s="239"/>
      <c r="D191" s="240"/>
      <c r="E191" s="234"/>
      <c r="F191" s="234"/>
      <c r="G191" s="234"/>
      <c r="H191" s="234"/>
      <c r="K191" s="242"/>
      <c r="L191" s="243"/>
      <c r="M191" s="244"/>
      <c r="N191" s="244"/>
      <c r="O191" s="244"/>
    </row>
    <row r="192" spans="1:15" s="241" customFormat="1" ht="15" customHeight="1">
      <c r="A192" s="267"/>
      <c r="B192" s="238"/>
      <c r="C192" s="239"/>
      <c r="D192" s="240"/>
      <c r="E192" s="234"/>
      <c r="F192" s="234"/>
      <c r="G192" s="234"/>
      <c r="H192" s="234"/>
      <c r="K192" s="242"/>
      <c r="L192" s="243"/>
      <c r="M192" s="244"/>
      <c r="N192" s="244"/>
      <c r="O192" s="244"/>
    </row>
    <row r="193" spans="1:15" s="241" customFormat="1" ht="15" customHeight="1">
      <c r="A193" s="267"/>
      <c r="B193" s="238"/>
      <c r="C193" s="239"/>
      <c r="D193" s="240"/>
      <c r="E193" s="234"/>
      <c r="F193" s="234"/>
      <c r="G193" s="234"/>
      <c r="H193" s="234"/>
      <c r="K193" s="242"/>
      <c r="L193" s="243"/>
      <c r="M193" s="244"/>
      <c r="N193" s="244"/>
      <c r="O193" s="244"/>
    </row>
    <row r="194" spans="1:15" s="241" customFormat="1" ht="15" customHeight="1">
      <c r="A194" s="267"/>
      <c r="B194" s="238"/>
      <c r="C194" s="239"/>
      <c r="D194" s="240"/>
      <c r="E194" s="234"/>
      <c r="F194" s="234"/>
      <c r="G194" s="234"/>
      <c r="H194" s="234"/>
      <c r="K194" s="242"/>
      <c r="L194" s="243"/>
      <c r="M194" s="244"/>
      <c r="N194" s="244"/>
      <c r="O194" s="244"/>
    </row>
    <row r="195" spans="1:15" s="241" customFormat="1" ht="15" customHeight="1">
      <c r="A195" s="267"/>
      <c r="B195" s="238"/>
      <c r="C195" s="239"/>
      <c r="D195" s="240"/>
      <c r="E195" s="234"/>
      <c r="F195" s="234"/>
      <c r="G195" s="234"/>
      <c r="H195" s="234"/>
      <c r="K195" s="242"/>
      <c r="L195" s="243"/>
      <c r="M195" s="244"/>
      <c r="N195" s="244"/>
      <c r="O195" s="244"/>
    </row>
    <row r="196" spans="1:15" s="241" customFormat="1" ht="15" customHeight="1">
      <c r="A196" s="267"/>
      <c r="B196" s="238"/>
      <c r="C196" s="239"/>
      <c r="D196" s="240"/>
      <c r="E196" s="234"/>
      <c r="F196" s="234"/>
      <c r="G196" s="234"/>
      <c r="H196" s="234"/>
      <c r="K196" s="242"/>
      <c r="L196" s="243"/>
      <c r="M196" s="244"/>
      <c r="N196" s="244"/>
      <c r="O196" s="244"/>
    </row>
    <row r="197" spans="1:15" s="241" customFormat="1" ht="15" customHeight="1">
      <c r="A197" s="267"/>
      <c r="B197" s="238"/>
      <c r="C197" s="239"/>
      <c r="D197" s="240"/>
      <c r="E197" s="234"/>
      <c r="F197" s="234"/>
      <c r="G197" s="234"/>
      <c r="H197" s="234"/>
      <c r="K197" s="242"/>
      <c r="L197" s="243"/>
      <c r="M197" s="244"/>
      <c r="N197" s="244"/>
      <c r="O197" s="244"/>
    </row>
    <row r="198" spans="1:15" s="241" customFormat="1" ht="15" customHeight="1">
      <c r="A198" s="267"/>
      <c r="B198" s="238"/>
      <c r="C198" s="239"/>
      <c r="D198" s="240"/>
      <c r="E198" s="234"/>
      <c r="F198" s="234"/>
      <c r="G198" s="234"/>
      <c r="H198" s="234"/>
      <c r="K198" s="242"/>
      <c r="L198" s="243"/>
      <c r="M198" s="244"/>
      <c r="N198" s="244"/>
      <c r="O198" s="244"/>
    </row>
    <row r="199" spans="1:15" s="241" customFormat="1" ht="15" customHeight="1">
      <c r="A199" s="267"/>
      <c r="B199" s="238"/>
      <c r="C199" s="239"/>
      <c r="D199" s="240"/>
      <c r="E199" s="234"/>
      <c r="F199" s="234"/>
      <c r="G199" s="234"/>
      <c r="H199" s="234"/>
      <c r="K199" s="242"/>
      <c r="L199" s="243"/>
      <c r="M199" s="244"/>
      <c r="N199" s="244"/>
      <c r="O199" s="244"/>
    </row>
    <row r="200" spans="1:15" s="241" customFormat="1" ht="15" customHeight="1">
      <c r="A200" s="267"/>
      <c r="B200" s="238"/>
      <c r="C200" s="239"/>
      <c r="D200" s="240"/>
      <c r="E200" s="234"/>
      <c r="F200" s="234"/>
      <c r="G200" s="234"/>
      <c r="H200" s="234"/>
      <c r="K200" s="242"/>
      <c r="L200" s="243"/>
      <c r="M200" s="244"/>
      <c r="N200" s="244"/>
      <c r="O200" s="244"/>
    </row>
    <row r="201" spans="1:15" s="241" customFormat="1" ht="15" customHeight="1">
      <c r="A201" s="267"/>
      <c r="B201" s="238"/>
      <c r="C201" s="239"/>
      <c r="D201" s="240"/>
      <c r="E201" s="234"/>
      <c r="F201" s="234"/>
      <c r="G201" s="234"/>
      <c r="H201" s="234"/>
      <c r="K201" s="242"/>
      <c r="L201" s="243"/>
      <c r="M201" s="244"/>
      <c r="N201" s="244"/>
      <c r="O201" s="244"/>
    </row>
    <row r="202" spans="1:15" s="241" customFormat="1" ht="15" customHeight="1">
      <c r="A202" s="267"/>
      <c r="B202" s="238"/>
      <c r="C202" s="239"/>
      <c r="D202" s="240"/>
      <c r="E202" s="234"/>
      <c r="F202" s="234"/>
      <c r="G202" s="234"/>
      <c r="H202" s="234"/>
      <c r="K202" s="242"/>
      <c r="L202" s="243"/>
      <c r="M202" s="244"/>
      <c r="N202" s="244"/>
      <c r="O202" s="244"/>
    </row>
    <row r="203" spans="1:15" s="241" customFormat="1" ht="15" customHeight="1">
      <c r="A203" s="267"/>
      <c r="B203" s="238"/>
      <c r="C203" s="239"/>
      <c r="D203" s="240"/>
      <c r="E203" s="234"/>
      <c r="F203" s="234"/>
      <c r="G203" s="234"/>
      <c r="H203" s="234"/>
      <c r="K203" s="242"/>
      <c r="L203" s="243"/>
      <c r="M203" s="244"/>
      <c r="N203" s="244"/>
      <c r="O203" s="244"/>
    </row>
    <row r="204" spans="1:15" s="241" customFormat="1" ht="15" customHeight="1">
      <c r="A204" s="267"/>
      <c r="B204" s="238"/>
      <c r="C204" s="239"/>
      <c r="D204" s="240"/>
      <c r="E204" s="234"/>
      <c r="F204" s="234"/>
      <c r="G204" s="234"/>
      <c r="H204" s="234"/>
      <c r="K204" s="242"/>
      <c r="L204" s="243"/>
      <c r="M204" s="244"/>
      <c r="N204" s="244"/>
      <c r="O204" s="244"/>
    </row>
    <row r="205" spans="1:15" s="241" customFormat="1" ht="15" customHeight="1">
      <c r="A205" s="267"/>
      <c r="B205" s="238"/>
      <c r="C205" s="239"/>
      <c r="D205" s="240"/>
      <c r="E205" s="234"/>
      <c r="F205" s="234"/>
      <c r="G205" s="234"/>
      <c r="H205" s="234"/>
      <c r="K205" s="242"/>
      <c r="L205" s="243"/>
      <c r="M205" s="244"/>
      <c r="N205" s="244"/>
      <c r="O205" s="244"/>
    </row>
    <row r="206" spans="1:15" s="241" customFormat="1" ht="15" customHeight="1">
      <c r="A206" s="267"/>
      <c r="B206" s="238"/>
      <c r="C206" s="239"/>
      <c r="D206" s="240"/>
      <c r="E206" s="234"/>
      <c r="F206" s="234"/>
      <c r="G206" s="234"/>
      <c r="H206" s="234"/>
      <c r="K206" s="242"/>
      <c r="L206" s="243"/>
      <c r="M206" s="244"/>
      <c r="N206" s="244"/>
      <c r="O206" s="244"/>
    </row>
    <row r="207" spans="1:15" s="241" customFormat="1" ht="15" customHeight="1">
      <c r="A207" s="267"/>
      <c r="B207" s="238"/>
      <c r="C207" s="239"/>
      <c r="D207" s="240"/>
      <c r="E207" s="234"/>
      <c r="F207" s="234"/>
      <c r="G207" s="234"/>
      <c r="H207" s="234"/>
      <c r="K207" s="242"/>
      <c r="L207" s="243"/>
      <c r="M207" s="244"/>
      <c r="N207" s="244"/>
      <c r="O207" s="244"/>
    </row>
    <row r="208" spans="1:15" s="241" customFormat="1" ht="15" customHeight="1">
      <c r="A208" s="267"/>
      <c r="B208" s="238"/>
      <c r="C208" s="239"/>
      <c r="D208" s="240"/>
      <c r="E208" s="234"/>
      <c r="F208" s="234"/>
      <c r="G208" s="234"/>
      <c r="H208" s="234"/>
      <c r="K208" s="242"/>
      <c r="L208" s="243"/>
      <c r="M208" s="244"/>
      <c r="N208" s="244"/>
      <c r="O208" s="244"/>
    </row>
    <row r="209" spans="1:15" s="241" customFormat="1" ht="15" customHeight="1">
      <c r="A209" s="267"/>
      <c r="B209" s="238"/>
      <c r="C209" s="239"/>
      <c r="D209" s="240"/>
      <c r="E209" s="234"/>
      <c r="F209" s="234"/>
      <c r="G209" s="234"/>
      <c r="H209" s="234"/>
      <c r="K209" s="242"/>
      <c r="L209" s="243"/>
      <c r="M209" s="244"/>
      <c r="N209" s="244"/>
      <c r="O209" s="244"/>
    </row>
    <row r="210" spans="1:15" s="241" customFormat="1" ht="15" customHeight="1">
      <c r="A210" s="267"/>
      <c r="B210" s="238"/>
      <c r="C210" s="239"/>
      <c r="D210" s="240"/>
      <c r="E210" s="234"/>
      <c r="F210" s="234"/>
      <c r="G210" s="234"/>
      <c r="H210" s="234"/>
      <c r="K210" s="242"/>
      <c r="L210" s="243"/>
      <c r="M210" s="244"/>
      <c r="N210" s="244"/>
      <c r="O210" s="244"/>
    </row>
    <row r="211" spans="1:15" s="241" customFormat="1" ht="15" customHeight="1">
      <c r="A211" s="267"/>
      <c r="B211" s="238"/>
      <c r="C211" s="239"/>
      <c r="D211" s="240"/>
      <c r="E211" s="234"/>
      <c r="F211" s="234"/>
      <c r="G211" s="234"/>
      <c r="H211" s="234"/>
      <c r="K211" s="242"/>
      <c r="L211" s="243"/>
      <c r="M211" s="244"/>
      <c r="N211" s="244"/>
      <c r="O211" s="244"/>
    </row>
    <row r="212" spans="1:15" s="241" customFormat="1" ht="15" customHeight="1">
      <c r="A212" s="267"/>
      <c r="B212" s="238"/>
      <c r="C212" s="239"/>
      <c r="D212" s="240"/>
      <c r="E212" s="234"/>
      <c r="F212" s="234"/>
      <c r="G212" s="234"/>
      <c r="H212" s="234"/>
      <c r="K212" s="242"/>
      <c r="L212" s="243"/>
      <c r="M212" s="244"/>
      <c r="N212" s="244"/>
      <c r="O212" s="244"/>
    </row>
    <row r="213" spans="1:15" s="241" customFormat="1" ht="15" customHeight="1">
      <c r="A213" s="267"/>
      <c r="B213" s="238"/>
      <c r="C213" s="239"/>
      <c r="D213" s="240"/>
      <c r="E213" s="234"/>
      <c r="F213" s="234"/>
      <c r="G213" s="234"/>
      <c r="H213" s="234"/>
      <c r="K213" s="242"/>
      <c r="L213" s="243"/>
      <c r="M213" s="244"/>
      <c r="N213" s="244"/>
      <c r="O213" s="244"/>
    </row>
    <row r="214" spans="1:15" s="241" customFormat="1" ht="15" customHeight="1">
      <c r="A214" s="267"/>
      <c r="B214" s="238"/>
      <c r="C214" s="239"/>
      <c r="D214" s="240"/>
      <c r="E214" s="234"/>
      <c r="F214" s="234"/>
      <c r="G214" s="234"/>
      <c r="H214" s="234"/>
      <c r="K214" s="242"/>
      <c r="L214" s="243"/>
      <c r="M214" s="244"/>
      <c r="N214" s="244"/>
      <c r="O214" s="244"/>
    </row>
    <row r="215" spans="1:15" s="241" customFormat="1" ht="15" customHeight="1">
      <c r="A215" s="267"/>
      <c r="B215" s="238"/>
      <c r="C215" s="239"/>
      <c r="D215" s="240"/>
      <c r="E215" s="268"/>
      <c r="F215" s="240"/>
      <c r="G215" s="234"/>
      <c r="H215" s="234"/>
      <c r="I215" s="269"/>
      <c r="K215" s="242"/>
      <c r="L215" s="243"/>
      <c r="M215" s="244"/>
      <c r="N215" s="244"/>
      <c r="O215" s="244"/>
    </row>
    <row r="216" spans="1:15" s="238" customFormat="1" ht="15" customHeight="1">
      <c r="A216" s="267"/>
      <c r="C216" s="239"/>
      <c r="D216" s="240"/>
      <c r="E216" s="268"/>
      <c r="F216" s="240"/>
      <c r="G216" s="234"/>
      <c r="H216" s="234"/>
      <c r="I216" s="269"/>
      <c r="J216" s="241"/>
      <c r="K216" s="242"/>
      <c r="L216" s="243"/>
      <c r="M216" s="244"/>
      <c r="N216" s="244"/>
      <c r="O216" s="244"/>
    </row>
  </sheetData>
  <mergeCells count="5">
    <mergeCell ref="A1:B1"/>
    <mergeCell ref="C1:J1"/>
    <mergeCell ref="K1:L1"/>
    <mergeCell ref="I9:I11"/>
    <mergeCell ref="E10:E11"/>
  </mergeCells>
  <phoneticPr fontId="3" type="noConversion"/>
  <conditionalFormatting sqref="A1:K3 L2:L3 A4:L4 E5:E10 A5:D18 F5:L18 E12:E18 A19:L1048576">
    <cfRule type="expression" dxfId="16" priority="85">
      <formula>#REF!=3</formula>
    </cfRule>
    <cfRule type="expression" dxfId="15" priority="86">
      <formula>#REF!=2</formula>
    </cfRule>
    <cfRule type="expression" dxfId="14" priority="87">
      <formula>#REF!=1</formula>
    </cfRule>
  </conditionalFormatting>
  <conditionalFormatting sqref="E1:E10 C1:D19 F1:J19 E12:E19 C20:J1048576">
    <cfRule type="expression" dxfId="13" priority="83">
      <formula>#REF!=5</formula>
    </cfRule>
    <cfRule type="expression" dxfId="12" priority="84">
      <formula>#REF!=4</formula>
    </cfRule>
  </conditionalFormatting>
  <conditionalFormatting sqref="G1:J1048576">
    <cfRule type="expression" dxfId="11" priority="82">
      <formula>#REF!=6</formula>
    </cfRule>
  </conditionalFormatting>
  <conditionalFormatting sqref="H1:J1048576">
    <cfRule type="expression" dxfId="10" priority="81">
      <formula>#REF!=7</formula>
    </cfRule>
  </conditionalFormatting>
  <conditionalFormatting sqref="I1:K3 L2:L3 I4:L1048576">
    <cfRule type="expression" dxfId="9" priority="79">
      <formula>#REF!=9</formula>
    </cfRule>
  </conditionalFormatting>
  <conditionalFormatting sqref="I1:K1048576">
    <cfRule type="expression" dxfId="8" priority="80">
      <formula>#REF!=8</formula>
    </cfRule>
  </conditionalFormatting>
  <conditionalFormatting sqref="J1:K3 L2:L3 J4:L1048576">
    <cfRule type="expression" dxfId="7" priority="77">
      <formula>#REF!=11</formula>
    </cfRule>
  </conditionalFormatting>
  <conditionalFormatting sqref="J1:K1048576">
    <cfRule type="expression" dxfId="6" priority="78">
      <formula>#REF!=10</formula>
    </cfRule>
  </conditionalFormatting>
  <pageMargins left="0.62992125984251968" right="0.59055118110236227" top="0.82677165354330717" bottom="0.6692913385826772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O456"/>
  <sheetViews>
    <sheetView zoomScale="145" zoomScaleNormal="145" zoomScaleSheetLayoutView="115" workbookViewId="0">
      <pane ySplit="3" topLeftCell="A34" activePane="bottomLeft" state="frozen"/>
      <selection activeCell="S39" sqref="S39"/>
      <selection pane="bottomLeft" activeCell="O31" sqref="O31"/>
    </sheetView>
  </sheetViews>
  <sheetFormatPr defaultRowHeight="12"/>
  <cols>
    <col min="1" max="1" width="3.77734375" style="270" customWidth="1"/>
    <col min="2" max="2" width="9.77734375" style="238" customWidth="1"/>
    <col min="3" max="3" width="2.77734375" style="239" customWidth="1"/>
    <col min="4" max="4" width="7.77734375" style="240" customWidth="1"/>
    <col min="5" max="5" width="7.77734375" style="268" customWidth="1"/>
    <col min="6" max="6" width="7.77734375" style="240" customWidth="1"/>
    <col min="7" max="7" width="7.77734375" style="234" customWidth="1"/>
    <col min="8" max="8" width="2.77734375" style="234" customWidth="1"/>
    <col min="9" max="9" width="8.77734375" style="269" customWidth="1"/>
    <col min="10" max="10" width="4.33203125" style="241" customWidth="1"/>
    <col min="11" max="11" width="9.77734375" style="242" customWidth="1"/>
    <col min="12" max="12" width="4.77734375" style="243" customWidth="1"/>
    <col min="13" max="13" width="3.77734375" style="244" customWidth="1"/>
    <col min="14" max="16384" width="8.88671875" style="244"/>
  </cols>
  <sheetData>
    <row r="1" spans="1:12" s="236" customFormat="1" ht="27" customHeight="1">
      <c r="A1" s="219" t="s">
        <v>4</v>
      </c>
      <c r="B1" s="219"/>
      <c r="C1" s="219" t="s">
        <v>5</v>
      </c>
      <c r="D1" s="235"/>
      <c r="E1" s="235"/>
      <c r="F1" s="235"/>
      <c r="G1" s="235"/>
      <c r="H1" s="235"/>
      <c r="I1" s="235"/>
      <c r="J1" s="235"/>
      <c r="K1" s="220" t="s">
        <v>6</v>
      </c>
      <c r="L1" s="221"/>
    </row>
    <row r="2" spans="1:12" ht="17.100000000000001" customHeight="1">
      <c r="A2" s="237"/>
      <c r="E2" s="234"/>
      <c r="F2" s="234"/>
      <c r="I2" s="241"/>
      <c r="J2" s="234"/>
    </row>
    <row r="3" spans="1:12" ht="17.100000000000001" customHeight="1">
      <c r="A3" s="237"/>
      <c r="C3" s="239" t="s">
        <v>0</v>
      </c>
      <c r="D3" s="245" t="s">
        <v>30</v>
      </c>
      <c r="E3" s="234"/>
      <c r="F3" s="234"/>
      <c r="I3" s="241"/>
      <c r="J3" s="234" t="s">
        <v>18</v>
      </c>
      <c r="K3" s="242">
        <f>가물막이조서!F16</f>
        <v>47.7</v>
      </c>
      <c r="L3" s="243" t="s">
        <v>19</v>
      </c>
    </row>
    <row r="4" spans="1:12" ht="17.100000000000001" customHeight="1">
      <c r="A4" s="237"/>
      <c r="E4" s="234"/>
      <c r="F4" s="234"/>
      <c r="I4" s="241"/>
      <c r="J4" s="234"/>
    </row>
    <row r="5" spans="1:12" ht="17.100000000000001" customHeight="1">
      <c r="A5" s="237"/>
      <c r="E5" s="234"/>
      <c r="F5" s="234"/>
      <c r="I5" s="241"/>
      <c r="J5" s="234"/>
    </row>
    <row r="6" spans="1:12" ht="17.100000000000001" customHeight="1">
      <c r="A6" s="237"/>
      <c r="D6" s="246" t="s">
        <v>7</v>
      </c>
      <c r="E6" s="247">
        <v>6</v>
      </c>
      <c r="F6" s="234"/>
      <c r="G6" s="248">
        <v>3</v>
      </c>
      <c r="I6" s="241"/>
      <c r="J6" s="234"/>
    </row>
    <row r="7" spans="1:12" ht="17.100000000000001" customHeight="1">
      <c r="A7" s="237"/>
      <c r="E7" s="234"/>
      <c r="F7" s="234"/>
      <c r="I7" s="241"/>
      <c r="J7" s="234"/>
    </row>
    <row r="8" spans="1:12" ht="17.100000000000001" customHeight="1">
      <c r="A8" s="237"/>
      <c r="E8" s="234"/>
      <c r="F8" s="234"/>
      <c r="I8" s="241"/>
      <c r="J8" s="234"/>
    </row>
    <row r="9" spans="1:12" ht="17.100000000000001" customHeight="1">
      <c r="A9" s="237"/>
      <c r="E9" s="234"/>
      <c r="F9" s="234"/>
      <c r="I9" s="249">
        <v>1.5</v>
      </c>
      <c r="J9" s="234"/>
    </row>
    <row r="10" spans="1:12" ht="17.100000000000001" customHeight="1">
      <c r="A10" s="237"/>
      <c r="E10" s="250">
        <v>1.5</v>
      </c>
      <c r="F10" s="234"/>
      <c r="I10" s="249"/>
      <c r="J10" s="234"/>
    </row>
    <row r="11" spans="1:12" ht="17.100000000000001" customHeight="1">
      <c r="A11" s="237"/>
      <c r="E11" s="250"/>
      <c r="F11" s="234"/>
      <c r="I11" s="249"/>
      <c r="J11" s="234"/>
    </row>
    <row r="12" spans="1:12" ht="17.100000000000001" customHeight="1">
      <c r="A12" s="237"/>
      <c r="E12" s="234"/>
      <c r="F12" s="234"/>
      <c r="I12" s="241"/>
      <c r="J12" s="234"/>
    </row>
    <row r="13" spans="1:12" ht="17.100000000000001" customHeight="1">
      <c r="A13" s="237"/>
      <c r="E13" s="248">
        <f>ROUND(E6+(I9*E10),2)</f>
        <v>8.25</v>
      </c>
      <c r="F13" s="234"/>
      <c r="G13" s="247">
        <f>ROUND(G6+(I9*E10),2)</f>
        <v>5.25</v>
      </c>
      <c r="I13" s="251" t="s">
        <v>3</v>
      </c>
      <c r="J13" s="234"/>
    </row>
    <row r="14" spans="1:12" ht="17.100000000000001" customHeight="1">
      <c r="A14" s="237"/>
      <c r="E14" s="234"/>
      <c r="F14" s="234"/>
      <c r="I14" s="241"/>
      <c r="J14" s="234"/>
    </row>
    <row r="15" spans="1:12" ht="17.100000000000001" customHeight="1">
      <c r="A15" s="237"/>
      <c r="E15" s="234"/>
      <c r="F15" s="234"/>
      <c r="I15" s="241"/>
      <c r="J15" s="234"/>
    </row>
    <row r="16" spans="1:12" ht="17.100000000000001" customHeight="1">
      <c r="A16" s="237"/>
      <c r="E16" s="234"/>
      <c r="F16" s="234"/>
      <c r="I16" s="241"/>
      <c r="J16" s="234"/>
    </row>
    <row r="17" spans="1:12" ht="17.100000000000001" customHeight="1">
      <c r="A17" s="237"/>
      <c r="E17" s="234"/>
      <c r="F17" s="234"/>
      <c r="I17" s="241"/>
      <c r="J17" s="234"/>
    </row>
    <row r="18" spans="1:12" ht="17.100000000000001" customHeight="1">
      <c r="A18" s="237"/>
      <c r="E18" s="234"/>
      <c r="F18" s="234"/>
      <c r="I18" s="241"/>
      <c r="J18" s="234"/>
    </row>
    <row r="19" spans="1:12" ht="17.100000000000001" customHeight="1">
      <c r="A19" s="237">
        <v>1</v>
      </c>
      <c r="B19" s="238" t="s">
        <v>21</v>
      </c>
      <c r="C19" s="239" t="s">
        <v>22</v>
      </c>
      <c r="D19" s="240" t="str">
        <f>CONCATENATE("(",FIXED(E6,2)," + ",FIXED(E13,2),") × 1/2 × ",FIXED(I9,2)," × ",FIXED($K$3,2),"m")</f>
        <v>(6.00 + 8.25) × 1/2 × 1.50 × 47.70m</v>
      </c>
      <c r="E19" s="234"/>
      <c r="F19" s="234"/>
      <c r="H19" s="234" t="s">
        <v>25</v>
      </c>
      <c r="I19" s="241">
        <f>ROUND((E6+E13)/2*I9*$K$3,2)</f>
        <v>509.79</v>
      </c>
      <c r="J19" s="252" t="s">
        <v>27</v>
      </c>
    </row>
    <row r="20" spans="1:12" ht="17.100000000000001" customHeight="1">
      <c r="A20" s="237"/>
      <c r="B20" s="238" t="s">
        <v>20</v>
      </c>
      <c r="C20" s="239" t="s">
        <v>22</v>
      </c>
      <c r="D20" s="240" t="str">
        <f>CONCATENATE("(",FIXED(G6,2)," + ",FIXED(G13,2),") × 1/2 × ",FIXED(I9,2)," × ",FIXED($K$3,2),"m")</f>
        <v>(3.00 + 5.25) × 1/2 × 1.50 × 47.70m</v>
      </c>
      <c r="E20" s="234"/>
      <c r="F20" s="234"/>
      <c r="H20" s="234" t="s">
        <v>25</v>
      </c>
      <c r="I20" s="241">
        <f>ROUND((G6+G13)/2*I9*$K$3,2)</f>
        <v>295.14</v>
      </c>
      <c r="J20" s="252" t="s">
        <v>27</v>
      </c>
    </row>
    <row r="21" spans="1:12" ht="17.100000000000001" customHeight="1">
      <c r="A21" s="237"/>
      <c r="E21" s="234"/>
      <c r="F21" s="234"/>
      <c r="H21" s="253"/>
      <c r="I21" s="254" t="s">
        <v>12</v>
      </c>
      <c r="J21" s="253" t="s">
        <v>25</v>
      </c>
      <c r="K21" s="255">
        <f>SUM(I19:I20)</f>
        <v>804.93000000000006</v>
      </c>
      <c r="L21" s="256" t="s">
        <v>64</v>
      </c>
    </row>
    <row r="22" spans="1:12" ht="17.100000000000001" customHeight="1">
      <c r="A22" s="237"/>
      <c r="E22" s="234"/>
      <c r="F22" s="234"/>
      <c r="I22" s="241"/>
      <c r="J22" s="234"/>
    </row>
    <row r="23" spans="1:12" ht="17.100000000000001" customHeight="1">
      <c r="A23" s="237">
        <v>2</v>
      </c>
      <c r="B23" s="238" t="s">
        <v>23</v>
      </c>
      <c r="C23" s="239" t="s">
        <v>22</v>
      </c>
      <c r="D23" s="240" t="str">
        <f>CONCATENATE("{√(",FIXED(I9,2),"² + ",FIXED(G13-G6,2),"²)} × 2개소 × ",FIXED($K$3,2),"m")</f>
        <v>{√(1.50² + 2.25²)} × 2개소 × 47.70m</v>
      </c>
      <c r="E23" s="234"/>
      <c r="F23" s="234"/>
      <c r="I23" s="241"/>
      <c r="J23" s="234" t="s">
        <v>25</v>
      </c>
      <c r="K23" s="242">
        <f>ROUND(SQRT(I9^2+(G13-G6)^2)*2*$K$3,2)</f>
        <v>257.98</v>
      </c>
      <c r="L23" s="257" t="s">
        <v>65</v>
      </c>
    </row>
    <row r="24" spans="1:12" ht="17.100000000000001" customHeight="1">
      <c r="A24" s="237"/>
      <c r="B24" s="238" t="s">
        <v>24</v>
      </c>
      <c r="E24" s="234"/>
      <c r="F24" s="234"/>
      <c r="I24" s="241"/>
      <c r="J24" s="234"/>
    </row>
    <row r="25" spans="1:12" ht="17.100000000000001" customHeight="1">
      <c r="A25" s="237"/>
      <c r="E25" s="234"/>
      <c r="F25" s="234"/>
      <c r="I25" s="241"/>
      <c r="J25" s="234"/>
    </row>
    <row r="26" spans="1:12" ht="17.100000000000001" customHeight="1">
      <c r="A26" s="237">
        <v>3</v>
      </c>
      <c r="B26" s="238" t="s">
        <v>26</v>
      </c>
      <c r="C26" s="239" t="s">
        <v>22</v>
      </c>
      <c r="D26" s="240" t="str">
        <f>CONCATENATE("{√(",FIXED(I9,2),"² + ",FIXED(G13-G6,2),"²) + 1.00} × 2개소 × ",FIXED($K$3,2),"m")</f>
        <v>{√(1.50² + 2.25²) + 1.00} × 2개소 × 47.70m</v>
      </c>
      <c r="E26" s="234"/>
      <c r="F26" s="234"/>
      <c r="I26" s="241"/>
      <c r="J26" s="234" t="s">
        <v>25</v>
      </c>
      <c r="K26" s="242">
        <f>ROUND((SQRT(I9^2+(G13-G6)^2)+1)*2*$K$3,2)</f>
        <v>353.38</v>
      </c>
      <c r="L26" s="257" t="s">
        <v>65</v>
      </c>
    </row>
    <row r="27" spans="1:12" ht="17.100000000000001" customHeight="1">
      <c r="A27" s="237"/>
      <c r="E27" s="234"/>
      <c r="F27" s="234"/>
      <c r="I27" s="241"/>
      <c r="J27" s="234"/>
    </row>
    <row r="28" spans="1:12" ht="17.100000000000001" customHeight="1">
      <c r="A28" s="237"/>
      <c r="E28" s="234"/>
      <c r="F28" s="234"/>
      <c r="I28" s="241"/>
      <c r="J28" s="234"/>
    </row>
    <row r="29" spans="1:12" ht="17.100000000000001" customHeight="1">
      <c r="A29" s="237"/>
      <c r="E29" s="234"/>
      <c r="F29" s="234"/>
      <c r="I29" s="241"/>
      <c r="J29" s="234"/>
    </row>
    <row r="30" spans="1:12" ht="17.100000000000001" customHeight="1">
      <c r="A30" s="237"/>
      <c r="E30" s="234"/>
      <c r="F30" s="234"/>
      <c r="I30" s="241"/>
      <c r="J30" s="234"/>
    </row>
    <row r="31" spans="1:12" ht="17.100000000000001" customHeight="1">
      <c r="A31" s="237"/>
      <c r="E31" s="234"/>
      <c r="F31" s="234"/>
      <c r="I31" s="241"/>
      <c r="J31" s="234"/>
    </row>
    <row r="32" spans="1:12" ht="17.100000000000001" customHeight="1">
      <c r="A32" s="237"/>
      <c r="E32" s="234"/>
      <c r="F32" s="234"/>
      <c r="I32" s="241"/>
      <c r="J32" s="234"/>
    </row>
    <row r="33" spans="1:15" ht="17.100000000000001" customHeight="1">
      <c r="A33" s="237"/>
      <c r="E33" s="234"/>
      <c r="F33" s="234"/>
      <c r="I33" s="241"/>
      <c r="J33" s="234"/>
    </row>
    <row r="34" spans="1:15" ht="17.100000000000001" customHeight="1">
      <c r="A34" s="237"/>
      <c r="E34" s="234"/>
      <c r="F34" s="234"/>
      <c r="I34" s="241"/>
      <c r="J34" s="234"/>
    </row>
    <row r="35" spans="1:15" ht="17.100000000000001" customHeight="1">
      <c r="A35" s="237"/>
      <c r="E35" s="234"/>
      <c r="F35" s="234"/>
      <c r="I35" s="241"/>
      <c r="J35" s="234"/>
    </row>
    <row r="36" spans="1:15" ht="17.100000000000001" customHeight="1">
      <c r="A36" s="237"/>
      <c r="E36" s="234"/>
      <c r="F36" s="234"/>
      <c r="I36" s="241"/>
      <c r="J36" s="234"/>
    </row>
    <row r="37" spans="1:15" ht="17.100000000000001" customHeight="1">
      <c r="A37" s="237"/>
      <c r="E37" s="234"/>
      <c r="F37" s="234"/>
      <c r="I37" s="241"/>
      <c r="J37" s="234"/>
    </row>
    <row r="38" spans="1:15" ht="17.100000000000001" customHeight="1">
      <c r="A38" s="237"/>
      <c r="E38" s="234"/>
      <c r="F38" s="234"/>
      <c r="I38" s="241"/>
      <c r="J38" s="234"/>
    </row>
    <row r="39" spans="1:15" s="266" customFormat="1" ht="17.100000000000001" customHeight="1">
      <c r="A39" s="258"/>
      <c r="B39" s="259"/>
      <c r="C39" s="260"/>
      <c r="D39" s="261"/>
      <c r="E39" s="262"/>
      <c r="F39" s="262"/>
      <c r="G39" s="262"/>
      <c r="H39" s="262"/>
      <c r="I39" s="263"/>
      <c r="J39" s="262"/>
      <c r="K39" s="264"/>
      <c r="L39" s="265"/>
    </row>
    <row r="40" spans="1:15" ht="17.100000000000001" customHeight="1">
      <c r="A40" s="267"/>
      <c r="E40" s="234"/>
      <c r="F40" s="234"/>
      <c r="I40" s="241"/>
      <c r="J40" s="234"/>
    </row>
    <row r="41" spans="1:15" ht="17.100000000000001" customHeight="1">
      <c r="A41" s="267"/>
      <c r="E41" s="234"/>
      <c r="F41" s="234"/>
      <c r="I41" s="241"/>
      <c r="J41" s="234"/>
    </row>
    <row r="42" spans="1:15" s="241" customFormat="1" ht="15" customHeight="1">
      <c r="A42" s="267"/>
      <c r="B42" s="238"/>
      <c r="C42" s="239"/>
      <c r="D42" s="240"/>
      <c r="E42" s="234"/>
      <c r="F42" s="234"/>
      <c r="G42" s="234"/>
      <c r="H42" s="234"/>
      <c r="K42" s="242"/>
      <c r="L42" s="243"/>
      <c r="M42" s="244"/>
      <c r="N42" s="244"/>
      <c r="O42" s="244"/>
    </row>
    <row r="43" spans="1:15" s="241" customFormat="1" ht="15" customHeight="1">
      <c r="A43" s="267"/>
      <c r="B43" s="238"/>
      <c r="C43" s="239"/>
      <c r="D43" s="240"/>
      <c r="E43" s="234"/>
      <c r="F43" s="234"/>
      <c r="G43" s="234"/>
      <c r="H43" s="234"/>
      <c r="K43" s="242"/>
      <c r="L43" s="243"/>
      <c r="M43" s="244"/>
      <c r="N43" s="244"/>
      <c r="O43" s="244"/>
    </row>
    <row r="44" spans="1:15" s="241" customFormat="1" ht="15" customHeight="1">
      <c r="A44" s="267"/>
      <c r="B44" s="238"/>
      <c r="C44" s="239"/>
      <c r="D44" s="240"/>
      <c r="E44" s="234"/>
      <c r="F44" s="234"/>
      <c r="G44" s="234"/>
      <c r="H44" s="234"/>
      <c r="K44" s="242"/>
      <c r="L44" s="243"/>
      <c r="M44" s="244"/>
      <c r="N44" s="244"/>
      <c r="O44" s="244"/>
    </row>
    <row r="45" spans="1:15" s="241" customFormat="1" ht="15" customHeight="1">
      <c r="A45" s="267"/>
      <c r="B45" s="238"/>
      <c r="C45" s="239"/>
      <c r="D45" s="240"/>
      <c r="E45" s="234"/>
      <c r="F45" s="234"/>
      <c r="G45" s="234"/>
      <c r="H45" s="234"/>
      <c r="K45" s="242"/>
      <c r="L45" s="243"/>
      <c r="M45" s="244"/>
      <c r="N45" s="244"/>
      <c r="O45" s="244"/>
    </row>
    <row r="46" spans="1:15" s="241" customFormat="1" ht="15" customHeight="1">
      <c r="A46" s="267"/>
      <c r="B46" s="238"/>
      <c r="C46" s="239"/>
      <c r="D46" s="240"/>
      <c r="E46" s="234"/>
      <c r="F46" s="234"/>
      <c r="G46" s="234"/>
      <c r="H46" s="234"/>
      <c r="K46" s="242"/>
      <c r="L46" s="243"/>
      <c r="M46" s="244"/>
      <c r="N46" s="244"/>
      <c r="O46" s="244"/>
    </row>
    <row r="47" spans="1:15" s="241" customFormat="1" ht="15" customHeight="1">
      <c r="A47" s="267"/>
      <c r="B47" s="238"/>
      <c r="C47" s="239"/>
      <c r="D47" s="240"/>
      <c r="E47" s="234"/>
      <c r="F47" s="234"/>
      <c r="G47" s="234"/>
      <c r="H47" s="234"/>
      <c r="K47" s="242"/>
      <c r="L47" s="243"/>
      <c r="M47" s="244"/>
      <c r="N47" s="244"/>
      <c r="O47" s="244"/>
    </row>
    <row r="48" spans="1:15" s="241" customFormat="1" ht="15" customHeight="1">
      <c r="A48" s="267"/>
      <c r="B48" s="238"/>
      <c r="C48" s="239"/>
      <c r="D48" s="240"/>
      <c r="E48" s="234"/>
      <c r="F48" s="234"/>
      <c r="G48" s="234"/>
      <c r="H48" s="234"/>
      <c r="K48" s="242"/>
      <c r="L48" s="243"/>
      <c r="M48" s="244"/>
      <c r="N48" s="244"/>
      <c r="O48" s="244"/>
    </row>
    <row r="49" spans="1:15" s="241" customFormat="1" ht="15" customHeight="1">
      <c r="A49" s="267"/>
      <c r="B49" s="238"/>
      <c r="C49" s="239"/>
      <c r="D49" s="240"/>
      <c r="E49" s="234"/>
      <c r="F49" s="234"/>
      <c r="G49" s="234"/>
      <c r="H49" s="234"/>
      <c r="K49" s="242"/>
      <c r="L49" s="243"/>
      <c r="M49" s="244"/>
      <c r="N49" s="244"/>
      <c r="O49" s="244"/>
    </row>
    <row r="50" spans="1:15" s="241" customFormat="1" ht="15" customHeight="1">
      <c r="A50" s="267"/>
      <c r="B50" s="238"/>
      <c r="C50" s="239"/>
      <c r="D50" s="240"/>
      <c r="E50" s="234"/>
      <c r="F50" s="234"/>
      <c r="G50" s="234"/>
      <c r="H50" s="234"/>
      <c r="K50" s="242"/>
      <c r="L50" s="243"/>
      <c r="M50" s="244"/>
      <c r="N50" s="244"/>
      <c r="O50" s="244"/>
    </row>
    <row r="51" spans="1:15" s="241" customFormat="1" ht="15" customHeight="1">
      <c r="A51" s="267"/>
      <c r="B51" s="238"/>
      <c r="C51" s="239"/>
      <c r="D51" s="240"/>
      <c r="E51" s="234"/>
      <c r="F51" s="234"/>
      <c r="G51" s="234"/>
      <c r="H51" s="234"/>
      <c r="K51" s="242"/>
      <c r="L51" s="243"/>
      <c r="M51" s="244"/>
      <c r="N51" s="244"/>
      <c r="O51" s="244"/>
    </row>
    <row r="52" spans="1:15" s="241" customFormat="1" ht="15" customHeight="1">
      <c r="A52" s="267"/>
      <c r="B52" s="238"/>
      <c r="C52" s="239"/>
      <c r="D52" s="240"/>
      <c r="E52" s="234"/>
      <c r="F52" s="234"/>
      <c r="G52" s="234"/>
      <c r="H52" s="234"/>
      <c r="K52" s="242"/>
      <c r="L52" s="243"/>
      <c r="M52" s="244"/>
      <c r="N52" s="244"/>
      <c r="O52" s="244"/>
    </row>
    <row r="53" spans="1:15" s="241" customFormat="1" ht="15" customHeight="1">
      <c r="A53" s="267"/>
      <c r="B53" s="238"/>
      <c r="C53" s="239"/>
      <c r="D53" s="240"/>
      <c r="E53" s="234"/>
      <c r="F53" s="234"/>
      <c r="G53" s="234"/>
      <c r="H53" s="234"/>
      <c r="K53" s="242"/>
      <c r="L53" s="243"/>
      <c r="M53" s="244"/>
      <c r="N53" s="244"/>
      <c r="O53" s="244"/>
    </row>
    <row r="54" spans="1:15" s="241" customFormat="1" ht="15" customHeight="1">
      <c r="A54" s="267"/>
      <c r="B54" s="238"/>
      <c r="C54" s="239"/>
      <c r="D54" s="240"/>
      <c r="E54" s="234"/>
      <c r="F54" s="234"/>
      <c r="G54" s="234"/>
      <c r="H54" s="234"/>
      <c r="K54" s="242"/>
      <c r="L54" s="243"/>
      <c r="M54" s="244"/>
      <c r="N54" s="244"/>
      <c r="O54" s="244"/>
    </row>
    <row r="55" spans="1:15" s="241" customFormat="1" ht="15" customHeight="1">
      <c r="A55" s="267"/>
      <c r="B55" s="238"/>
      <c r="C55" s="239"/>
      <c r="D55" s="240"/>
      <c r="E55" s="234"/>
      <c r="F55" s="234"/>
      <c r="G55" s="234"/>
      <c r="H55" s="234"/>
      <c r="K55" s="242"/>
      <c r="L55" s="243"/>
      <c r="M55" s="244"/>
      <c r="N55" s="244"/>
      <c r="O55" s="244"/>
    </row>
    <row r="56" spans="1:15" s="241" customFormat="1" ht="15" customHeight="1">
      <c r="A56" s="267"/>
      <c r="B56" s="238"/>
      <c r="C56" s="239"/>
      <c r="D56" s="240"/>
      <c r="E56" s="234"/>
      <c r="F56" s="234"/>
      <c r="G56" s="234"/>
      <c r="H56" s="234"/>
      <c r="K56" s="242"/>
      <c r="L56" s="243"/>
      <c r="M56" s="244"/>
      <c r="N56" s="244"/>
      <c r="O56" s="244"/>
    </row>
    <row r="57" spans="1:15" s="241" customFormat="1" ht="15" customHeight="1">
      <c r="A57" s="267"/>
      <c r="B57" s="238"/>
      <c r="C57" s="239"/>
      <c r="D57" s="240"/>
      <c r="E57" s="234"/>
      <c r="F57" s="234"/>
      <c r="G57" s="234"/>
      <c r="H57" s="234"/>
      <c r="K57" s="242"/>
      <c r="L57" s="243"/>
      <c r="M57" s="244"/>
      <c r="N57" s="244"/>
      <c r="O57" s="244"/>
    </row>
    <row r="58" spans="1:15" s="241" customFormat="1" ht="15" customHeight="1">
      <c r="A58" s="267"/>
      <c r="B58" s="238"/>
      <c r="C58" s="239"/>
      <c r="D58" s="240"/>
      <c r="E58" s="234"/>
      <c r="F58" s="234"/>
      <c r="G58" s="234"/>
      <c r="H58" s="234"/>
      <c r="K58" s="242"/>
      <c r="L58" s="243"/>
      <c r="M58" s="244"/>
      <c r="N58" s="244"/>
      <c r="O58" s="244"/>
    </row>
    <row r="59" spans="1:15" s="241" customFormat="1" ht="15" customHeight="1">
      <c r="A59" s="267"/>
      <c r="B59" s="238"/>
      <c r="C59" s="239"/>
      <c r="D59" s="240"/>
      <c r="E59" s="234"/>
      <c r="F59" s="234"/>
      <c r="G59" s="234"/>
      <c r="H59" s="234"/>
      <c r="K59" s="242"/>
      <c r="L59" s="243"/>
      <c r="M59" s="244"/>
      <c r="N59" s="244"/>
      <c r="O59" s="244"/>
    </row>
    <row r="60" spans="1:15" s="241" customFormat="1" ht="15" customHeight="1">
      <c r="A60" s="267"/>
      <c r="B60" s="238"/>
      <c r="C60" s="239"/>
      <c r="D60" s="240"/>
      <c r="E60" s="234"/>
      <c r="F60" s="234"/>
      <c r="G60" s="234"/>
      <c r="H60" s="234"/>
      <c r="K60" s="242"/>
      <c r="L60" s="243"/>
      <c r="M60" s="244"/>
      <c r="N60" s="244"/>
      <c r="O60" s="244"/>
    </row>
    <row r="61" spans="1:15" s="241" customFormat="1" ht="15" customHeight="1">
      <c r="A61" s="267"/>
      <c r="B61" s="238"/>
      <c r="C61" s="239"/>
      <c r="D61" s="240"/>
      <c r="E61" s="234"/>
      <c r="F61" s="234"/>
      <c r="G61" s="234"/>
      <c r="H61" s="234"/>
      <c r="K61" s="242"/>
      <c r="L61" s="243"/>
      <c r="M61" s="244"/>
      <c r="N61" s="244"/>
      <c r="O61" s="244"/>
    </row>
    <row r="62" spans="1:15" s="241" customFormat="1" ht="15" customHeight="1">
      <c r="A62" s="267"/>
      <c r="B62" s="238"/>
      <c r="C62" s="239"/>
      <c r="D62" s="240"/>
      <c r="E62" s="234"/>
      <c r="F62" s="234"/>
      <c r="G62" s="234"/>
      <c r="H62" s="234"/>
      <c r="K62" s="242"/>
      <c r="L62" s="243"/>
      <c r="M62" s="244"/>
      <c r="N62" s="244"/>
      <c r="O62" s="244"/>
    </row>
    <row r="63" spans="1:15" s="241" customFormat="1" ht="15" customHeight="1">
      <c r="A63" s="267"/>
      <c r="B63" s="238"/>
      <c r="C63" s="239"/>
      <c r="D63" s="240"/>
      <c r="E63" s="234"/>
      <c r="F63" s="234"/>
      <c r="G63" s="234"/>
      <c r="H63" s="234"/>
      <c r="K63" s="242"/>
      <c r="L63" s="243"/>
      <c r="M63" s="244"/>
      <c r="N63" s="244"/>
      <c r="O63" s="244"/>
    </row>
    <row r="64" spans="1:15" s="241" customFormat="1" ht="15" customHeight="1">
      <c r="A64" s="267"/>
      <c r="B64" s="238"/>
      <c r="C64" s="239"/>
      <c r="D64" s="240"/>
      <c r="E64" s="234"/>
      <c r="F64" s="234"/>
      <c r="G64" s="234"/>
      <c r="H64" s="234"/>
      <c r="K64" s="242"/>
      <c r="L64" s="243"/>
      <c r="M64" s="244"/>
      <c r="N64" s="244"/>
      <c r="O64" s="244"/>
    </row>
    <row r="65" spans="1:15" s="241" customFormat="1" ht="15" customHeight="1">
      <c r="A65" s="267"/>
      <c r="B65" s="238"/>
      <c r="C65" s="239"/>
      <c r="D65" s="240"/>
      <c r="E65" s="234"/>
      <c r="F65" s="234"/>
      <c r="G65" s="234"/>
      <c r="H65" s="234"/>
      <c r="K65" s="242"/>
      <c r="L65" s="243"/>
      <c r="M65" s="244"/>
      <c r="N65" s="244"/>
      <c r="O65" s="244"/>
    </row>
    <row r="66" spans="1:15" s="241" customFormat="1" ht="15" customHeight="1">
      <c r="A66" s="267"/>
      <c r="B66" s="238"/>
      <c r="C66" s="239"/>
      <c r="D66" s="240"/>
      <c r="E66" s="234"/>
      <c r="F66" s="234"/>
      <c r="G66" s="234"/>
      <c r="H66" s="234"/>
      <c r="K66" s="242"/>
      <c r="L66" s="243"/>
      <c r="M66" s="244"/>
      <c r="N66" s="244"/>
      <c r="O66" s="244"/>
    </row>
    <row r="67" spans="1:15" s="241" customFormat="1" ht="15" customHeight="1">
      <c r="A67" s="267"/>
      <c r="B67" s="238"/>
      <c r="C67" s="239"/>
      <c r="D67" s="240"/>
      <c r="E67" s="234"/>
      <c r="F67" s="234"/>
      <c r="G67" s="234"/>
      <c r="H67" s="234"/>
      <c r="K67" s="242"/>
      <c r="L67" s="243"/>
      <c r="M67" s="244"/>
      <c r="N67" s="244"/>
      <c r="O67" s="244"/>
    </row>
    <row r="68" spans="1:15" s="241" customFormat="1" ht="15" customHeight="1">
      <c r="A68" s="267"/>
      <c r="B68" s="238"/>
      <c r="C68" s="239"/>
      <c r="D68" s="240"/>
      <c r="E68" s="234"/>
      <c r="F68" s="234"/>
      <c r="G68" s="234"/>
      <c r="H68" s="234"/>
      <c r="K68" s="242"/>
      <c r="L68" s="243"/>
      <c r="M68" s="244"/>
      <c r="N68" s="244"/>
      <c r="O68" s="244"/>
    </row>
    <row r="69" spans="1:15" s="241" customFormat="1" ht="15" customHeight="1">
      <c r="A69" s="267"/>
      <c r="B69" s="238"/>
      <c r="C69" s="239"/>
      <c r="D69" s="240"/>
      <c r="E69" s="234"/>
      <c r="F69" s="234"/>
      <c r="G69" s="234"/>
      <c r="H69" s="234"/>
      <c r="K69" s="242"/>
      <c r="L69" s="243"/>
      <c r="M69" s="244"/>
      <c r="N69" s="244"/>
      <c r="O69" s="244"/>
    </row>
    <row r="70" spans="1:15" s="241" customFormat="1" ht="15" customHeight="1">
      <c r="A70" s="267"/>
      <c r="B70" s="238"/>
      <c r="C70" s="239"/>
      <c r="D70" s="240"/>
      <c r="E70" s="234"/>
      <c r="F70" s="234"/>
      <c r="G70" s="234"/>
      <c r="H70" s="234"/>
      <c r="K70" s="242"/>
      <c r="L70" s="243"/>
      <c r="M70" s="244"/>
      <c r="N70" s="244"/>
      <c r="O70" s="244"/>
    </row>
    <row r="71" spans="1:15" s="241" customFormat="1" ht="15" customHeight="1">
      <c r="A71" s="267"/>
      <c r="B71" s="238"/>
      <c r="C71" s="239"/>
      <c r="D71" s="240"/>
      <c r="E71" s="234"/>
      <c r="F71" s="234"/>
      <c r="G71" s="234"/>
      <c r="H71" s="234"/>
      <c r="K71" s="242"/>
      <c r="L71" s="243"/>
      <c r="M71" s="244"/>
      <c r="N71" s="244"/>
      <c r="O71" s="244"/>
    </row>
    <row r="72" spans="1:15" s="241" customFormat="1" ht="15" customHeight="1">
      <c r="A72" s="267"/>
      <c r="B72" s="238"/>
      <c r="C72" s="239"/>
      <c r="D72" s="240"/>
      <c r="E72" s="234"/>
      <c r="F72" s="234"/>
      <c r="G72" s="234"/>
      <c r="H72" s="234"/>
      <c r="K72" s="242"/>
      <c r="L72" s="243"/>
      <c r="M72" s="244"/>
      <c r="N72" s="244"/>
      <c r="O72" s="244"/>
    </row>
    <row r="73" spans="1:15" s="241" customFormat="1" ht="15" customHeight="1">
      <c r="A73" s="267"/>
      <c r="B73" s="238"/>
      <c r="C73" s="239"/>
      <c r="D73" s="240"/>
      <c r="E73" s="234"/>
      <c r="F73" s="234"/>
      <c r="G73" s="234"/>
      <c r="H73" s="234"/>
      <c r="K73" s="242"/>
      <c r="L73" s="243"/>
      <c r="M73" s="244"/>
      <c r="N73" s="244"/>
      <c r="O73" s="244"/>
    </row>
    <row r="74" spans="1:15" s="241" customFormat="1" ht="15" customHeight="1">
      <c r="A74" s="267"/>
      <c r="B74" s="238"/>
      <c r="C74" s="239"/>
      <c r="D74" s="240"/>
      <c r="E74" s="234"/>
      <c r="F74" s="234"/>
      <c r="G74" s="234"/>
      <c r="H74" s="234"/>
      <c r="K74" s="242"/>
      <c r="L74" s="243"/>
      <c r="M74" s="244"/>
      <c r="N74" s="244"/>
      <c r="O74" s="244"/>
    </row>
    <row r="75" spans="1:15" s="241" customFormat="1" ht="15" customHeight="1">
      <c r="A75" s="267"/>
      <c r="B75" s="238"/>
      <c r="C75" s="239"/>
      <c r="D75" s="240"/>
      <c r="E75" s="234"/>
      <c r="F75" s="234"/>
      <c r="G75" s="234"/>
      <c r="H75" s="234"/>
      <c r="K75" s="242"/>
      <c r="L75" s="243"/>
      <c r="M75" s="244"/>
      <c r="N75" s="244"/>
      <c r="O75" s="244"/>
    </row>
    <row r="76" spans="1:15" s="241" customFormat="1" ht="15" customHeight="1">
      <c r="A76" s="267"/>
      <c r="B76" s="238"/>
      <c r="C76" s="239"/>
      <c r="D76" s="240"/>
      <c r="E76" s="234"/>
      <c r="F76" s="234"/>
      <c r="G76" s="234"/>
      <c r="H76" s="234"/>
      <c r="K76" s="242"/>
      <c r="L76" s="243"/>
      <c r="M76" s="244"/>
      <c r="N76" s="244"/>
      <c r="O76" s="244"/>
    </row>
    <row r="77" spans="1:15" s="241" customFormat="1" ht="15" customHeight="1">
      <c r="A77" s="267"/>
      <c r="B77" s="238"/>
      <c r="C77" s="239"/>
      <c r="D77" s="240"/>
      <c r="E77" s="234"/>
      <c r="F77" s="234"/>
      <c r="G77" s="234"/>
      <c r="H77" s="234"/>
      <c r="K77" s="242"/>
      <c r="L77" s="243"/>
      <c r="M77" s="244"/>
      <c r="N77" s="244"/>
      <c r="O77" s="244"/>
    </row>
    <row r="78" spans="1:15" s="241" customFormat="1" ht="15" customHeight="1">
      <c r="A78" s="267"/>
      <c r="B78" s="238"/>
      <c r="C78" s="239"/>
      <c r="D78" s="240"/>
      <c r="E78" s="234"/>
      <c r="F78" s="234"/>
      <c r="G78" s="234"/>
      <c r="H78" s="234"/>
      <c r="K78" s="242"/>
      <c r="L78" s="243"/>
      <c r="M78" s="244"/>
      <c r="N78" s="244"/>
      <c r="O78" s="244"/>
    </row>
    <row r="79" spans="1:15" s="241" customFormat="1" ht="15" customHeight="1">
      <c r="A79" s="267"/>
      <c r="B79" s="238"/>
      <c r="C79" s="239"/>
      <c r="D79" s="240"/>
      <c r="E79" s="234"/>
      <c r="F79" s="234"/>
      <c r="G79" s="234"/>
      <c r="H79" s="234"/>
      <c r="K79" s="242"/>
      <c r="L79" s="243"/>
      <c r="M79" s="244"/>
      <c r="N79" s="244"/>
      <c r="O79" s="244"/>
    </row>
    <row r="80" spans="1:15" s="241" customFormat="1" ht="15" customHeight="1">
      <c r="A80" s="267"/>
      <c r="B80" s="238"/>
      <c r="C80" s="239"/>
      <c r="D80" s="240"/>
      <c r="E80" s="234"/>
      <c r="F80" s="234"/>
      <c r="G80" s="234"/>
      <c r="H80" s="234"/>
      <c r="K80" s="242"/>
      <c r="L80" s="243"/>
      <c r="M80" s="244"/>
      <c r="N80" s="244"/>
      <c r="O80" s="244"/>
    </row>
    <row r="81" spans="1:15" s="241" customFormat="1" ht="15" customHeight="1">
      <c r="A81" s="267"/>
      <c r="B81" s="238"/>
      <c r="C81" s="239"/>
      <c r="D81" s="240"/>
      <c r="E81" s="234"/>
      <c r="F81" s="234"/>
      <c r="G81" s="234"/>
      <c r="H81" s="234"/>
      <c r="K81" s="242"/>
      <c r="L81" s="243"/>
      <c r="M81" s="244"/>
      <c r="N81" s="244"/>
      <c r="O81" s="244"/>
    </row>
    <row r="82" spans="1:15" s="241" customFormat="1" ht="15" customHeight="1">
      <c r="A82" s="267"/>
      <c r="B82" s="238"/>
      <c r="C82" s="239"/>
      <c r="D82" s="240"/>
      <c r="E82" s="234"/>
      <c r="F82" s="234"/>
      <c r="G82" s="234"/>
      <c r="H82" s="234"/>
      <c r="K82" s="242"/>
      <c r="L82" s="243"/>
      <c r="M82" s="244"/>
      <c r="N82" s="244"/>
      <c r="O82" s="244"/>
    </row>
    <row r="83" spans="1:15" s="241" customFormat="1" ht="15" customHeight="1">
      <c r="A83" s="267"/>
      <c r="B83" s="238"/>
      <c r="C83" s="239"/>
      <c r="D83" s="240"/>
      <c r="E83" s="234"/>
      <c r="F83" s="234"/>
      <c r="G83" s="234"/>
      <c r="H83" s="234"/>
      <c r="K83" s="242"/>
      <c r="L83" s="243"/>
      <c r="M83" s="244"/>
      <c r="N83" s="244"/>
      <c r="O83" s="244"/>
    </row>
    <row r="84" spans="1:15" s="241" customFormat="1" ht="15" customHeight="1">
      <c r="A84" s="267"/>
      <c r="B84" s="238"/>
      <c r="C84" s="239"/>
      <c r="D84" s="240"/>
      <c r="E84" s="234"/>
      <c r="F84" s="234"/>
      <c r="G84" s="234"/>
      <c r="H84" s="234"/>
      <c r="K84" s="242"/>
      <c r="L84" s="243"/>
      <c r="M84" s="244"/>
      <c r="N84" s="244"/>
      <c r="O84" s="244"/>
    </row>
    <row r="85" spans="1:15" s="241" customFormat="1" ht="15" customHeight="1">
      <c r="A85" s="267"/>
      <c r="B85" s="238"/>
      <c r="C85" s="239"/>
      <c r="D85" s="240"/>
      <c r="E85" s="234"/>
      <c r="F85" s="234"/>
      <c r="G85" s="234"/>
      <c r="H85" s="234"/>
      <c r="K85" s="242"/>
      <c r="L85" s="243"/>
      <c r="M85" s="244"/>
      <c r="N85" s="244"/>
      <c r="O85" s="244"/>
    </row>
    <row r="86" spans="1:15" s="241" customFormat="1" ht="15" customHeight="1">
      <c r="A86" s="267"/>
      <c r="B86" s="238"/>
      <c r="C86" s="239"/>
      <c r="D86" s="240"/>
      <c r="E86" s="234"/>
      <c r="F86" s="234"/>
      <c r="G86" s="234"/>
      <c r="H86" s="234"/>
      <c r="K86" s="242"/>
      <c r="L86" s="243"/>
      <c r="M86" s="244"/>
      <c r="N86" s="244"/>
      <c r="O86" s="244"/>
    </row>
    <row r="87" spans="1:15" s="241" customFormat="1" ht="15" customHeight="1">
      <c r="A87" s="267"/>
      <c r="B87" s="238"/>
      <c r="C87" s="239"/>
      <c r="D87" s="240"/>
      <c r="E87" s="234"/>
      <c r="F87" s="234"/>
      <c r="G87" s="234"/>
      <c r="H87" s="234"/>
      <c r="K87" s="242"/>
      <c r="L87" s="243"/>
      <c r="M87" s="244"/>
      <c r="N87" s="244"/>
      <c r="O87" s="244"/>
    </row>
    <row r="88" spans="1:15" s="241" customFormat="1" ht="15" customHeight="1">
      <c r="A88" s="267"/>
      <c r="B88" s="238"/>
      <c r="C88" s="239"/>
      <c r="D88" s="240"/>
      <c r="E88" s="234"/>
      <c r="F88" s="234"/>
      <c r="G88" s="234"/>
      <c r="H88" s="234"/>
      <c r="K88" s="242"/>
      <c r="L88" s="243"/>
      <c r="M88" s="244"/>
      <c r="N88" s="244"/>
      <c r="O88" s="244"/>
    </row>
    <row r="89" spans="1:15" s="241" customFormat="1" ht="15" customHeight="1">
      <c r="A89" s="267"/>
      <c r="B89" s="238"/>
      <c r="C89" s="239"/>
      <c r="D89" s="240"/>
      <c r="E89" s="234"/>
      <c r="F89" s="234"/>
      <c r="G89" s="234"/>
      <c r="H89" s="234"/>
      <c r="K89" s="242"/>
      <c r="L89" s="243"/>
      <c r="M89" s="244"/>
      <c r="N89" s="244"/>
      <c r="O89" s="244"/>
    </row>
    <row r="90" spans="1:15" s="241" customFormat="1" ht="15" customHeight="1">
      <c r="A90" s="267"/>
      <c r="B90" s="238"/>
      <c r="C90" s="239"/>
      <c r="D90" s="240"/>
      <c r="E90" s="234"/>
      <c r="F90" s="234"/>
      <c r="G90" s="234"/>
      <c r="H90" s="234"/>
      <c r="K90" s="242"/>
      <c r="L90" s="243"/>
      <c r="M90" s="244"/>
      <c r="N90" s="244"/>
      <c r="O90" s="244"/>
    </row>
    <row r="91" spans="1:15" s="241" customFormat="1" ht="15" customHeight="1">
      <c r="A91" s="267"/>
      <c r="B91" s="238"/>
      <c r="C91" s="239"/>
      <c r="D91" s="240"/>
      <c r="E91" s="234"/>
      <c r="F91" s="234"/>
      <c r="G91" s="234"/>
      <c r="H91" s="234"/>
      <c r="K91" s="242"/>
      <c r="L91" s="243"/>
      <c r="M91" s="244"/>
      <c r="N91" s="244"/>
      <c r="O91" s="244"/>
    </row>
    <row r="92" spans="1:15" s="241" customFormat="1" ht="15" customHeight="1">
      <c r="A92" s="267"/>
      <c r="B92" s="238"/>
      <c r="C92" s="239"/>
      <c r="D92" s="240"/>
      <c r="E92" s="234"/>
      <c r="F92" s="234"/>
      <c r="G92" s="234"/>
      <c r="H92" s="234"/>
      <c r="K92" s="242"/>
      <c r="L92" s="243"/>
      <c r="M92" s="244"/>
      <c r="N92" s="244"/>
      <c r="O92" s="244"/>
    </row>
    <row r="93" spans="1:15" s="241" customFormat="1" ht="15" customHeight="1">
      <c r="A93" s="267"/>
      <c r="B93" s="238"/>
      <c r="C93" s="239"/>
      <c r="D93" s="240"/>
      <c r="E93" s="234"/>
      <c r="F93" s="234"/>
      <c r="G93" s="234"/>
      <c r="H93" s="234"/>
      <c r="K93" s="242"/>
      <c r="L93" s="243"/>
      <c r="M93" s="244"/>
      <c r="N93" s="244"/>
      <c r="O93" s="244"/>
    </row>
    <row r="94" spans="1:15" s="241" customFormat="1" ht="15" customHeight="1">
      <c r="A94" s="267"/>
      <c r="B94" s="238"/>
      <c r="C94" s="239"/>
      <c r="D94" s="240"/>
      <c r="E94" s="234"/>
      <c r="F94" s="234"/>
      <c r="G94" s="234"/>
      <c r="H94" s="234"/>
      <c r="K94" s="242"/>
      <c r="L94" s="243"/>
      <c r="M94" s="244"/>
      <c r="N94" s="244"/>
      <c r="O94" s="244"/>
    </row>
    <row r="95" spans="1:15" s="241" customFormat="1" ht="15" customHeight="1">
      <c r="A95" s="267"/>
      <c r="B95" s="238"/>
      <c r="C95" s="239"/>
      <c r="D95" s="240"/>
      <c r="E95" s="234"/>
      <c r="F95" s="234"/>
      <c r="G95" s="234"/>
      <c r="H95" s="234"/>
      <c r="K95" s="242"/>
      <c r="L95" s="243"/>
      <c r="M95" s="244"/>
      <c r="N95" s="244"/>
      <c r="O95" s="244"/>
    </row>
    <row r="96" spans="1:15" s="241" customFormat="1" ht="15" customHeight="1">
      <c r="A96" s="267"/>
      <c r="B96" s="238"/>
      <c r="C96" s="239"/>
      <c r="D96" s="240"/>
      <c r="E96" s="234"/>
      <c r="F96" s="234"/>
      <c r="G96" s="234"/>
      <c r="H96" s="234"/>
      <c r="K96" s="242"/>
      <c r="L96" s="243"/>
      <c r="M96" s="244"/>
      <c r="N96" s="244"/>
      <c r="O96" s="244"/>
    </row>
    <row r="97" spans="1:15" s="241" customFormat="1" ht="15" customHeight="1">
      <c r="A97" s="267"/>
      <c r="B97" s="238"/>
      <c r="C97" s="239"/>
      <c r="D97" s="240"/>
      <c r="E97" s="234"/>
      <c r="F97" s="234"/>
      <c r="G97" s="234"/>
      <c r="H97" s="234"/>
      <c r="K97" s="242"/>
      <c r="L97" s="243"/>
      <c r="M97" s="244"/>
      <c r="N97" s="244"/>
      <c r="O97" s="244"/>
    </row>
    <row r="98" spans="1:15" s="241" customFormat="1" ht="15" customHeight="1">
      <c r="A98" s="267"/>
      <c r="B98" s="238"/>
      <c r="C98" s="239"/>
      <c r="D98" s="240"/>
      <c r="E98" s="234"/>
      <c r="F98" s="234"/>
      <c r="G98" s="234"/>
      <c r="H98" s="234"/>
      <c r="K98" s="242"/>
      <c r="L98" s="243"/>
      <c r="M98" s="244"/>
      <c r="N98" s="244"/>
      <c r="O98" s="244"/>
    </row>
    <row r="99" spans="1:15" s="241" customFormat="1" ht="15" customHeight="1">
      <c r="A99" s="267"/>
      <c r="B99" s="238"/>
      <c r="C99" s="239"/>
      <c r="D99" s="240"/>
      <c r="E99" s="234"/>
      <c r="F99" s="234"/>
      <c r="G99" s="234"/>
      <c r="H99" s="234"/>
      <c r="K99" s="242"/>
      <c r="L99" s="243"/>
      <c r="M99" s="244"/>
      <c r="N99" s="244"/>
      <c r="O99" s="244"/>
    </row>
    <row r="100" spans="1:15" s="241" customFormat="1" ht="15" customHeight="1">
      <c r="A100" s="267"/>
      <c r="B100" s="238"/>
      <c r="C100" s="239"/>
      <c r="D100" s="240"/>
      <c r="E100" s="234"/>
      <c r="F100" s="234"/>
      <c r="G100" s="234"/>
      <c r="H100" s="234"/>
      <c r="K100" s="242"/>
      <c r="L100" s="243"/>
      <c r="M100" s="244"/>
      <c r="N100" s="244"/>
      <c r="O100" s="244"/>
    </row>
    <row r="101" spans="1:15" s="241" customFormat="1" ht="15" customHeight="1">
      <c r="A101" s="267"/>
      <c r="B101" s="238"/>
      <c r="C101" s="239"/>
      <c r="D101" s="240"/>
      <c r="E101" s="234"/>
      <c r="F101" s="234"/>
      <c r="G101" s="234"/>
      <c r="H101" s="234"/>
      <c r="K101" s="242"/>
      <c r="L101" s="243"/>
      <c r="M101" s="244"/>
      <c r="N101" s="244"/>
      <c r="O101" s="244"/>
    </row>
    <row r="102" spans="1:15" s="241" customFormat="1" ht="15" customHeight="1">
      <c r="A102" s="267"/>
      <c r="B102" s="238"/>
      <c r="C102" s="239"/>
      <c r="D102" s="240"/>
      <c r="E102" s="234"/>
      <c r="F102" s="234"/>
      <c r="G102" s="234"/>
      <c r="H102" s="234"/>
      <c r="K102" s="242"/>
      <c r="L102" s="243"/>
      <c r="M102" s="244"/>
      <c r="N102" s="244"/>
      <c r="O102" s="244"/>
    </row>
    <row r="103" spans="1:15" s="241" customFormat="1" ht="15" customHeight="1">
      <c r="A103" s="267"/>
      <c r="B103" s="238"/>
      <c r="C103" s="239"/>
      <c r="D103" s="240"/>
      <c r="E103" s="234"/>
      <c r="F103" s="234"/>
      <c r="G103" s="234"/>
      <c r="H103" s="234"/>
      <c r="K103" s="242"/>
      <c r="L103" s="243"/>
      <c r="M103" s="244"/>
      <c r="N103" s="244"/>
      <c r="O103" s="244"/>
    </row>
    <row r="104" spans="1:15" s="241" customFormat="1" ht="15" customHeight="1">
      <c r="A104" s="267"/>
      <c r="B104" s="238"/>
      <c r="C104" s="239"/>
      <c r="D104" s="240"/>
      <c r="E104" s="234"/>
      <c r="F104" s="234"/>
      <c r="G104" s="234"/>
      <c r="H104" s="234"/>
      <c r="K104" s="242"/>
      <c r="L104" s="243"/>
      <c r="M104" s="244"/>
      <c r="N104" s="244"/>
      <c r="O104" s="244"/>
    </row>
    <row r="105" spans="1:15" s="241" customFormat="1" ht="15" customHeight="1">
      <c r="A105" s="267"/>
      <c r="B105" s="238"/>
      <c r="C105" s="239"/>
      <c r="D105" s="240"/>
      <c r="E105" s="234"/>
      <c r="F105" s="234"/>
      <c r="G105" s="234"/>
      <c r="H105" s="234"/>
      <c r="K105" s="242"/>
      <c r="L105" s="243"/>
      <c r="M105" s="244"/>
      <c r="N105" s="244"/>
      <c r="O105" s="244"/>
    </row>
    <row r="106" spans="1:15" s="241" customFormat="1" ht="15" customHeight="1">
      <c r="A106" s="267"/>
      <c r="B106" s="238"/>
      <c r="C106" s="239"/>
      <c r="D106" s="240"/>
      <c r="E106" s="234"/>
      <c r="F106" s="234"/>
      <c r="G106" s="234"/>
      <c r="H106" s="234"/>
      <c r="K106" s="242"/>
      <c r="L106" s="243"/>
      <c r="M106" s="244"/>
      <c r="N106" s="244"/>
      <c r="O106" s="244"/>
    </row>
    <row r="107" spans="1:15" s="241" customFormat="1" ht="15" customHeight="1">
      <c r="A107" s="267"/>
      <c r="B107" s="238"/>
      <c r="C107" s="239"/>
      <c r="D107" s="240"/>
      <c r="E107" s="234"/>
      <c r="F107" s="234"/>
      <c r="G107" s="234"/>
      <c r="H107" s="234"/>
      <c r="K107" s="242"/>
      <c r="L107" s="243"/>
      <c r="M107" s="244"/>
      <c r="N107" s="244"/>
      <c r="O107" s="244"/>
    </row>
    <row r="108" spans="1:15" s="241" customFormat="1" ht="15" customHeight="1">
      <c r="A108" s="267"/>
      <c r="B108" s="238"/>
      <c r="C108" s="239"/>
      <c r="D108" s="240"/>
      <c r="E108" s="234"/>
      <c r="F108" s="234"/>
      <c r="G108" s="234"/>
      <c r="H108" s="234"/>
      <c r="K108" s="242"/>
      <c r="L108" s="243"/>
      <c r="M108" s="244"/>
      <c r="N108" s="244"/>
      <c r="O108" s="244"/>
    </row>
    <row r="109" spans="1:15" s="241" customFormat="1" ht="15" customHeight="1">
      <c r="A109" s="267"/>
      <c r="B109" s="238"/>
      <c r="C109" s="239"/>
      <c r="D109" s="240"/>
      <c r="E109" s="234"/>
      <c r="F109" s="234"/>
      <c r="G109" s="234"/>
      <c r="H109" s="234"/>
      <c r="K109" s="242"/>
      <c r="L109" s="243"/>
      <c r="M109" s="244"/>
      <c r="N109" s="244"/>
      <c r="O109" s="244"/>
    </row>
    <row r="110" spans="1:15" s="241" customFormat="1" ht="15" customHeight="1">
      <c r="A110" s="267"/>
      <c r="B110" s="238"/>
      <c r="C110" s="239"/>
      <c r="D110" s="240"/>
      <c r="E110" s="234"/>
      <c r="F110" s="234"/>
      <c r="G110" s="234"/>
      <c r="H110" s="234"/>
      <c r="K110" s="242"/>
      <c r="L110" s="243"/>
      <c r="M110" s="244"/>
      <c r="N110" s="244"/>
      <c r="O110" s="244"/>
    </row>
    <row r="111" spans="1:15" s="241" customFormat="1" ht="15" customHeight="1">
      <c r="A111" s="267"/>
      <c r="B111" s="238"/>
      <c r="C111" s="239"/>
      <c r="D111" s="240"/>
      <c r="E111" s="234"/>
      <c r="F111" s="234"/>
      <c r="G111" s="234"/>
      <c r="H111" s="234"/>
      <c r="K111" s="242"/>
      <c r="L111" s="243"/>
      <c r="M111" s="244"/>
      <c r="N111" s="244"/>
      <c r="O111" s="244"/>
    </row>
    <row r="112" spans="1:15" s="241" customFormat="1" ht="15" customHeight="1">
      <c r="A112" s="267"/>
      <c r="B112" s="238"/>
      <c r="C112" s="239"/>
      <c r="D112" s="240"/>
      <c r="E112" s="234"/>
      <c r="F112" s="234"/>
      <c r="G112" s="234"/>
      <c r="H112" s="234"/>
      <c r="K112" s="242"/>
      <c r="L112" s="243"/>
      <c r="M112" s="244"/>
      <c r="N112" s="244"/>
      <c r="O112" s="244"/>
    </row>
    <row r="113" spans="1:15" s="241" customFormat="1" ht="15" customHeight="1">
      <c r="A113" s="267"/>
      <c r="B113" s="238"/>
      <c r="C113" s="239"/>
      <c r="D113" s="240"/>
      <c r="E113" s="234"/>
      <c r="F113" s="234"/>
      <c r="G113" s="234"/>
      <c r="H113" s="234"/>
      <c r="K113" s="242"/>
      <c r="L113" s="243"/>
      <c r="M113" s="244"/>
      <c r="N113" s="244"/>
      <c r="O113" s="244"/>
    </row>
    <row r="114" spans="1:15" s="241" customFormat="1" ht="15" customHeight="1">
      <c r="A114" s="267"/>
      <c r="B114" s="238"/>
      <c r="C114" s="239"/>
      <c r="D114" s="240"/>
      <c r="E114" s="234"/>
      <c r="F114" s="234"/>
      <c r="G114" s="234"/>
      <c r="H114" s="234"/>
      <c r="K114" s="242"/>
      <c r="L114" s="243"/>
      <c r="M114" s="244"/>
      <c r="N114" s="244"/>
      <c r="O114" s="244"/>
    </row>
    <row r="115" spans="1:15" s="241" customFormat="1" ht="15" customHeight="1">
      <c r="A115" s="267"/>
      <c r="B115" s="238"/>
      <c r="C115" s="239"/>
      <c r="D115" s="240"/>
      <c r="E115" s="234"/>
      <c r="F115" s="234"/>
      <c r="G115" s="234"/>
      <c r="H115" s="234"/>
      <c r="K115" s="242"/>
      <c r="L115" s="243"/>
      <c r="M115" s="244"/>
      <c r="N115" s="244"/>
      <c r="O115" s="244"/>
    </row>
    <row r="116" spans="1:15" s="241" customFormat="1" ht="15" customHeight="1">
      <c r="A116" s="267"/>
      <c r="B116" s="238"/>
      <c r="C116" s="239"/>
      <c r="D116" s="240"/>
      <c r="E116" s="234"/>
      <c r="F116" s="234"/>
      <c r="G116" s="234"/>
      <c r="H116" s="234"/>
      <c r="K116" s="242"/>
      <c r="L116" s="243"/>
      <c r="M116" s="244"/>
      <c r="N116" s="244"/>
      <c r="O116" s="244"/>
    </row>
    <row r="117" spans="1:15" s="241" customFormat="1" ht="15" customHeight="1">
      <c r="A117" s="267"/>
      <c r="B117" s="238"/>
      <c r="C117" s="239"/>
      <c r="D117" s="240"/>
      <c r="E117" s="234"/>
      <c r="F117" s="234"/>
      <c r="G117" s="234"/>
      <c r="H117" s="234"/>
      <c r="K117" s="242"/>
      <c r="L117" s="243"/>
      <c r="M117" s="244"/>
      <c r="N117" s="244"/>
      <c r="O117" s="244"/>
    </row>
    <row r="118" spans="1:15" s="241" customFormat="1" ht="15" customHeight="1">
      <c r="A118" s="267"/>
      <c r="B118" s="238"/>
      <c r="C118" s="239"/>
      <c r="D118" s="240"/>
      <c r="E118" s="234"/>
      <c r="F118" s="234"/>
      <c r="G118" s="234"/>
      <c r="H118" s="234"/>
      <c r="K118" s="242"/>
      <c r="L118" s="243"/>
      <c r="M118" s="244"/>
      <c r="N118" s="244"/>
      <c r="O118" s="244"/>
    </row>
    <row r="119" spans="1:15" s="241" customFormat="1" ht="15" customHeight="1">
      <c r="A119" s="267"/>
      <c r="B119" s="238"/>
      <c r="C119" s="239"/>
      <c r="D119" s="240"/>
      <c r="E119" s="234"/>
      <c r="F119" s="234"/>
      <c r="G119" s="234"/>
      <c r="H119" s="234"/>
      <c r="K119" s="242"/>
      <c r="L119" s="243"/>
      <c r="M119" s="244"/>
      <c r="N119" s="244"/>
      <c r="O119" s="244"/>
    </row>
    <row r="120" spans="1:15" s="241" customFormat="1" ht="15" customHeight="1">
      <c r="A120" s="267"/>
      <c r="B120" s="238"/>
      <c r="C120" s="239"/>
      <c r="D120" s="240"/>
      <c r="E120" s="234"/>
      <c r="F120" s="234"/>
      <c r="G120" s="234"/>
      <c r="H120" s="234"/>
      <c r="K120" s="242"/>
      <c r="L120" s="243"/>
      <c r="M120" s="244"/>
      <c r="N120" s="244"/>
      <c r="O120" s="244"/>
    </row>
    <row r="121" spans="1:15" s="241" customFormat="1" ht="15" customHeight="1">
      <c r="A121" s="267"/>
      <c r="B121" s="238"/>
      <c r="C121" s="239"/>
      <c r="D121" s="240"/>
      <c r="E121" s="234"/>
      <c r="F121" s="234"/>
      <c r="G121" s="234"/>
      <c r="H121" s="234"/>
      <c r="K121" s="242"/>
      <c r="L121" s="243"/>
      <c r="M121" s="244"/>
      <c r="N121" s="244"/>
      <c r="O121" s="244"/>
    </row>
    <row r="122" spans="1:15" s="241" customFormat="1" ht="15" customHeight="1">
      <c r="A122" s="267"/>
      <c r="B122" s="238"/>
      <c r="C122" s="239"/>
      <c r="D122" s="240"/>
      <c r="E122" s="234"/>
      <c r="F122" s="234"/>
      <c r="G122" s="234"/>
      <c r="H122" s="234"/>
      <c r="K122" s="242"/>
      <c r="L122" s="243"/>
      <c r="M122" s="244"/>
      <c r="N122" s="244"/>
      <c r="O122" s="244"/>
    </row>
    <row r="123" spans="1:15" s="241" customFormat="1" ht="15" customHeight="1">
      <c r="A123" s="267"/>
      <c r="B123" s="238"/>
      <c r="C123" s="239"/>
      <c r="D123" s="240"/>
      <c r="E123" s="234"/>
      <c r="F123" s="234"/>
      <c r="G123" s="234"/>
      <c r="H123" s="234"/>
      <c r="K123" s="242"/>
      <c r="L123" s="243"/>
      <c r="M123" s="244"/>
      <c r="N123" s="244"/>
      <c r="O123" s="244"/>
    </row>
    <row r="124" spans="1:15" s="241" customFormat="1" ht="15" customHeight="1">
      <c r="A124" s="267"/>
      <c r="B124" s="238"/>
      <c r="C124" s="239"/>
      <c r="D124" s="240"/>
      <c r="E124" s="234"/>
      <c r="F124" s="234"/>
      <c r="G124" s="234"/>
      <c r="H124" s="234"/>
      <c r="K124" s="242"/>
      <c r="L124" s="243"/>
      <c r="M124" s="244"/>
      <c r="N124" s="244"/>
      <c r="O124" s="244"/>
    </row>
    <row r="125" spans="1:15" s="241" customFormat="1" ht="15" customHeight="1">
      <c r="A125" s="267"/>
      <c r="B125" s="238"/>
      <c r="C125" s="239"/>
      <c r="D125" s="240"/>
      <c r="E125" s="234"/>
      <c r="F125" s="234"/>
      <c r="G125" s="234"/>
      <c r="H125" s="234"/>
      <c r="K125" s="242"/>
      <c r="L125" s="243"/>
      <c r="M125" s="244"/>
      <c r="N125" s="244"/>
      <c r="O125" s="244"/>
    </row>
    <row r="126" spans="1:15" s="241" customFormat="1" ht="15" customHeight="1">
      <c r="A126" s="267"/>
      <c r="B126" s="238"/>
      <c r="C126" s="239"/>
      <c r="D126" s="240"/>
      <c r="E126" s="234"/>
      <c r="F126" s="234"/>
      <c r="G126" s="234"/>
      <c r="H126" s="234"/>
      <c r="K126" s="242"/>
      <c r="L126" s="243"/>
      <c r="M126" s="244"/>
      <c r="N126" s="244"/>
      <c r="O126" s="244"/>
    </row>
    <row r="127" spans="1:15" s="241" customFormat="1" ht="15" customHeight="1">
      <c r="A127" s="267"/>
      <c r="B127" s="238"/>
      <c r="C127" s="239"/>
      <c r="D127" s="240"/>
      <c r="E127" s="234"/>
      <c r="F127" s="234"/>
      <c r="G127" s="234"/>
      <c r="H127" s="234"/>
      <c r="K127" s="242"/>
      <c r="L127" s="243"/>
      <c r="M127" s="244"/>
      <c r="N127" s="244"/>
      <c r="O127" s="244"/>
    </row>
    <row r="128" spans="1:15" s="241" customFormat="1" ht="15" customHeight="1">
      <c r="A128" s="267"/>
      <c r="B128" s="238"/>
      <c r="C128" s="239"/>
      <c r="D128" s="240"/>
      <c r="E128" s="234"/>
      <c r="F128" s="234"/>
      <c r="G128" s="234"/>
      <c r="H128" s="234"/>
      <c r="K128" s="242"/>
      <c r="L128" s="243"/>
      <c r="M128" s="244"/>
      <c r="N128" s="244"/>
      <c r="O128" s="244"/>
    </row>
    <row r="129" spans="1:15" s="241" customFormat="1" ht="15" customHeight="1">
      <c r="A129" s="267"/>
      <c r="B129" s="238"/>
      <c r="C129" s="239"/>
      <c r="D129" s="240"/>
      <c r="E129" s="234"/>
      <c r="F129" s="234"/>
      <c r="G129" s="234"/>
      <c r="H129" s="234"/>
      <c r="K129" s="242"/>
      <c r="L129" s="243"/>
      <c r="M129" s="244"/>
      <c r="N129" s="244"/>
      <c r="O129" s="244"/>
    </row>
    <row r="130" spans="1:15" s="241" customFormat="1" ht="15" customHeight="1">
      <c r="A130" s="267"/>
      <c r="B130" s="238"/>
      <c r="C130" s="239"/>
      <c r="D130" s="240"/>
      <c r="E130" s="234"/>
      <c r="F130" s="234"/>
      <c r="G130" s="234"/>
      <c r="H130" s="234"/>
      <c r="K130" s="242"/>
      <c r="L130" s="243"/>
      <c r="M130" s="244"/>
      <c r="N130" s="244"/>
      <c r="O130" s="244"/>
    </row>
    <row r="131" spans="1:15" s="241" customFormat="1" ht="15" customHeight="1">
      <c r="A131" s="267"/>
      <c r="B131" s="238"/>
      <c r="C131" s="239"/>
      <c r="D131" s="240"/>
      <c r="E131" s="234"/>
      <c r="F131" s="234"/>
      <c r="G131" s="234"/>
      <c r="H131" s="234"/>
      <c r="K131" s="242"/>
      <c r="L131" s="243"/>
      <c r="M131" s="244"/>
      <c r="N131" s="244"/>
      <c r="O131" s="244"/>
    </row>
    <row r="132" spans="1:15" s="241" customFormat="1" ht="15" customHeight="1">
      <c r="A132" s="267"/>
      <c r="B132" s="238"/>
      <c r="C132" s="239"/>
      <c r="D132" s="240"/>
      <c r="E132" s="234"/>
      <c r="F132" s="234"/>
      <c r="G132" s="234"/>
      <c r="H132" s="234"/>
      <c r="K132" s="242"/>
      <c r="L132" s="243"/>
      <c r="M132" s="244"/>
      <c r="N132" s="244"/>
      <c r="O132" s="244"/>
    </row>
    <row r="133" spans="1:15" s="241" customFormat="1" ht="15" customHeight="1">
      <c r="A133" s="267"/>
      <c r="B133" s="238"/>
      <c r="C133" s="239"/>
      <c r="D133" s="240"/>
      <c r="E133" s="234"/>
      <c r="F133" s="234"/>
      <c r="G133" s="234"/>
      <c r="H133" s="234"/>
      <c r="K133" s="242"/>
      <c r="L133" s="243"/>
      <c r="M133" s="244"/>
      <c r="N133" s="244"/>
      <c r="O133" s="244"/>
    </row>
    <row r="134" spans="1:15" s="241" customFormat="1" ht="15" customHeight="1">
      <c r="A134" s="267"/>
      <c r="B134" s="238"/>
      <c r="C134" s="239"/>
      <c r="D134" s="240"/>
      <c r="E134" s="234"/>
      <c r="F134" s="234"/>
      <c r="G134" s="234"/>
      <c r="H134" s="234"/>
      <c r="K134" s="242"/>
      <c r="L134" s="243"/>
      <c r="M134" s="244"/>
      <c r="N134" s="244"/>
      <c r="O134" s="244"/>
    </row>
    <row r="135" spans="1:15" s="241" customFormat="1" ht="15" customHeight="1">
      <c r="A135" s="267"/>
      <c r="B135" s="238"/>
      <c r="C135" s="239"/>
      <c r="D135" s="240"/>
      <c r="E135" s="234"/>
      <c r="F135" s="234"/>
      <c r="G135" s="234"/>
      <c r="H135" s="234"/>
      <c r="K135" s="242"/>
      <c r="L135" s="243"/>
      <c r="M135" s="244"/>
      <c r="N135" s="244"/>
      <c r="O135" s="244"/>
    </row>
    <row r="136" spans="1:15" s="241" customFormat="1" ht="15" customHeight="1">
      <c r="A136" s="267"/>
      <c r="B136" s="238"/>
      <c r="C136" s="239"/>
      <c r="D136" s="240"/>
      <c r="E136" s="234"/>
      <c r="F136" s="234"/>
      <c r="G136" s="234"/>
      <c r="H136" s="234"/>
      <c r="K136" s="242"/>
      <c r="L136" s="243"/>
      <c r="M136" s="244"/>
      <c r="N136" s="244"/>
      <c r="O136" s="244"/>
    </row>
    <row r="137" spans="1:15" s="241" customFormat="1" ht="15" customHeight="1">
      <c r="A137" s="267"/>
      <c r="B137" s="238"/>
      <c r="C137" s="239"/>
      <c r="D137" s="240"/>
      <c r="E137" s="234"/>
      <c r="F137" s="234"/>
      <c r="G137" s="234"/>
      <c r="H137" s="234"/>
      <c r="K137" s="242"/>
      <c r="L137" s="243"/>
      <c r="M137" s="244"/>
      <c r="N137" s="244"/>
      <c r="O137" s="244"/>
    </row>
    <row r="138" spans="1:15" s="241" customFormat="1" ht="15" customHeight="1">
      <c r="A138" s="267"/>
      <c r="B138" s="238"/>
      <c r="C138" s="239"/>
      <c r="D138" s="240"/>
      <c r="E138" s="234"/>
      <c r="F138" s="234"/>
      <c r="G138" s="234"/>
      <c r="H138" s="234"/>
      <c r="K138" s="242"/>
      <c r="L138" s="243"/>
      <c r="M138" s="244"/>
      <c r="N138" s="244"/>
      <c r="O138" s="244"/>
    </row>
    <row r="139" spans="1:15" s="241" customFormat="1" ht="15" customHeight="1">
      <c r="A139" s="267"/>
      <c r="B139" s="238"/>
      <c r="C139" s="239"/>
      <c r="D139" s="240"/>
      <c r="E139" s="234"/>
      <c r="F139" s="234"/>
      <c r="G139" s="234"/>
      <c r="H139" s="234"/>
      <c r="K139" s="242"/>
      <c r="L139" s="243"/>
      <c r="M139" s="244"/>
      <c r="N139" s="244"/>
      <c r="O139" s="244"/>
    </row>
    <row r="140" spans="1:15" s="241" customFormat="1" ht="15" customHeight="1">
      <c r="A140" s="267"/>
      <c r="B140" s="238"/>
      <c r="C140" s="239"/>
      <c r="D140" s="240"/>
      <c r="E140" s="234"/>
      <c r="F140" s="234"/>
      <c r="G140" s="234"/>
      <c r="H140" s="234"/>
      <c r="K140" s="242"/>
      <c r="L140" s="243"/>
      <c r="M140" s="244"/>
      <c r="N140" s="244"/>
      <c r="O140" s="244"/>
    </row>
    <row r="141" spans="1:15" s="241" customFormat="1" ht="15" customHeight="1">
      <c r="A141" s="267"/>
      <c r="B141" s="238"/>
      <c r="C141" s="239"/>
      <c r="D141" s="240"/>
      <c r="E141" s="234"/>
      <c r="F141" s="234"/>
      <c r="G141" s="234"/>
      <c r="H141" s="234"/>
      <c r="K141" s="242"/>
      <c r="L141" s="243"/>
      <c r="M141" s="244"/>
      <c r="N141" s="244"/>
      <c r="O141" s="244"/>
    </row>
    <row r="142" spans="1:15" s="241" customFormat="1" ht="15" customHeight="1">
      <c r="A142" s="267"/>
      <c r="B142" s="238"/>
      <c r="C142" s="239"/>
      <c r="D142" s="240"/>
      <c r="E142" s="234"/>
      <c r="F142" s="234"/>
      <c r="G142" s="234"/>
      <c r="H142" s="234"/>
      <c r="K142" s="242"/>
      <c r="L142" s="243"/>
      <c r="M142" s="244"/>
      <c r="N142" s="244"/>
      <c r="O142" s="244"/>
    </row>
    <row r="143" spans="1:15" s="241" customFormat="1" ht="15" customHeight="1">
      <c r="A143" s="267"/>
      <c r="B143" s="238"/>
      <c r="C143" s="239"/>
      <c r="D143" s="240"/>
      <c r="E143" s="234"/>
      <c r="F143" s="234"/>
      <c r="G143" s="234"/>
      <c r="H143" s="234"/>
      <c r="K143" s="242"/>
      <c r="L143" s="243"/>
      <c r="M143" s="244"/>
      <c r="N143" s="244"/>
      <c r="O143" s="244"/>
    </row>
    <row r="144" spans="1:15" s="241" customFormat="1" ht="15" customHeight="1">
      <c r="A144" s="267"/>
      <c r="B144" s="238"/>
      <c r="C144" s="239"/>
      <c r="D144" s="240"/>
      <c r="E144" s="234"/>
      <c r="F144" s="234"/>
      <c r="G144" s="234"/>
      <c r="H144" s="234"/>
      <c r="K144" s="242"/>
      <c r="L144" s="243"/>
      <c r="M144" s="244"/>
      <c r="N144" s="244"/>
      <c r="O144" s="244"/>
    </row>
    <row r="145" spans="1:15" s="241" customFormat="1" ht="15" customHeight="1">
      <c r="A145" s="267"/>
      <c r="B145" s="238"/>
      <c r="C145" s="239"/>
      <c r="D145" s="240"/>
      <c r="E145" s="234"/>
      <c r="F145" s="234"/>
      <c r="G145" s="234"/>
      <c r="H145" s="234"/>
      <c r="K145" s="242"/>
      <c r="L145" s="243"/>
      <c r="M145" s="244"/>
      <c r="N145" s="244"/>
      <c r="O145" s="244"/>
    </row>
    <row r="146" spans="1:15" s="241" customFormat="1" ht="15" customHeight="1">
      <c r="A146" s="267"/>
      <c r="B146" s="238"/>
      <c r="C146" s="239"/>
      <c r="D146" s="240"/>
      <c r="E146" s="234"/>
      <c r="F146" s="234"/>
      <c r="G146" s="234"/>
      <c r="H146" s="234"/>
      <c r="K146" s="242"/>
      <c r="L146" s="243"/>
      <c r="M146" s="244"/>
      <c r="N146" s="244"/>
      <c r="O146" s="244"/>
    </row>
    <row r="147" spans="1:15" s="241" customFormat="1" ht="15" customHeight="1">
      <c r="A147" s="267"/>
      <c r="B147" s="238"/>
      <c r="C147" s="239"/>
      <c r="D147" s="240"/>
      <c r="E147" s="234"/>
      <c r="F147" s="234"/>
      <c r="G147" s="234"/>
      <c r="H147" s="234"/>
      <c r="K147" s="242"/>
      <c r="L147" s="243"/>
      <c r="M147" s="244"/>
      <c r="N147" s="244"/>
      <c r="O147" s="244"/>
    </row>
    <row r="148" spans="1:15" s="241" customFormat="1" ht="15" customHeight="1">
      <c r="A148" s="267"/>
      <c r="B148" s="238"/>
      <c r="C148" s="239"/>
      <c r="D148" s="240"/>
      <c r="E148" s="234"/>
      <c r="F148" s="234"/>
      <c r="G148" s="234"/>
      <c r="H148" s="234"/>
      <c r="K148" s="242"/>
      <c r="L148" s="243"/>
      <c r="M148" s="244"/>
      <c r="N148" s="244"/>
      <c r="O148" s="244"/>
    </row>
    <row r="149" spans="1:15" s="241" customFormat="1" ht="15" customHeight="1">
      <c r="A149" s="267"/>
      <c r="B149" s="238"/>
      <c r="C149" s="239"/>
      <c r="D149" s="240"/>
      <c r="E149" s="234"/>
      <c r="F149" s="234"/>
      <c r="G149" s="234"/>
      <c r="H149" s="234"/>
      <c r="K149" s="242"/>
      <c r="L149" s="243"/>
      <c r="M149" s="244"/>
      <c r="N149" s="244"/>
      <c r="O149" s="244"/>
    </row>
    <row r="150" spans="1:15" s="241" customFormat="1" ht="15" customHeight="1">
      <c r="A150" s="267"/>
      <c r="B150" s="238"/>
      <c r="C150" s="239"/>
      <c r="D150" s="240"/>
      <c r="E150" s="234"/>
      <c r="F150" s="234"/>
      <c r="G150" s="234"/>
      <c r="H150" s="234"/>
      <c r="K150" s="242"/>
      <c r="L150" s="243"/>
      <c r="M150" s="244"/>
      <c r="N150" s="244"/>
      <c r="O150" s="244"/>
    </row>
    <row r="151" spans="1:15" s="241" customFormat="1" ht="15" customHeight="1">
      <c r="A151" s="267"/>
      <c r="B151" s="238"/>
      <c r="C151" s="239"/>
      <c r="D151" s="240"/>
      <c r="E151" s="234"/>
      <c r="F151" s="234"/>
      <c r="G151" s="234"/>
      <c r="H151" s="234"/>
      <c r="K151" s="242"/>
      <c r="L151" s="243"/>
      <c r="M151" s="244"/>
      <c r="N151" s="244"/>
      <c r="O151" s="244"/>
    </row>
    <row r="152" spans="1:15" s="241" customFormat="1" ht="15" customHeight="1">
      <c r="A152" s="267"/>
      <c r="B152" s="238"/>
      <c r="C152" s="239"/>
      <c r="D152" s="240"/>
      <c r="E152" s="234"/>
      <c r="F152" s="234"/>
      <c r="G152" s="234"/>
      <c r="H152" s="234"/>
      <c r="K152" s="242"/>
      <c r="L152" s="243"/>
      <c r="M152" s="244"/>
      <c r="N152" s="244"/>
      <c r="O152" s="244"/>
    </row>
    <row r="153" spans="1:15" s="241" customFormat="1" ht="15" customHeight="1">
      <c r="A153" s="267"/>
      <c r="B153" s="238"/>
      <c r="C153" s="239"/>
      <c r="D153" s="240"/>
      <c r="E153" s="234"/>
      <c r="F153" s="234"/>
      <c r="G153" s="234"/>
      <c r="H153" s="234"/>
      <c r="K153" s="242"/>
      <c r="L153" s="243"/>
      <c r="M153" s="244"/>
      <c r="N153" s="244"/>
      <c r="O153" s="244"/>
    </row>
    <row r="154" spans="1:15" s="241" customFormat="1" ht="15" customHeight="1">
      <c r="A154" s="267"/>
      <c r="B154" s="238"/>
      <c r="C154" s="239"/>
      <c r="D154" s="240"/>
      <c r="E154" s="234"/>
      <c r="F154" s="234"/>
      <c r="G154" s="234"/>
      <c r="H154" s="234"/>
      <c r="K154" s="242"/>
      <c r="L154" s="243"/>
      <c r="M154" s="244"/>
      <c r="N154" s="244"/>
      <c r="O154" s="244"/>
    </row>
    <row r="155" spans="1:15" s="241" customFormat="1" ht="15" customHeight="1">
      <c r="A155" s="267"/>
      <c r="B155" s="238"/>
      <c r="C155" s="239"/>
      <c r="D155" s="240"/>
      <c r="E155" s="234"/>
      <c r="F155" s="234"/>
      <c r="G155" s="234"/>
      <c r="H155" s="234"/>
      <c r="K155" s="242"/>
      <c r="L155" s="243"/>
      <c r="M155" s="244"/>
      <c r="N155" s="244"/>
      <c r="O155" s="244"/>
    </row>
    <row r="156" spans="1:15" s="241" customFormat="1" ht="15" customHeight="1">
      <c r="A156" s="267"/>
      <c r="B156" s="238"/>
      <c r="C156" s="239"/>
      <c r="D156" s="240"/>
      <c r="E156" s="234"/>
      <c r="F156" s="234"/>
      <c r="G156" s="234"/>
      <c r="H156" s="234"/>
      <c r="K156" s="242"/>
      <c r="L156" s="243"/>
      <c r="M156" s="244"/>
      <c r="N156" s="244"/>
      <c r="O156" s="244"/>
    </row>
    <row r="157" spans="1:15" s="241" customFormat="1" ht="15" customHeight="1">
      <c r="A157" s="267"/>
      <c r="B157" s="238"/>
      <c r="C157" s="239"/>
      <c r="D157" s="240"/>
      <c r="E157" s="234"/>
      <c r="F157" s="234"/>
      <c r="G157" s="234"/>
      <c r="H157" s="234"/>
      <c r="K157" s="242"/>
      <c r="L157" s="243"/>
      <c r="M157" s="244"/>
      <c r="N157" s="244"/>
      <c r="O157" s="244"/>
    </row>
    <row r="158" spans="1:15" s="241" customFormat="1" ht="15" customHeight="1">
      <c r="A158" s="267"/>
      <c r="B158" s="238"/>
      <c r="C158" s="239"/>
      <c r="D158" s="240"/>
      <c r="E158" s="234"/>
      <c r="F158" s="234"/>
      <c r="G158" s="234"/>
      <c r="H158" s="234"/>
      <c r="K158" s="242"/>
      <c r="L158" s="243"/>
      <c r="M158" s="244"/>
      <c r="N158" s="244"/>
      <c r="O158" s="244"/>
    </row>
    <row r="159" spans="1:15" s="241" customFormat="1" ht="15" customHeight="1">
      <c r="A159" s="267"/>
      <c r="B159" s="238"/>
      <c r="C159" s="239"/>
      <c r="D159" s="240"/>
      <c r="E159" s="234"/>
      <c r="F159" s="234"/>
      <c r="G159" s="234"/>
      <c r="H159" s="234"/>
      <c r="K159" s="242"/>
      <c r="L159" s="243"/>
      <c r="M159" s="244"/>
      <c r="N159" s="244"/>
      <c r="O159" s="244"/>
    </row>
    <row r="160" spans="1:15" s="241" customFormat="1" ht="15" customHeight="1">
      <c r="A160" s="267"/>
      <c r="B160" s="238"/>
      <c r="C160" s="239"/>
      <c r="D160" s="240"/>
      <c r="E160" s="234"/>
      <c r="F160" s="234"/>
      <c r="G160" s="234"/>
      <c r="H160" s="234"/>
      <c r="K160" s="242"/>
      <c r="L160" s="243"/>
      <c r="M160" s="244"/>
      <c r="N160" s="244"/>
      <c r="O160" s="244"/>
    </row>
    <row r="161" spans="1:15" s="241" customFormat="1" ht="15" customHeight="1">
      <c r="A161" s="267"/>
      <c r="B161" s="238"/>
      <c r="C161" s="239"/>
      <c r="D161" s="240"/>
      <c r="E161" s="234"/>
      <c r="F161" s="234"/>
      <c r="G161" s="234"/>
      <c r="H161" s="234"/>
      <c r="K161" s="242"/>
      <c r="L161" s="243"/>
      <c r="M161" s="244"/>
      <c r="N161" s="244"/>
      <c r="O161" s="244"/>
    </row>
    <row r="162" spans="1:15" s="241" customFormat="1" ht="15" customHeight="1">
      <c r="A162" s="267"/>
      <c r="B162" s="238"/>
      <c r="C162" s="239"/>
      <c r="D162" s="240"/>
      <c r="E162" s="234"/>
      <c r="F162" s="234"/>
      <c r="G162" s="234"/>
      <c r="H162" s="234"/>
      <c r="K162" s="242"/>
      <c r="L162" s="243"/>
      <c r="M162" s="244"/>
      <c r="N162" s="244"/>
      <c r="O162" s="244"/>
    </row>
    <row r="163" spans="1:15" s="241" customFormat="1" ht="15" customHeight="1">
      <c r="A163" s="267"/>
      <c r="B163" s="238"/>
      <c r="C163" s="239"/>
      <c r="D163" s="240"/>
      <c r="E163" s="234"/>
      <c r="F163" s="234"/>
      <c r="G163" s="234"/>
      <c r="H163" s="234"/>
      <c r="K163" s="242"/>
      <c r="L163" s="243"/>
      <c r="M163" s="244"/>
      <c r="N163" s="244"/>
      <c r="O163" s="244"/>
    </row>
    <row r="164" spans="1:15" s="241" customFormat="1" ht="15" customHeight="1">
      <c r="A164" s="267"/>
      <c r="B164" s="238"/>
      <c r="C164" s="239"/>
      <c r="D164" s="240"/>
      <c r="E164" s="234"/>
      <c r="F164" s="234"/>
      <c r="G164" s="234"/>
      <c r="H164" s="234"/>
      <c r="K164" s="242"/>
      <c r="L164" s="243"/>
      <c r="M164" s="244"/>
      <c r="N164" s="244"/>
      <c r="O164" s="244"/>
    </row>
    <row r="165" spans="1:15" s="241" customFormat="1" ht="15" customHeight="1">
      <c r="A165" s="267"/>
      <c r="B165" s="238"/>
      <c r="C165" s="239"/>
      <c r="D165" s="240"/>
      <c r="E165" s="234"/>
      <c r="F165" s="234"/>
      <c r="G165" s="234"/>
      <c r="H165" s="234"/>
      <c r="K165" s="242"/>
      <c r="L165" s="243"/>
      <c r="M165" s="244"/>
      <c r="N165" s="244"/>
      <c r="O165" s="244"/>
    </row>
    <row r="166" spans="1:15" s="241" customFormat="1" ht="15" customHeight="1">
      <c r="A166" s="267"/>
      <c r="B166" s="238"/>
      <c r="C166" s="239"/>
      <c r="D166" s="240"/>
      <c r="E166" s="234"/>
      <c r="F166" s="234"/>
      <c r="G166" s="234"/>
      <c r="H166" s="234"/>
      <c r="K166" s="242"/>
      <c r="L166" s="243"/>
      <c r="M166" s="244"/>
      <c r="N166" s="244"/>
      <c r="O166" s="244"/>
    </row>
    <row r="167" spans="1:15" s="241" customFormat="1" ht="15" customHeight="1">
      <c r="A167" s="267"/>
      <c r="B167" s="238"/>
      <c r="C167" s="239"/>
      <c r="D167" s="240"/>
      <c r="E167" s="234"/>
      <c r="F167" s="234"/>
      <c r="G167" s="234"/>
      <c r="H167" s="234"/>
      <c r="K167" s="242"/>
      <c r="L167" s="243"/>
      <c r="M167" s="244"/>
      <c r="N167" s="244"/>
      <c r="O167" s="244"/>
    </row>
    <row r="168" spans="1:15" s="241" customFormat="1" ht="15" customHeight="1">
      <c r="A168" s="267"/>
      <c r="B168" s="238"/>
      <c r="C168" s="239"/>
      <c r="D168" s="240"/>
      <c r="E168" s="234"/>
      <c r="F168" s="234"/>
      <c r="G168" s="234"/>
      <c r="H168" s="234"/>
      <c r="K168" s="242"/>
      <c r="L168" s="243"/>
      <c r="M168" s="244"/>
      <c r="N168" s="244"/>
      <c r="O168" s="244"/>
    </row>
    <row r="169" spans="1:15" s="241" customFormat="1" ht="15" customHeight="1">
      <c r="A169" s="267"/>
      <c r="B169" s="238"/>
      <c r="C169" s="239"/>
      <c r="D169" s="240"/>
      <c r="E169" s="234"/>
      <c r="F169" s="234"/>
      <c r="G169" s="234"/>
      <c r="H169" s="234"/>
      <c r="K169" s="242"/>
      <c r="L169" s="243"/>
      <c r="M169" s="244"/>
      <c r="N169" s="244"/>
      <c r="O169" s="244"/>
    </row>
    <row r="170" spans="1:15" s="241" customFormat="1" ht="15" customHeight="1">
      <c r="A170" s="267"/>
      <c r="B170" s="238"/>
      <c r="C170" s="239"/>
      <c r="D170" s="240"/>
      <c r="E170" s="234"/>
      <c r="F170" s="234"/>
      <c r="G170" s="234"/>
      <c r="H170" s="234"/>
      <c r="K170" s="242"/>
      <c r="L170" s="243"/>
      <c r="M170" s="244"/>
      <c r="N170" s="244"/>
      <c r="O170" s="244"/>
    </row>
    <row r="171" spans="1:15" s="241" customFormat="1" ht="15" customHeight="1">
      <c r="A171" s="267"/>
      <c r="B171" s="238"/>
      <c r="C171" s="239"/>
      <c r="D171" s="240"/>
      <c r="E171" s="234"/>
      <c r="F171" s="234"/>
      <c r="G171" s="234"/>
      <c r="H171" s="234"/>
      <c r="K171" s="242"/>
      <c r="L171" s="243"/>
      <c r="M171" s="244"/>
      <c r="N171" s="244"/>
      <c r="O171" s="244"/>
    </row>
    <row r="172" spans="1:15" s="241" customFormat="1" ht="15" customHeight="1">
      <c r="A172" s="267"/>
      <c r="B172" s="238"/>
      <c r="C172" s="239"/>
      <c r="D172" s="240"/>
      <c r="E172" s="234"/>
      <c r="F172" s="234"/>
      <c r="G172" s="234"/>
      <c r="H172" s="234"/>
      <c r="K172" s="242"/>
      <c r="L172" s="243"/>
      <c r="M172" s="244"/>
      <c r="N172" s="244"/>
      <c r="O172" s="244"/>
    </row>
    <row r="173" spans="1:15" s="241" customFormat="1" ht="15" customHeight="1">
      <c r="A173" s="267"/>
      <c r="B173" s="238"/>
      <c r="C173" s="239"/>
      <c r="D173" s="240"/>
      <c r="E173" s="234"/>
      <c r="F173" s="234"/>
      <c r="G173" s="234"/>
      <c r="H173" s="234"/>
      <c r="K173" s="242"/>
      <c r="L173" s="243"/>
      <c r="M173" s="244"/>
      <c r="N173" s="244"/>
      <c r="O173" s="244"/>
    </row>
    <row r="174" spans="1:15" s="241" customFormat="1" ht="15" customHeight="1">
      <c r="A174" s="267"/>
      <c r="B174" s="238"/>
      <c r="C174" s="239"/>
      <c r="D174" s="240"/>
      <c r="E174" s="234"/>
      <c r="F174" s="234"/>
      <c r="G174" s="234"/>
      <c r="H174" s="234"/>
      <c r="K174" s="242"/>
      <c r="L174" s="243"/>
      <c r="M174" s="244"/>
      <c r="N174" s="244"/>
      <c r="O174" s="244"/>
    </row>
    <row r="175" spans="1:15" s="241" customFormat="1" ht="15" customHeight="1">
      <c r="A175" s="267"/>
      <c r="B175" s="238"/>
      <c r="C175" s="239"/>
      <c r="D175" s="240"/>
      <c r="E175" s="234"/>
      <c r="F175" s="234"/>
      <c r="G175" s="234"/>
      <c r="H175" s="234"/>
      <c r="K175" s="242"/>
      <c r="L175" s="243"/>
      <c r="M175" s="244"/>
      <c r="N175" s="244"/>
      <c r="O175" s="244"/>
    </row>
    <row r="176" spans="1:15" s="241" customFormat="1" ht="15" customHeight="1">
      <c r="A176" s="267"/>
      <c r="B176" s="238"/>
      <c r="C176" s="239"/>
      <c r="D176" s="240"/>
      <c r="E176" s="234"/>
      <c r="F176" s="234"/>
      <c r="G176" s="234"/>
      <c r="H176" s="234"/>
      <c r="K176" s="242"/>
      <c r="L176" s="243"/>
      <c r="M176" s="244"/>
      <c r="N176" s="244"/>
      <c r="O176" s="244"/>
    </row>
    <row r="177" spans="1:15" s="241" customFormat="1" ht="15" customHeight="1">
      <c r="A177" s="267"/>
      <c r="B177" s="238"/>
      <c r="C177" s="239"/>
      <c r="D177" s="240"/>
      <c r="E177" s="234"/>
      <c r="F177" s="234"/>
      <c r="G177" s="234"/>
      <c r="H177" s="234"/>
      <c r="K177" s="242"/>
      <c r="L177" s="243"/>
      <c r="M177" s="244"/>
      <c r="N177" s="244"/>
      <c r="O177" s="244"/>
    </row>
    <row r="178" spans="1:15" s="241" customFormat="1" ht="15" customHeight="1">
      <c r="A178" s="267"/>
      <c r="B178" s="238"/>
      <c r="C178" s="239"/>
      <c r="D178" s="240"/>
      <c r="E178" s="234"/>
      <c r="F178" s="234"/>
      <c r="G178" s="234"/>
      <c r="H178" s="234"/>
      <c r="K178" s="242"/>
      <c r="L178" s="243"/>
      <c r="M178" s="244"/>
      <c r="N178" s="244"/>
      <c r="O178" s="244"/>
    </row>
    <row r="179" spans="1:15" s="241" customFormat="1" ht="15" customHeight="1">
      <c r="A179" s="267"/>
      <c r="B179" s="238"/>
      <c r="C179" s="239"/>
      <c r="D179" s="240"/>
      <c r="E179" s="234"/>
      <c r="F179" s="234"/>
      <c r="G179" s="234"/>
      <c r="H179" s="234"/>
      <c r="K179" s="242"/>
      <c r="L179" s="243"/>
      <c r="M179" s="244"/>
      <c r="N179" s="244"/>
      <c r="O179" s="244"/>
    </row>
    <row r="180" spans="1:15" s="241" customFormat="1" ht="15" customHeight="1">
      <c r="A180" s="267"/>
      <c r="B180" s="238"/>
      <c r="C180" s="239"/>
      <c r="D180" s="240"/>
      <c r="E180" s="234"/>
      <c r="F180" s="234"/>
      <c r="G180" s="234"/>
      <c r="H180" s="234"/>
      <c r="K180" s="242"/>
      <c r="L180" s="243"/>
      <c r="M180" s="244"/>
      <c r="N180" s="244"/>
      <c r="O180" s="244"/>
    </row>
    <row r="181" spans="1:15" s="241" customFormat="1" ht="15" customHeight="1">
      <c r="A181" s="267"/>
      <c r="B181" s="238"/>
      <c r="C181" s="239"/>
      <c r="D181" s="240"/>
      <c r="E181" s="234"/>
      <c r="F181" s="234"/>
      <c r="G181" s="234"/>
      <c r="H181" s="234"/>
      <c r="K181" s="242"/>
      <c r="L181" s="243"/>
      <c r="M181" s="244"/>
      <c r="N181" s="244"/>
      <c r="O181" s="244"/>
    </row>
    <row r="182" spans="1:15" s="241" customFormat="1" ht="15" customHeight="1">
      <c r="A182" s="267"/>
      <c r="B182" s="238"/>
      <c r="C182" s="239"/>
      <c r="D182" s="240"/>
      <c r="E182" s="234"/>
      <c r="F182" s="234"/>
      <c r="G182" s="234"/>
      <c r="H182" s="234"/>
      <c r="K182" s="242"/>
      <c r="L182" s="243"/>
      <c r="M182" s="244"/>
      <c r="N182" s="244"/>
      <c r="O182" s="244"/>
    </row>
    <row r="183" spans="1:15" s="241" customFormat="1" ht="15" customHeight="1">
      <c r="A183" s="267"/>
      <c r="B183" s="238"/>
      <c r="C183" s="239"/>
      <c r="D183" s="240"/>
      <c r="E183" s="234"/>
      <c r="F183" s="234"/>
      <c r="G183" s="234"/>
      <c r="H183" s="234"/>
      <c r="K183" s="242"/>
      <c r="L183" s="243"/>
      <c r="M183" s="244"/>
      <c r="N183" s="244"/>
      <c r="O183" s="244"/>
    </row>
    <row r="184" spans="1:15" s="241" customFormat="1" ht="15" customHeight="1">
      <c r="A184" s="267"/>
      <c r="B184" s="238"/>
      <c r="C184" s="239"/>
      <c r="D184" s="240"/>
      <c r="E184" s="234"/>
      <c r="F184" s="234"/>
      <c r="G184" s="234"/>
      <c r="H184" s="234"/>
      <c r="K184" s="242"/>
      <c r="L184" s="243"/>
      <c r="M184" s="244"/>
      <c r="N184" s="244"/>
      <c r="O184" s="244"/>
    </row>
    <row r="185" spans="1:15" s="241" customFormat="1" ht="15" customHeight="1">
      <c r="A185" s="267"/>
      <c r="B185" s="238"/>
      <c r="C185" s="239"/>
      <c r="D185" s="240"/>
      <c r="E185" s="234"/>
      <c r="F185" s="234"/>
      <c r="G185" s="234"/>
      <c r="H185" s="234"/>
      <c r="K185" s="242"/>
      <c r="L185" s="243"/>
      <c r="M185" s="244"/>
      <c r="N185" s="244"/>
      <c r="O185" s="244"/>
    </row>
    <row r="186" spans="1:15" s="241" customFormat="1" ht="15" customHeight="1">
      <c r="A186" s="267"/>
      <c r="B186" s="238"/>
      <c r="C186" s="239"/>
      <c r="D186" s="240"/>
      <c r="E186" s="234"/>
      <c r="F186" s="234"/>
      <c r="G186" s="234"/>
      <c r="H186" s="234"/>
      <c r="K186" s="242"/>
      <c r="L186" s="243"/>
      <c r="M186" s="244"/>
      <c r="N186" s="244"/>
      <c r="O186" s="244"/>
    </row>
    <row r="187" spans="1:15" s="241" customFormat="1" ht="15" customHeight="1">
      <c r="A187" s="267"/>
      <c r="B187" s="238"/>
      <c r="C187" s="239"/>
      <c r="D187" s="240"/>
      <c r="E187" s="234"/>
      <c r="F187" s="234"/>
      <c r="G187" s="234"/>
      <c r="H187" s="234"/>
      <c r="K187" s="242"/>
      <c r="L187" s="243"/>
      <c r="M187" s="244"/>
      <c r="N187" s="244"/>
      <c r="O187" s="244"/>
    </row>
    <row r="188" spans="1:15" s="241" customFormat="1" ht="15" customHeight="1">
      <c r="A188" s="267"/>
      <c r="B188" s="238"/>
      <c r="C188" s="239"/>
      <c r="D188" s="240"/>
      <c r="E188" s="234"/>
      <c r="F188" s="234"/>
      <c r="G188" s="234"/>
      <c r="H188" s="234"/>
      <c r="K188" s="242"/>
      <c r="L188" s="243"/>
      <c r="M188" s="244"/>
      <c r="N188" s="244"/>
      <c r="O188" s="244"/>
    </row>
    <row r="189" spans="1:15" s="241" customFormat="1" ht="15" customHeight="1">
      <c r="A189" s="267"/>
      <c r="B189" s="238"/>
      <c r="C189" s="239"/>
      <c r="D189" s="240"/>
      <c r="E189" s="234"/>
      <c r="F189" s="234"/>
      <c r="G189" s="234"/>
      <c r="H189" s="234"/>
      <c r="K189" s="242"/>
      <c r="L189" s="243"/>
      <c r="M189" s="244"/>
      <c r="N189" s="244"/>
      <c r="O189" s="244"/>
    </row>
    <row r="190" spans="1:15" s="241" customFormat="1" ht="15" customHeight="1">
      <c r="A190" s="267"/>
      <c r="B190" s="238"/>
      <c r="C190" s="239"/>
      <c r="D190" s="240"/>
      <c r="E190" s="234"/>
      <c r="F190" s="234"/>
      <c r="G190" s="234"/>
      <c r="H190" s="234"/>
      <c r="K190" s="242"/>
      <c r="L190" s="243"/>
      <c r="M190" s="244"/>
      <c r="N190" s="244"/>
      <c r="O190" s="244"/>
    </row>
    <row r="191" spans="1:15" s="241" customFormat="1" ht="15" customHeight="1">
      <c r="A191" s="267"/>
      <c r="B191" s="238"/>
      <c r="C191" s="239"/>
      <c r="D191" s="240"/>
      <c r="E191" s="234"/>
      <c r="F191" s="234"/>
      <c r="G191" s="234"/>
      <c r="H191" s="234"/>
      <c r="K191" s="242"/>
      <c r="L191" s="243"/>
      <c r="M191" s="244"/>
      <c r="N191" s="244"/>
      <c r="O191" s="244"/>
    </row>
    <row r="192" spans="1:15" s="241" customFormat="1" ht="15" customHeight="1">
      <c r="A192" s="267"/>
      <c r="B192" s="238"/>
      <c r="C192" s="239"/>
      <c r="D192" s="240"/>
      <c r="E192" s="234"/>
      <c r="F192" s="234"/>
      <c r="G192" s="234"/>
      <c r="H192" s="234"/>
      <c r="K192" s="242"/>
      <c r="L192" s="243"/>
      <c r="M192" s="244"/>
      <c r="N192" s="244"/>
      <c r="O192" s="244"/>
    </row>
    <row r="193" spans="1:15" s="241" customFormat="1" ht="15" customHeight="1">
      <c r="A193" s="267"/>
      <c r="B193" s="238"/>
      <c r="C193" s="239"/>
      <c r="D193" s="240"/>
      <c r="E193" s="234"/>
      <c r="F193" s="234"/>
      <c r="G193" s="234"/>
      <c r="H193" s="234"/>
      <c r="K193" s="242"/>
      <c r="L193" s="243"/>
      <c r="M193" s="244"/>
      <c r="N193" s="244"/>
      <c r="O193" s="244"/>
    </row>
    <row r="194" spans="1:15" s="241" customFormat="1" ht="15" customHeight="1">
      <c r="A194" s="267"/>
      <c r="B194" s="238"/>
      <c r="C194" s="239"/>
      <c r="D194" s="240"/>
      <c r="E194" s="234"/>
      <c r="F194" s="234"/>
      <c r="G194" s="234"/>
      <c r="H194" s="234"/>
      <c r="K194" s="242"/>
      <c r="L194" s="243"/>
      <c r="M194" s="244"/>
      <c r="N194" s="244"/>
      <c r="O194" s="244"/>
    </row>
    <row r="195" spans="1:15" s="241" customFormat="1" ht="15" customHeight="1">
      <c r="A195" s="267"/>
      <c r="B195" s="238"/>
      <c r="C195" s="239"/>
      <c r="D195" s="240"/>
      <c r="E195" s="234"/>
      <c r="F195" s="234"/>
      <c r="G195" s="234"/>
      <c r="H195" s="234"/>
      <c r="K195" s="242"/>
      <c r="L195" s="243"/>
      <c r="M195" s="244"/>
      <c r="N195" s="244"/>
      <c r="O195" s="244"/>
    </row>
    <row r="196" spans="1:15" s="241" customFormat="1" ht="15" customHeight="1">
      <c r="A196" s="267"/>
      <c r="B196" s="238"/>
      <c r="C196" s="239"/>
      <c r="D196" s="240"/>
      <c r="E196" s="234"/>
      <c r="F196" s="234"/>
      <c r="G196" s="234"/>
      <c r="H196" s="234"/>
      <c r="K196" s="242"/>
      <c r="L196" s="243"/>
      <c r="M196" s="244"/>
      <c r="N196" s="244"/>
      <c r="O196" s="244"/>
    </row>
    <row r="197" spans="1:15" s="241" customFormat="1" ht="15" customHeight="1">
      <c r="A197" s="267"/>
      <c r="B197" s="238"/>
      <c r="C197" s="239"/>
      <c r="D197" s="240"/>
      <c r="E197" s="234"/>
      <c r="F197" s="234"/>
      <c r="G197" s="234"/>
      <c r="H197" s="234"/>
      <c r="K197" s="242"/>
      <c r="L197" s="243"/>
      <c r="M197" s="244"/>
      <c r="N197" s="244"/>
      <c r="O197" s="244"/>
    </row>
    <row r="198" spans="1:15" s="241" customFormat="1" ht="15" customHeight="1">
      <c r="A198" s="267"/>
      <c r="B198" s="238"/>
      <c r="C198" s="239"/>
      <c r="D198" s="240"/>
      <c r="E198" s="234"/>
      <c r="F198" s="234"/>
      <c r="G198" s="234"/>
      <c r="H198" s="234"/>
      <c r="K198" s="242"/>
      <c r="L198" s="243"/>
      <c r="M198" s="244"/>
      <c r="N198" s="244"/>
      <c r="O198" s="244"/>
    </row>
    <row r="199" spans="1:15" s="241" customFormat="1" ht="15" customHeight="1">
      <c r="A199" s="267"/>
      <c r="B199" s="238"/>
      <c r="C199" s="239"/>
      <c r="D199" s="240"/>
      <c r="E199" s="234"/>
      <c r="F199" s="234"/>
      <c r="G199" s="234"/>
      <c r="H199" s="234"/>
      <c r="K199" s="242"/>
      <c r="L199" s="243"/>
      <c r="M199" s="244"/>
      <c r="N199" s="244"/>
      <c r="O199" s="244"/>
    </row>
    <row r="200" spans="1:15" s="241" customFormat="1" ht="15" customHeight="1">
      <c r="A200" s="267"/>
      <c r="B200" s="238"/>
      <c r="C200" s="239"/>
      <c r="D200" s="240"/>
      <c r="E200" s="234"/>
      <c r="F200" s="234"/>
      <c r="G200" s="234"/>
      <c r="H200" s="234"/>
      <c r="K200" s="242"/>
      <c r="L200" s="243"/>
      <c r="M200" s="244"/>
      <c r="N200" s="244"/>
      <c r="O200" s="244"/>
    </row>
    <row r="201" spans="1:15" s="241" customFormat="1" ht="15" customHeight="1">
      <c r="A201" s="267"/>
      <c r="B201" s="238"/>
      <c r="C201" s="239"/>
      <c r="D201" s="240"/>
      <c r="E201" s="234"/>
      <c r="F201" s="234"/>
      <c r="G201" s="234"/>
      <c r="H201" s="234"/>
      <c r="K201" s="242"/>
      <c r="L201" s="243"/>
      <c r="M201" s="244"/>
      <c r="N201" s="244"/>
      <c r="O201" s="244"/>
    </row>
    <row r="202" spans="1:15" s="241" customFormat="1" ht="15" customHeight="1">
      <c r="A202" s="267"/>
      <c r="B202" s="238"/>
      <c r="C202" s="239"/>
      <c r="D202" s="240"/>
      <c r="E202" s="234"/>
      <c r="F202" s="234"/>
      <c r="G202" s="234"/>
      <c r="H202" s="234"/>
      <c r="K202" s="242"/>
      <c r="L202" s="243"/>
      <c r="M202" s="244"/>
      <c r="N202" s="244"/>
      <c r="O202" s="244"/>
    </row>
    <row r="203" spans="1:15" s="241" customFormat="1" ht="15" customHeight="1">
      <c r="A203" s="267"/>
      <c r="B203" s="238"/>
      <c r="C203" s="239"/>
      <c r="D203" s="240"/>
      <c r="E203" s="234"/>
      <c r="F203" s="234"/>
      <c r="G203" s="234"/>
      <c r="H203" s="234"/>
      <c r="K203" s="242"/>
      <c r="L203" s="243"/>
      <c r="M203" s="244"/>
      <c r="N203" s="244"/>
      <c r="O203" s="244"/>
    </row>
    <row r="204" spans="1:15" s="241" customFormat="1" ht="15" customHeight="1">
      <c r="A204" s="267"/>
      <c r="B204" s="238"/>
      <c r="C204" s="239"/>
      <c r="D204" s="240"/>
      <c r="E204" s="234"/>
      <c r="F204" s="234"/>
      <c r="G204" s="234"/>
      <c r="H204" s="234"/>
      <c r="K204" s="242"/>
      <c r="L204" s="243"/>
      <c r="M204" s="244"/>
      <c r="N204" s="244"/>
      <c r="O204" s="244"/>
    </row>
    <row r="205" spans="1:15" s="241" customFormat="1" ht="15" customHeight="1">
      <c r="A205" s="267"/>
      <c r="B205" s="238"/>
      <c r="C205" s="239"/>
      <c r="D205" s="240"/>
      <c r="E205" s="234"/>
      <c r="F205" s="234"/>
      <c r="G205" s="234"/>
      <c r="H205" s="234"/>
      <c r="K205" s="242"/>
      <c r="L205" s="243"/>
      <c r="M205" s="244"/>
      <c r="N205" s="244"/>
      <c r="O205" s="244"/>
    </row>
    <row r="206" spans="1:15" s="241" customFormat="1" ht="15" customHeight="1">
      <c r="A206" s="267"/>
      <c r="B206" s="238"/>
      <c r="C206" s="239"/>
      <c r="D206" s="240"/>
      <c r="E206" s="234"/>
      <c r="F206" s="234"/>
      <c r="G206" s="234"/>
      <c r="H206" s="234"/>
      <c r="K206" s="242"/>
      <c r="L206" s="243"/>
      <c r="M206" s="244"/>
      <c r="N206" s="244"/>
      <c r="O206" s="244"/>
    </row>
    <row r="207" spans="1:15" s="241" customFormat="1" ht="15" customHeight="1">
      <c r="A207" s="267"/>
      <c r="B207" s="238"/>
      <c r="C207" s="239"/>
      <c r="D207" s="240"/>
      <c r="E207" s="234"/>
      <c r="F207" s="234"/>
      <c r="G207" s="234"/>
      <c r="H207" s="234"/>
      <c r="K207" s="242"/>
      <c r="L207" s="243"/>
      <c r="M207" s="244"/>
      <c r="N207" s="244"/>
      <c r="O207" s="244"/>
    </row>
    <row r="208" spans="1:15" s="241" customFormat="1" ht="15" customHeight="1">
      <c r="A208" s="267"/>
      <c r="B208" s="238"/>
      <c r="C208" s="239"/>
      <c r="D208" s="240"/>
      <c r="E208" s="234"/>
      <c r="F208" s="234"/>
      <c r="G208" s="234"/>
      <c r="H208" s="234"/>
      <c r="K208" s="242"/>
      <c r="L208" s="243"/>
      <c r="M208" s="244"/>
      <c r="N208" s="244"/>
      <c r="O208" s="244"/>
    </row>
    <row r="209" spans="1:15" s="241" customFormat="1" ht="15" customHeight="1">
      <c r="A209" s="267"/>
      <c r="B209" s="238"/>
      <c r="C209" s="239"/>
      <c r="D209" s="240"/>
      <c r="E209" s="234"/>
      <c r="F209" s="234"/>
      <c r="G209" s="234"/>
      <c r="H209" s="234"/>
      <c r="K209" s="242"/>
      <c r="L209" s="243"/>
      <c r="M209" s="244"/>
      <c r="N209" s="244"/>
      <c r="O209" s="244"/>
    </row>
    <row r="210" spans="1:15" s="241" customFormat="1" ht="15" customHeight="1">
      <c r="A210" s="267"/>
      <c r="B210" s="238"/>
      <c r="C210" s="239"/>
      <c r="D210" s="240"/>
      <c r="E210" s="234"/>
      <c r="F210" s="234"/>
      <c r="G210" s="234"/>
      <c r="H210" s="234"/>
      <c r="K210" s="242"/>
      <c r="L210" s="243"/>
      <c r="M210" s="244"/>
      <c r="N210" s="244"/>
      <c r="O210" s="244"/>
    </row>
    <row r="211" spans="1:15" s="241" customFormat="1" ht="15" customHeight="1">
      <c r="A211" s="267"/>
      <c r="B211" s="238"/>
      <c r="C211" s="239"/>
      <c r="D211" s="240"/>
      <c r="E211" s="234"/>
      <c r="F211" s="234"/>
      <c r="G211" s="234"/>
      <c r="H211" s="234"/>
      <c r="K211" s="242"/>
      <c r="L211" s="243"/>
      <c r="M211" s="244"/>
      <c r="N211" s="244"/>
      <c r="O211" s="244"/>
    </row>
    <row r="212" spans="1:15" s="241" customFormat="1" ht="15" customHeight="1">
      <c r="A212" s="267"/>
      <c r="B212" s="238"/>
      <c r="C212" s="239"/>
      <c r="D212" s="240"/>
      <c r="E212" s="234"/>
      <c r="F212" s="234"/>
      <c r="G212" s="234"/>
      <c r="H212" s="234"/>
      <c r="K212" s="242"/>
      <c r="L212" s="243"/>
      <c r="M212" s="244"/>
      <c r="N212" s="244"/>
      <c r="O212" s="244"/>
    </row>
    <row r="213" spans="1:15" s="241" customFormat="1" ht="15" customHeight="1">
      <c r="A213" s="267"/>
      <c r="B213" s="238"/>
      <c r="C213" s="239"/>
      <c r="D213" s="240"/>
      <c r="E213" s="234"/>
      <c r="F213" s="234"/>
      <c r="G213" s="234"/>
      <c r="H213" s="234"/>
      <c r="K213" s="242"/>
      <c r="L213" s="243"/>
      <c r="M213" s="244"/>
      <c r="N213" s="244"/>
      <c r="O213" s="244"/>
    </row>
    <row r="214" spans="1:15" s="241" customFormat="1" ht="15" customHeight="1">
      <c r="A214" s="267"/>
      <c r="B214" s="238"/>
      <c r="C214" s="239"/>
      <c r="D214" s="240"/>
      <c r="E214" s="234"/>
      <c r="F214" s="234"/>
      <c r="G214" s="234"/>
      <c r="H214" s="234"/>
      <c r="K214" s="242"/>
      <c r="L214" s="243"/>
      <c r="M214" s="244"/>
      <c r="N214" s="244"/>
      <c r="O214" s="244"/>
    </row>
    <row r="215" spans="1:15" s="241" customFormat="1" ht="15" customHeight="1">
      <c r="A215" s="267"/>
      <c r="B215" s="238"/>
      <c r="C215" s="239"/>
      <c r="D215" s="240"/>
      <c r="E215" s="234"/>
      <c r="F215" s="234"/>
      <c r="G215" s="234"/>
      <c r="H215" s="234"/>
      <c r="K215" s="242"/>
      <c r="L215" s="243"/>
      <c r="M215" s="244"/>
      <c r="N215" s="244"/>
      <c r="O215" s="244"/>
    </row>
    <row r="216" spans="1:15" s="241" customFormat="1" ht="15" customHeight="1">
      <c r="A216" s="267"/>
      <c r="B216" s="238"/>
      <c r="C216" s="239"/>
      <c r="D216" s="240"/>
      <c r="E216" s="234"/>
      <c r="F216" s="234"/>
      <c r="G216" s="234"/>
      <c r="H216" s="234"/>
      <c r="K216" s="242"/>
      <c r="L216" s="243"/>
      <c r="M216" s="244"/>
      <c r="N216" s="244"/>
      <c r="O216" s="244"/>
    </row>
    <row r="217" spans="1:15" s="241" customFormat="1" ht="15" customHeight="1">
      <c r="A217" s="267"/>
      <c r="B217" s="238"/>
      <c r="C217" s="239"/>
      <c r="D217" s="240"/>
      <c r="E217" s="234"/>
      <c r="F217" s="234"/>
      <c r="G217" s="234"/>
      <c r="H217" s="234"/>
      <c r="K217" s="242"/>
      <c r="L217" s="243"/>
      <c r="M217" s="244"/>
      <c r="N217" s="244"/>
      <c r="O217" s="244"/>
    </row>
    <row r="218" spans="1:15" s="241" customFormat="1" ht="15" customHeight="1">
      <c r="A218" s="267"/>
      <c r="B218" s="238"/>
      <c r="C218" s="239"/>
      <c r="D218" s="240"/>
      <c r="E218" s="234"/>
      <c r="F218" s="234"/>
      <c r="G218" s="234"/>
      <c r="H218" s="234"/>
      <c r="K218" s="242"/>
      <c r="L218" s="243"/>
      <c r="M218" s="244"/>
      <c r="N218" s="244"/>
      <c r="O218" s="244"/>
    </row>
    <row r="219" spans="1:15" s="241" customFormat="1" ht="15" customHeight="1">
      <c r="A219" s="267"/>
      <c r="B219" s="238"/>
      <c r="C219" s="239"/>
      <c r="D219" s="240"/>
      <c r="E219" s="234"/>
      <c r="F219" s="234"/>
      <c r="G219" s="234"/>
      <c r="H219" s="234"/>
      <c r="K219" s="242"/>
      <c r="L219" s="243"/>
      <c r="M219" s="244"/>
      <c r="N219" s="244"/>
      <c r="O219" s="244"/>
    </row>
    <row r="220" spans="1:15" s="241" customFormat="1" ht="15" customHeight="1">
      <c r="A220" s="267"/>
      <c r="B220" s="238"/>
      <c r="C220" s="239"/>
      <c r="D220" s="240"/>
      <c r="E220" s="234"/>
      <c r="F220" s="234"/>
      <c r="G220" s="234"/>
      <c r="H220" s="234"/>
      <c r="K220" s="242"/>
      <c r="L220" s="243"/>
      <c r="M220" s="244"/>
      <c r="N220" s="244"/>
      <c r="O220" s="244"/>
    </row>
    <row r="221" spans="1:15" s="241" customFormat="1" ht="15" customHeight="1">
      <c r="A221" s="267"/>
      <c r="B221" s="238"/>
      <c r="C221" s="239"/>
      <c r="D221" s="240"/>
      <c r="E221" s="234"/>
      <c r="F221" s="234"/>
      <c r="G221" s="234"/>
      <c r="H221" s="234"/>
      <c r="K221" s="242"/>
      <c r="L221" s="243"/>
      <c r="M221" s="244"/>
      <c r="N221" s="244"/>
      <c r="O221" s="244"/>
    </row>
    <row r="222" spans="1:15" s="241" customFormat="1" ht="15" customHeight="1">
      <c r="A222" s="267"/>
      <c r="B222" s="238"/>
      <c r="C222" s="239"/>
      <c r="D222" s="240"/>
      <c r="E222" s="234"/>
      <c r="F222" s="234"/>
      <c r="G222" s="234"/>
      <c r="H222" s="234"/>
      <c r="K222" s="242"/>
      <c r="L222" s="243"/>
      <c r="M222" s="244"/>
      <c r="N222" s="244"/>
      <c r="O222" s="244"/>
    </row>
    <row r="223" spans="1:15" s="241" customFormat="1" ht="15" customHeight="1">
      <c r="A223" s="267"/>
      <c r="B223" s="238"/>
      <c r="C223" s="239"/>
      <c r="D223" s="240"/>
      <c r="E223" s="234"/>
      <c r="F223" s="234"/>
      <c r="G223" s="234"/>
      <c r="H223" s="234"/>
      <c r="K223" s="242"/>
      <c r="L223" s="243"/>
      <c r="M223" s="244"/>
      <c r="N223" s="244"/>
      <c r="O223" s="244"/>
    </row>
    <row r="224" spans="1:15" s="241" customFormat="1" ht="15" customHeight="1">
      <c r="A224" s="267"/>
      <c r="B224" s="238"/>
      <c r="C224" s="239"/>
      <c r="D224" s="240"/>
      <c r="E224" s="234"/>
      <c r="F224" s="234"/>
      <c r="G224" s="234"/>
      <c r="H224" s="234"/>
      <c r="K224" s="242"/>
      <c r="L224" s="243"/>
      <c r="M224" s="244"/>
      <c r="N224" s="244"/>
      <c r="O224" s="244"/>
    </row>
    <row r="225" spans="1:15" s="241" customFormat="1" ht="15" customHeight="1">
      <c r="A225" s="267"/>
      <c r="B225" s="238"/>
      <c r="C225" s="239"/>
      <c r="D225" s="240"/>
      <c r="E225" s="234"/>
      <c r="F225" s="234"/>
      <c r="G225" s="234"/>
      <c r="H225" s="234"/>
      <c r="K225" s="242"/>
      <c r="L225" s="243"/>
      <c r="M225" s="244"/>
      <c r="N225" s="244"/>
      <c r="O225" s="244"/>
    </row>
    <row r="226" spans="1:15" s="241" customFormat="1" ht="15" customHeight="1">
      <c r="A226" s="267"/>
      <c r="B226" s="238"/>
      <c r="C226" s="239"/>
      <c r="D226" s="240"/>
      <c r="E226" s="234"/>
      <c r="F226" s="234"/>
      <c r="G226" s="234"/>
      <c r="H226" s="234"/>
      <c r="K226" s="242"/>
      <c r="L226" s="243"/>
      <c r="M226" s="244"/>
      <c r="N226" s="244"/>
      <c r="O226" s="244"/>
    </row>
    <row r="227" spans="1:15" s="241" customFormat="1" ht="15" customHeight="1">
      <c r="A227" s="267"/>
      <c r="B227" s="238"/>
      <c r="C227" s="239"/>
      <c r="D227" s="240"/>
      <c r="E227" s="234"/>
      <c r="F227" s="234"/>
      <c r="G227" s="234"/>
      <c r="H227" s="234"/>
      <c r="K227" s="242"/>
      <c r="L227" s="243"/>
      <c r="M227" s="244"/>
      <c r="N227" s="244"/>
      <c r="O227" s="244"/>
    </row>
    <row r="228" spans="1:15" s="241" customFormat="1" ht="15" customHeight="1">
      <c r="A228" s="267"/>
      <c r="B228" s="238"/>
      <c r="C228" s="239"/>
      <c r="D228" s="240"/>
      <c r="E228" s="234"/>
      <c r="F228" s="234"/>
      <c r="G228" s="234"/>
      <c r="H228" s="234"/>
      <c r="K228" s="242"/>
      <c r="L228" s="243"/>
      <c r="M228" s="244"/>
      <c r="N228" s="244"/>
      <c r="O228" s="244"/>
    </row>
    <row r="229" spans="1:15" s="241" customFormat="1" ht="15" customHeight="1">
      <c r="A229" s="267"/>
      <c r="B229" s="238"/>
      <c r="C229" s="239"/>
      <c r="D229" s="240"/>
      <c r="E229" s="234"/>
      <c r="F229" s="234"/>
      <c r="G229" s="234"/>
      <c r="H229" s="234"/>
      <c r="K229" s="242"/>
      <c r="L229" s="243"/>
      <c r="M229" s="244"/>
      <c r="N229" s="244"/>
      <c r="O229" s="244"/>
    </row>
    <row r="230" spans="1:15" s="241" customFormat="1" ht="15" customHeight="1">
      <c r="A230" s="267"/>
      <c r="B230" s="238"/>
      <c r="C230" s="239"/>
      <c r="D230" s="240"/>
      <c r="E230" s="234"/>
      <c r="F230" s="234"/>
      <c r="G230" s="234"/>
      <c r="H230" s="234"/>
      <c r="K230" s="242"/>
      <c r="L230" s="243"/>
      <c r="M230" s="244"/>
      <c r="N230" s="244"/>
      <c r="O230" s="244"/>
    </row>
    <row r="231" spans="1:15" s="241" customFormat="1" ht="15" customHeight="1">
      <c r="A231" s="267"/>
      <c r="B231" s="238"/>
      <c r="C231" s="239"/>
      <c r="D231" s="240"/>
      <c r="E231" s="234"/>
      <c r="F231" s="234"/>
      <c r="G231" s="234"/>
      <c r="H231" s="234"/>
      <c r="K231" s="242"/>
      <c r="L231" s="243"/>
      <c r="M231" s="244"/>
      <c r="N231" s="244"/>
      <c r="O231" s="244"/>
    </row>
    <row r="232" spans="1:15" s="241" customFormat="1" ht="15" customHeight="1">
      <c r="A232" s="267"/>
      <c r="B232" s="238"/>
      <c r="C232" s="239"/>
      <c r="D232" s="240"/>
      <c r="E232" s="234"/>
      <c r="F232" s="234"/>
      <c r="G232" s="234"/>
      <c r="H232" s="234"/>
      <c r="K232" s="242"/>
      <c r="L232" s="243"/>
      <c r="M232" s="244"/>
      <c r="N232" s="244"/>
      <c r="O232" s="244"/>
    </row>
    <row r="233" spans="1:15" s="241" customFormat="1" ht="15" customHeight="1">
      <c r="A233" s="267"/>
      <c r="B233" s="238"/>
      <c r="C233" s="239"/>
      <c r="D233" s="240"/>
      <c r="E233" s="234"/>
      <c r="F233" s="234"/>
      <c r="G233" s="234"/>
      <c r="H233" s="234"/>
      <c r="K233" s="242"/>
      <c r="L233" s="243"/>
      <c r="M233" s="244"/>
      <c r="N233" s="244"/>
      <c r="O233" s="244"/>
    </row>
    <row r="234" spans="1:15" s="241" customFormat="1" ht="15" customHeight="1">
      <c r="A234" s="267"/>
      <c r="B234" s="238"/>
      <c r="C234" s="239"/>
      <c r="D234" s="240"/>
      <c r="E234" s="234"/>
      <c r="F234" s="234"/>
      <c r="G234" s="234"/>
      <c r="H234" s="234"/>
      <c r="K234" s="242"/>
      <c r="L234" s="243"/>
      <c r="M234" s="244"/>
      <c r="N234" s="244"/>
      <c r="O234" s="244"/>
    </row>
    <row r="235" spans="1:15" s="241" customFormat="1" ht="15" customHeight="1">
      <c r="A235" s="267"/>
      <c r="B235" s="238"/>
      <c r="C235" s="239"/>
      <c r="D235" s="240"/>
      <c r="E235" s="234"/>
      <c r="F235" s="234"/>
      <c r="G235" s="234"/>
      <c r="H235" s="234"/>
      <c r="K235" s="242"/>
      <c r="L235" s="243"/>
      <c r="M235" s="244"/>
      <c r="N235" s="244"/>
      <c r="O235" s="244"/>
    </row>
    <row r="236" spans="1:15" s="241" customFormat="1" ht="15" customHeight="1">
      <c r="A236" s="267"/>
      <c r="B236" s="238"/>
      <c r="C236" s="239"/>
      <c r="D236" s="240"/>
      <c r="E236" s="234"/>
      <c r="F236" s="234"/>
      <c r="G236" s="234"/>
      <c r="H236" s="234"/>
      <c r="K236" s="242"/>
      <c r="L236" s="243"/>
      <c r="M236" s="244"/>
      <c r="N236" s="244"/>
      <c r="O236" s="244"/>
    </row>
    <row r="237" spans="1:15" s="241" customFormat="1" ht="15" customHeight="1">
      <c r="A237" s="267"/>
      <c r="B237" s="238"/>
      <c r="C237" s="239"/>
      <c r="D237" s="240"/>
      <c r="E237" s="234"/>
      <c r="F237" s="234"/>
      <c r="G237" s="234"/>
      <c r="H237" s="234"/>
      <c r="K237" s="242"/>
      <c r="L237" s="243"/>
      <c r="M237" s="244"/>
      <c r="N237" s="244"/>
      <c r="O237" s="244"/>
    </row>
    <row r="238" spans="1:15" s="241" customFormat="1" ht="15" customHeight="1">
      <c r="A238" s="267"/>
      <c r="B238" s="238"/>
      <c r="C238" s="239"/>
      <c r="D238" s="240"/>
      <c r="E238" s="234"/>
      <c r="F238" s="234"/>
      <c r="G238" s="234"/>
      <c r="H238" s="234"/>
      <c r="K238" s="242"/>
      <c r="L238" s="243"/>
      <c r="M238" s="244"/>
      <c r="N238" s="244"/>
      <c r="O238" s="244"/>
    </row>
    <row r="239" spans="1:15" s="241" customFormat="1" ht="15" customHeight="1">
      <c r="A239" s="267"/>
      <c r="B239" s="238"/>
      <c r="C239" s="239"/>
      <c r="D239" s="240"/>
      <c r="E239" s="234"/>
      <c r="F239" s="234"/>
      <c r="G239" s="234"/>
      <c r="H239" s="234"/>
      <c r="K239" s="242"/>
      <c r="L239" s="243"/>
      <c r="M239" s="244"/>
      <c r="N239" s="244"/>
      <c r="O239" s="244"/>
    </row>
    <row r="240" spans="1:15" s="241" customFormat="1" ht="15" customHeight="1">
      <c r="A240" s="267"/>
      <c r="B240" s="238"/>
      <c r="C240" s="239"/>
      <c r="D240" s="240"/>
      <c r="E240" s="234"/>
      <c r="F240" s="234"/>
      <c r="G240" s="234"/>
      <c r="H240" s="234"/>
      <c r="K240" s="242"/>
      <c r="L240" s="243"/>
      <c r="M240" s="244"/>
      <c r="N240" s="244"/>
      <c r="O240" s="244"/>
    </row>
    <row r="241" spans="1:15" s="241" customFormat="1" ht="15" customHeight="1">
      <c r="A241" s="267"/>
      <c r="B241" s="238"/>
      <c r="C241" s="239"/>
      <c r="D241" s="240"/>
      <c r="E241" s="234"/>
      <c r="F241" s="234"/>
      <c r="G241" s="234"/>
      <c r="H241" s="234"/>
      <c r="K241" s="242"/>
      <c r="L241" s="243"/>
      <c r="M241" s="244"/>
      <c r="N241" s="244"/>
      <c r="O241" s="244"/>
    </row>
    <row r="242" spans="1:15" s="241" customFormat="1" ht="15" customHeight="1">
      <c r="A242" s="267"/>
      <c r="B242" s="238"/>
      <c r="C242" s="239"/>
      <c r="D242" s="240"/>
      <c r="E242" s="234"/>
      <c r="F242" s="234"/>
      <c r="G242" s="234"/>
      <c r="H242" s="234"/>
      <c r="K242" s="242"/>
      <c r="L242" s="243"/>
      <c r="M242" s="244"/>
      <c r="N242" s="244"/>
      <c r="O242" s="244"/>
    </row>
    <row r="243" spans="1:15" s="241" customFormat="1" ht="15" customHeight="1">
      <c r="A243" s="267"/>
      <c r="B243" s="238"/>
      <c r="C243" s="239"/>
      <c r="D243" s="240"/>
      <c r="E243" s="234"/>
      <c r="F243" s="234"/>
      <c r="G243" s="234"/>
      <c r="H243" s="234"/>
      <c r="K243" s="242"/>
      <c r="L243" s="243"/>
      <c r="M243" s="244"/>
      <c r="N243" s="244"/>
      <c r="O243" s="244"/>
    </row>
    <row r="244" spans="1:15" s="241" customFormat="1" ht="15" customHeight="1">
      <c r="A244" s="267"/>
      <c r="B244" s="238"/>
      <c r="C244" s="239"/>
      <c r="D244" s="240"/>
      <c r="E244" s="234"/>
      <c r="F244" s="234"/>
      <c r="G244" s="234"/>
      <c r="H244" s="234"/>
      <c r="K244" s="242"/>
      <c r="L244" s="243"/>
      <c r="M244" s="244"/>
      <c r="N244" s="244"/>
      <c r="O244" s="244"/>
    </row>
    <row r="245" spans="1:15" s="241" customFormat="1" ht="15" customHeight="1">
      <c r="A245" s="267"/>
      <c r="B245" s="238"/>
      <c r="C245" s="239"/>
      <c r="D245" s="240"/>
      <c r="E245" s="234"/>
      <c r="F245" s="234"/>
      <c r="G245" s="234"/>
      <c r="H245" s="234"/>
      <c r="K245" s="242"/>
      <c r="L245" s="243"/>
      <c r="M245" s="244"/>
      <c r="N245" s="244"/>
      <c r="O245" s="244"/>
    </row>
    <row r="246" spans="1:15" s="241" customFormat="1" ht="15" customHeight="1">
      <c r="A246" s="267"/>
      <c r="B246" s="238"/>
      <c r="C246" s="239"/>
      <c r="D246" s="240"/>
      <c r="E246" s="234"/>
      <c r="F246" s="234"/>
      <c r="G246" s="234"/>
      <c r="H246" s="234"/>
      <c r="K246" s="242"/>
      <c r="L246" s="243"/>
      <c r="M246" s="244"/>
      <c r="N246" s="244"/>
      <c r="O246" s="244"/>
    </row>
    <row r="247" spans="1:15" s="241" customFormat="1" ht="15" customHeight="1">
      <c r="A247" s="267"/>
      <c r="B247" s="238"/>
      <c r="C247" s="239"/>
      <c r="D247" s="240"/>
      <c r="E247" s="234"/>
      <c r="F247" s="234"/>
      <c r="G247" s="234"/>
      <c r="H247" s="234"/>
      <c r="K247" s="242"/>
      <c r="L247" s="243"/>
      <c r="M247" s="244"/>
      <c r="N247" s="244"/>
      <c r="O247" s="244"/>
    </row>
    <row r="248" spans="1:15" s="241" customFormat="1" ht="15" customHeight="1">
      <c r="A248" s="267"/>
      <c r="B248" s="238"/>
      <c r="C248" s="239"/>
      <c r="D248" s="240"/>
      <c r="E248" s="234"/>
      <c r="F248" s="234"/>
      <c r="G248" s="234"/>
      <c r="H248" s="234"/>
      <c r="K248" s="242"/>
      <c r="L248" s="243"/>
      <c r="M248" s="244"/>
      <c r="N248" s="244"/>
      <c r="O248" s="244"/>
    </row>
    <row r="249" spans="1:15" s="241" customFormat="1" ht="15" customHeight="1">
      <c r="A249" s="267"/>
      <c r="B249" s="238"/>
      <c r="C249" s="239"/>
      <c r="D249" s="240"/>
      <c r="E249" s="234"/>
      <c r="F249" s="234"/>
      <c r="G249" s="234"/>
      <c r="H249" s="234"/>
      <c r="K249" s="242"/>
      <c r="L249" s="243"/>
      <c r="M249" s="244"/>
      <c r="N249" s="244"/>
      <c r="O249" s="244"/>
    </row>
    <row r="250" spans="1:15" s="241" customFormat="1" ht="15" customHeight="1">
      <c r="A250" s="267"/>
      <c r="B250" s="238"/>
      <c r="C250" s="239"/>
      <c r="D250" s="240"/>
      <c r="E250" s="234"/>
      <c r="F250" s="234"/>
      <c r="G250" s="234"/>
      <c r="H250" s="234"/>
      <c r="K250" s="242"/>
      <c r="L250" s="243"/>
      <c r="M250" s="244"/>
      <c r="N250" s="244"/>
      <c r="O250" s="244"/>
    </row>
    <row r="251" spans="1:15" s="241" customFormat="1" ht="15" customHeight="1">
      <c r="A251" s="267"/>
      <c r="B251" s="238"/>
      <c r="C251" s="239"/>
      <c r="D251" s="240"/>
      <c r="E251" s="234"/>
      <c r="F251" s="234"/>
      <c r="G251" s="234"/>
      <c r="H251" s="234"/>
      <c r="K251" s="242"/>
      <c r="L251" s="243"/>
      <c r="M251" s="244"/>
      <c r="N251" s="244"/>
      <c r="O251" s="244"/>
    </row>
    <row r="252" spans="1:15" s="241" customFormat="1" ht="15" customHeight="1">
      <c r="A252" s="267"/>
      <c r="B252" s="238"/>
      <c r="C252" s="239"/>
      <c r="D252" s="240"/>
      <c r="E252" s="234"/>
      <c r="F252" s="234"/>
      <c r="G252" s="234"/>
      <c r="H252" s="234"/>
      <c r="K252" s="242"/>
      <c r="L252" s="243"/>
      <c r="M252" s="244"/>
      <c r="N252" s="244"/>
      <c r="O252" s="244"/>
    </row>
    <row r="253" spans="1:15" s="241" customFormat="1" ht="15" customHeight="1">
      <c r="A253" s="267"/>
      <c r="B253" s="238"/>
      <c r="C253" s="239"/>
      <c r="D253" s="240"/>
      <c r="E253" s="234"/>
      <c r="F253" s="234"/>
      <c r="G253" s="234"/>
      <c r="H253" s="234"/>
      <c r="K253" s="242"/>
      <c r="L253" s="243"/>
      <c r="M253" s="244"/>
      <c r="N253" s="244"/>
      <c r="O253" s="244"/>
    </row>
    <row r="254" spans="1:15" s="241" customFormat="1" ht="15" customHeight="1">
      <c r="A254" s="267"/>
      <c r="B254" s="238"/>
      <c r="C254" s="239"/>
      <c r="D254" s="240"/>
      <c r="E254" s="234"/>
      <c r="F254" s="234"/>
      <c r="G254" s="234"/>
      <c r="H254" s="234"/>
      <c r="K254" s="242"/>
      <c r="L254" s="243"/>
      <c r="M254" s="244"/>
      <c r="N254" s="244"/>
      <c r="O254" s="244"/>
    </row>
    <row r="255" spans="1:15" s="241" customFormat="1" ht="15" customHeight="1">
      <c r="A255" s="267"/>
      <c r="B255" s="238"/>
      <c r="C255" s="239"/>
      <c r="D255" s="240"/>
      <c r="E255" s="234"/>
      <c r="F255" s="234"/>
      <c r="G255" s="234"/>
      <c r="H255" s="234"/>
      <c r="K255" s="242"/>
      <c r="L255" s="243"/>
      <c r="M255" s="244"/>
      <c r="N255" s="244"/>
      <c r="O255" s="244"/>
    </row>
    <row r="256" spans="1:15" s="241" customFormat="1" ht="15" customHeight="1">
      <c r="A256" s="267"/>
      <c r="B256" s="238"/>
      <c r="C256" s="239"/>
      <c r="D256" s="240"/>
      <c r="E256" s="234"/>
      <c r="F256" s="234"/>
      <c r="G256" s="234"/>
      <c r="H256" s="234"/>
      <c r="K256" s="242"/>
      <c r="L256" s="243"/>
      <c r="M256" s="244"/>
      <c r="N256" s="244"/>
      <c r="O256" s="244"/>
    </row>
    <row r="257" spans="1:15" s="241" customFormat="1" ht="15" customHeight="1">
      <c r="A257" s="267"/>
      <c r="B257" s="238"/>
      <c r="C257" s="239"/>
      <c r="D257" s="240"/>
      <c r="E257" s="234"/>
      <c r="F257" s="234"/>
      <c r="G257" s="234"/>
      <c r="H257" s="234"/>
      <c r="K257" s="242"/>
      <c r="L257" s="243"/>
      <c r="M257" s="244"/>
      <c r="N257" s="244"/>
      <c r="O257" s="244"/>
    </row>
    <row r="258" spans="1:15" s="241" customFormat="1" ht="15" customHeight="1">
      <c r="A258" s="267"/>
      <c r="B258" s="238"/>
      <c r="C258" s="239"/>
      <c r="D258" s="240"/>
      <c r="E258" s="234"/>
      <c r="F258" s="234"/>
      <c r="G258" s="234"/>
      <c r="H258" s="234"/>
      <c r="K258" s="242"/>
      <c r="L258" s="243"/>
      <c r="M258" s="244"/>
      <c r="N258" s="244"/>
      <c r="O258" s="244"/>
    </row>
    <row r="259" spans="1:15" s="241" customFormat="1" ht="15" customHeight="1">
      <c r="A259" s="267"/>
      <c r="B259" s="238"/>
      <c r="C259" s="239"/>
      <c r="D259" s="240"/>
      <c r="E259" s="234"/>
      <c r="F259" s="234"/>
      <c r="G259" s="234"/>
      <c r="H259" s="234"/>
      <c r="K259" s="242"/>
      <c r="L259" s="243"/>
      <c r="M259" s="244"/>
      <c r="N259" s="244"/>
      <c r="O259" s="244"/>
    </row>
    <row r="260" spans="1:15" s="241" customFormat="1" ht="15" customHeight="1">
      <c r="A260" s="267"/>
      <c r="B260" s="238"/>
      <c r="C260" s="239"/>
      <c r="D260" s="240"/>
      <c r="E260" s="234"/>
      <c r="F260" s="234"/>
      <c r="G260" s="234"/>
      <c r="H260" s="234"/>
      <c r="K260" s="242"/>
      <c r="L260" s="243"/>
      <c r="M260" s="244"/>
      <c r="N260" s="244"/>
      <c r="O260" s="244"/>
    </row>
    <row r="261" spans="1:15" s="241" customFormat="1" ht="15" customHeight="1">
      <c r="A261" s="267"/>
      <c r="B261" s="238"/>
      <c r="C261" s="239"/>
      <c r="D261" s="240"/>
      <c r="E261" s="234"/>
      <c r="F261" s="234"/>
      <c r="G261" s="234"/>
      <c r="H261" s="234"/>
      <c r="K261" s="242"/>
      <c r="L261" s="243"/>
      <c r="M261" s="244"/>
      <c r="N261" s="244"/>
      <c r="O261" s="244"/>
    </row>
    <row r="262" spans="1:15" s="241" customFormat="1" ht="15" customHeight="1">
      <c r="A262" s="267"/>
      <c r="B262" s="238"/>
      <c r="C262" s="239"/>
      <c r="D262" s="240"/>
      <c r="E262" s="234"/>
      <c r="F262" s="234"/>
      <c r="G262" s="234"/>
      <c r="H262" s="234"/>
      <c r="K262" s="242"/>
      <c r="L262" s="243"/>
      <c r="M262" s="244"/>
      <c r="N262" s="244"/>
      <c r="O262" s="244"/>
    </row>
    <row r="263" spans="1:15" s="241" customFormat="1" ht="15" customHeight="1">
      <c r="A263" s="267"/>
      <c r="B263" s="238"/>
      <c r="C263" s="239"/>
      <c r="D263" s="240"/>
      <c r="E263" s="234"/>
      <c r="F263" s="234"/>
      <c r="G263" s="234"/>
      <c r="H263" s="234"/>
      <c r="K263" s="242"/>
      <c r="L263" s="243"/>
      <c r="M263" s="244"/>
      <c r="N263" s="244"/>
      <c r="O263" s="244"/>
    </row>
    <row r="264" spans="1:15" s="241" customFormat="1" ht="15" customHeight="1">
      <c r="A264" s="267"/>
      <c r="B264" s="238"/>
      <c r="C264" s="239"/>
      <c r="D264" s="240"/>
      <c r="E264" s="234"/>
      <c r="F264" s="234"/>
      <c r="G264" s="234"/>
      <c r="H264" s="234"/>
      <c r="K264" s="242"/>
      <c r="L264" s="243"/>
      <c r="M264" s="244"/>
      <c r="N264" s="244"/>
      <c r="O264" s="244"/>
    </row>
    <row r="265" spans="1:15" s="241" customFormat="1" ht="15" customHeight="1">
      <c r="A265" s="267"/>
      <c r="B265" s="238"/>
      <c r="C265" s="239"/>
      <c r="D265" s="240"/>
      <c r="E265" s="234"/>
      <c r="F265" s="234"/>
      <c r="G265" s="234"/>
      <c r="H265" s="234"/>
      <c r="K265" s="242"/>
      <c r="L265" s="243"/>
      <c r="M265" s="244"/>
      <c r="N265" s="244"/>
      <c r="O265" s="244"/>
    </row>
    <row r="266" spans="1:15" s="241" customFormat="1" ht="15" customHeight="1">
      <c r="A266" s="267"/>
      <c r="B266" s="238"/>
      <c r="C266" s="239"/>
      <c r="D266" s="240"/>
      <c r="E266" s="234"/>
      <c r="F266" s="234"/>
      <c r="G266" s="234"/>
      <c r="H266" s="234"/>
      <c r="K266" s="242"/>
      <c r="L266" s="243"/>
      <c r="M266" s="244"/>
      <c r="N266" s="244"/>
      <c r="O266" s="244"/>
    </row>
    <row r="267" spans="1:15" s="241" customFormat="1" ht="15" customHeight="1">
      <c r="A267" s="267"/>
      <c r="B267" s="238"/>
      <c r="C267" s="239"/>
      <c r="D267" s="240"/>
      <c r="E267" s="234"/>
      <c r="F267" s="234"/>
      <c r="G267" s="234"/>
      <c r="H267" s="234"/>
      <c r="K267" s="242"/>
      <c r="L267" s="243"/>
      <c r="M267" s="244"/>
      <c r="N267" s="244"/>
      <c r="O267" s="244"/>
    </row>
    <row r="268" spans="1:15" s="241" customFormat="1" ht="15" customHeight="1">
      <c r="A268" s="267"/>
      <c r="B268" s="238"/>
      <c r="C268" s="239"/>
      <c r="D268" s="240"/>
      <c r="E268" s="234"/>
      <c r="F268" s="234"/>
      <c r="G268" s="234"/>
      <c r="H268" s="234"/>
      <c r="K268" s="242"/>
      <c r="L268" s="243"/>
      <c r="M268" s="244"/>
      <c r="N268" s="244"/>
      <c r="O268" s="244"/>
    </row>
    <row r="269" spans="1:15" s="241" customFormat="1" ht="15" customHeight="1">
      <c r="A269" s="267"/>
      <c r="B269" s="238"/>
      <c r="C269" s="239"/>
      <c r="D269" s="240"/>
      <c r="E269" s="234"/>
      <c r="F269" s="234"/>
      <c r="G269" s="234"/>
      <c r="H269" s="234"/>
      <c r="K269" s="242"/>
      <c r="L269" s="243"/>
      <c r="M269" s="244"/>
      <c r="N269" s="244"/>
      <c r="O269" s="244"/>
    </row>
    <row r="270" spans="1:15" s="241" customFormat="1" ht="15" customHeight="1">
      <c r="A270" s="267"/>
      <c r="B270" s="238"/>
      <c r="C270" s="239"/>
      <c r="D270" s="240"/>
      <c r="E270" s="234"/>
      <c r="F270" s="234"/>
      <c r="G270" s="234"/>
      <c r="H270" s="234"/>
      <c r="K270" s="242"/>
      <c r="L270" s="243"/>
      <c r="M270" s="244"/>
      <c r="N270" s="244"/>
      <c r="O270" s="244"/>
    </row>
    <row r="271" spans="1:15" s="241" customFormat="1" ht="15" customHeight="1">
      <c r="A271" s="267"/>
      <c r="B271" s="238"/>
      <c r="C271" s="239"/>
      <c r="D271" s="240"/>
      <c r="E271" s="234"/>
      <c r="F271" s="234"/>
      <c r="G271" s="234"/>
      <c r="H271" s="234"/>
      <c r="K271" s="242"/>
      <c r="L271" s="243"/>
      <c r="M271" s="244"/>
      <c r="N271" s="244"/>
      <c r="O271" s="244"/>
    </row>
    <row r="272" spans="1:15" s="241" customFormat="1" ht="15" customHeight="1">
      <c r="A272" s="267"/>
      <c r="B272" s="238"/>
      <c r="C272" s="239"/>
      <c r="D272" s="240"/>
      <c r="E272" s="234"/>
      <c r="F272" s="234"/>
      <c r="G272" s="234"/>
      <c r="H272" s="234"/>
      <c r="K272" s="242"/>
      <c r="L272" s="243"/>
      <c r="M272" s="244"/>
      <c r="N272" s="244"/>
      <c r="O272" s="244"/>
    </row>
    <row r="273" spans="1:15" s="241" customFormat="1" ht="15" customHeight="1">
      <c r="A273" s="267"/>
      <c r="B273" s="238"/>
      <c r="C273" s="239"/>
      <c r="D273" s="240"/>
      <c r="E273" s="234"/>
      <c r="F273" s="234"/>
      <c r="G273" s="234"/>
      <c r="H273" s="234"/>
      <c r="K273" s="242"/>
      <c r="L273" s="243"/>
      <c r="M273" s="244"/>
      <c r="N273" s="244"/>
      <c r="O273" s="244"/>
    </row>
    <row r="274" spans="1:15" s="241" customFormat="1" ht="15" customHeight="1">
      <c r="A274" s="267"/>
      <c r="B274" s="238"/>
      <c r="C274" s="239"/>
      <c r="D274" s="240"/>
      <c r="E274" s="234"/>
      <c r="F274" s="234"/>
      <c r="G274" s="234"/>
      <c r="H274" s="234"/>
      <c r="K274" s="242"/>
      <c r="L274" s="243"/>
      <c r="M274" s="244"/>
      <c r="N274" s="244"/>
      <c r="O274" s="244"/>
    </row>
    <row r="275" spans="1:15" s="241" customFormat="1" ht="15" customHeight="1">
      <c r="A275" s="267"/>
      <c r="B275" s="238"/>
      <c r="C275" s="239"/>
      <c r="D275" s="240"/>
      <c r="E275" s="234"/>
      <c r="F275" s="234"/>
      <c r="G275" s="234"/>
      <c r="H275" s="234"/>
      <c r="K275" s="242"/>
      <c r="L275" s="243"/>
      <c r="M275" s="244"/>
      <c r="N275" s="244"/>
      <c r="O275" s="244"/>
    </row>
    <row r="276" spans="1:15" s="241" customFormat="1" ht="15" customHeight="1">
      <c r="A276" s="267"/>
      <c r="B276" s="238"/>
      <c r="C276" s="239"/>
      <c r="D276" s="240"/>
      <c r="E276" s="234"/>
      <c r="F276" s="234"/>
      <c r="G276" s="234"/>
      <c r="H276" s="234"/>
      <c r="K276" s="242"/>
      <c r="L276" s="243"/>
      <c r="M276" s="244"/>
      <c r="N276" s="244"/>
      <c r="O276" s="244"/>
    </row>
    <row r="277" spans="1:15" s="241" customFormat="1" ht="15" customHeight="1">
      <c r="A277" s="267"/>
      <c r="B277" s="238"/>
      <c r="C277" s="239"/>
      <c r="D277" s="240"/>
      <c r="E277" s="234"/>
      <c r="F277" s="234"/>
      <c r="G277" s="234"/>
      <c r="H277" s="234"/>
      <c r="K277" s="242"/>
      <c r="L277" s="243"/>
      <c r="M277" s="244"/>
      <c r="N277" s="244"/>
      <c r="O277" s="244"/>
    </row>
    <row r="278" spans="1:15" s="241" customFormat="1" ht="15" customHeight="1">
      <c r="A278" s="267"/>
      <c r="B278" s="238"/>
      <c r="C278" s="239"/>
      <c r="D278" s="240"/>
      <c r="E278" s="234"/>
      <c r="F278" s="234"/>
      <c r="G278" s="234"/>
      <c r="H278" s="234"/>
      <c r="K278" s="242"/>
      <c r="L278" s="243"/>
      <c r="M278" s="244"/>
      <c r="N278" s="244"/>
      <c r="O278" s="244"/>
    </row>
    <row r="279" spans="1:15" s="241" customFormat="1" ht="15" customHeight="1">
      <c r="A279" s="267"/>
      <c r="B279" s="238"/>
      <c r="C279" s="239"/>
      <c r="D279" s="240"/>
      <c r="E279" s="234"/>
      <c r="F279" s="234"/>
      <c r="G279" s="234"/>
      <c r="H279" s="234"/>
      <c r="K279" s="242"/>
      <c r="L279" s="243"/>
      <c r="M279" s="244"/>
      <c r="N279" s="244"/>
      <c r="O279" s="244"/>
    </row>
    <row r="280" spans="1:15" s="241" customFormat="1" ht="15" customHeight="1">
      <c r="A280" s="267"/>
      <c r="B280" s="238"/>
      <c r="C280" s="239"/>
      <c r="D280" s="240"/>
      <c r="E280" s="234"/>
      <c r="F280" s="234"/>
      <c r="G280" s="234"/>
      <c r="H280" s="234"/>
      <c r="K280" s="242"/>
      <c r="L280" s="243"/>
      <c r="M280" s="244"/>
      <c r="N280" s="244"/>
      <c r="O280" s="244"/>
    </row>
    <row r="281" spans="1:15" s="241" customFormat="1" ht="15" customHeight="1">
      <c r="A281" s="267"/>
      <c r="B281" s="238"/>
      <c r="C281" s="239"/>
      <c r="D281" s="240"/>
      <c r="E281" s="234"/>
      <c r="F281" s="234"/>
      <c r="G281" s="234"/>
      <c r="H281" s="234"/>
      <c r="K281" s="242"/>
      <c r="L281" s="243"/>
      <c r="M281" s="244"/>
      <c r="N281" s="244"/>
      <c r="O281" s="244"/>
    </row>
    <row r="282" spans="1:15" s="241" customFormat="1" ht="15" customHeight="1">
      <c r="A282" s="267"/>
      <c r="B282" s="238"/>
      <c r="C282" s="239"/>
      <c r="D282" s="240"/>
      <c r="E282" s="234"/>
      <c r="F282" s="234"/>
      <c r="G282" s="234"/>
      <c r="H282" s="234"/>
      <c r="K282" s="242"/>
      <c r="L282" s="243"/>
      <c r="M282" s="244"/>
      <c r="N282" s="244"/>
      <c r="O282" s="244"/>
    </row>
    <row r="283" spans="1:15" s="241" customFormat="1" ht="15" customHeight="1">
      <c r="A283" s="267"/>
      <c r="B283" s="238"/>
      <c r="C283" s="239"/>
      <c r="D283" s="240"/>
      <c r="E283" s="234"/>
      <c r="F283" s="234"/>
      <c r="G283" s="234"/>
      <c r="H283" s="234"/>
      <c r="K283" s="242"/>
      <c r="L283" s="243"/>
      <c r="M283" s="244"/>
      <c r="N283" s="244"/>
      <c r="O283" s="244"/>
    </row>
    <row r="284" spans="1:15" s="241" customFormat="1" ht="15" customHeight="1">
      <c r="A284" s="267"/>
      <c r="B284" s="238"/>
      <c r="C284" s="239"/>
      <c r="D284" s="240"/>
      <c r="E284" s="234"/>
      <c r="F284" s="234"/>
      <c r="G284" s="234"/>
      <c r="H284" s="234"/>
      <c r="K284" s="242"/>
      <c r="L284" s="243"/>
      <c r="M284" s="244"/>
      <c r="N284" s="244"/>
      <c r="O284" s="244"/>
    </row>
    <row r="285" spans="1:15" s="241" customFormat="1" ht="15" customHeight="1">
      <c r="A285" s="267"/>
      <c r="B285" s="238"/>
      <c r="C285" s="239"/>
      <c r="D285" s="240"/>
      <c r="E285" s="234"/>
      <c r="F285" s="234"/>
      <c r="G285" s="234"/>
      <c r="H285" s="234"/>
      <c r="K285" s="242"/>
      <c r="L285" s="243"/>
      <c r="M285" s="244"/>
      <c r="N285" s="244"/>
      <c r="O285" s="244"/>
    </row>
    <row r="286" spans="1:15" s="241" customFormat="1" ht="15" customHeight="1">
      <c r="A286" s="267"/>
      <c r="B286" s="238"/>
      <c r="C286" s="239"/>
      <c r="D286" s="240"/>
      <c r="E286" s="234"/>
      <c r="F286" s="234"/>
      <c r="G286" s="234"/>
      <c r="H286" s="234"/>
      <c r="K286" s="242"/>
      <c r="L286" s="243"/>
      <c r="M286" s="244"/>
      <c r="N286" s="244"/>
      <c r="O286" s="244"/>
    </row>
    <row r="287" spans="1:15" s="241" customFormat="1" ht="15" customHeight="1">
      <c r="A287" s="267"/>
      <c r="B287" s="238"/>
      <c r="C287" s="239"/>
      <c r="D287" s="240"/>
      <c r="E287" s="234"/>
      <c r="F287" s="234"/>
      <c r="G287" s="234"/>
      <c r="H287" s="234"/>
      <c r="K287" s="242"/>
      <c r="L287" s="243"/>
      <c r="M287" s="244"/>
      <c r="N287" s="244"/>
      <c r="O287" s="244"/>
    </row>
    <row r="288" spans="1:15" s="241" customFormat="1" ht="15" customHeight="1">
      <c r="A288" s="267"/>
      <c r="B288" s="238"/>
      <c r="C288" s="239"/>
      <c r="D288" s="240"/>
      <c r="E288" s="234"/>
      <c r="F288" s="234"/>
      <c r="G288" s="234"/>
      <c r="H288" s="234"/>
      <c r="K288" s="242"/>
      <c r="L288" s="243"/>
      <c r="M288" s="244"/>
      <c r="N288" s="244"/>
      <c r="O288" s="244"/>
    </row>
    <row r="289" spans="1:15" s="241" customFormat="1" ht="15" customHeight="1">
      <c r="A289" s="267"/>
      <c r="B289" s="238"/>
      <c r="C289" s="239"/>
      <c r="D289" s="240"/>
      <c r="E289" s="234"/>
      <c r="F289" s="234"/>
      <c r="G289" s="234"/>
      <c r="H289" s="234"/>
      <c r="K289" s="242"/>
      <c r="L289" s="243"/>
      <c r="M289" s="244"/>
      <c r="N289" s="244"/>
      <c r="O289" s="244"/>
    </row>
    <row r="290" spans="1:15" s="241" customFormat="1" ht="15" customHeight="1">
      <c r="A290" s="267"/>
      <c r="B290" s="238"/>
      <c r="C290" s="239"/>
      <c r="D290" s="240"/>
      <c r="E290" s="234"/>
      <c r="F290" s="234"/>
      <c r="G290" s="234"/>
      <c r="H290" s="234"/>
      <c r="K290" s="242"/>
      <c r="L290" s="243"/>
      <c r="M290" s="244"/>
      <c r="N290" s="244"/>
      <c r="O290" s="244"/>
    </row>
    <row r="291" spans="1:15" s="241" customFormat="1" ht="15" customHeight="1">
      <c r="A291" s="267"/>
      <c r="B291" s="238"/>
      <c r="C291" s="239"/>
      <c r="D291" s="240"/>
      <c r="E291" s="234"/>
      <c r="F291" s="234"/>
      <c r="G291" s="234"/>
      <c r="H291" s="234"/>
      <c r="K291" s="242"/>
      <c r="L291" s="243"/>
      <c r="M291" s="244"/>
      <c r="N291" s="244"/>
      <c r="O291" s="244"/>
    </row>
    <row r="292" spans="1:15" s="241" customFormat="1" ht="15" customHeight="1">
      <c r="A292" s="267"/>
      <c r="B292" s="238"/>
      <c r="C292" s="239"/>
      <c r="D292" s="240"/>
      <c r="E292" s="234"/>
      <c r="F292" s="234"/>
      <c r="G292" s="234"/>
      <c r="H292" s="234"/>
      <c r="K292" s="242"/>
      <c r="L292" s="243"/>
      <c r="M292" s="244"/>
      <c r="N292" s="244"/>
      <c r="O292" s="244"/>
    </row>
    <row r="293" spans="1:15" s="241" customFormat="1" ht="15" customHeight="1">
      <c r="A293" s="267"/>
      <c r="B293" s="238"/>
      <c r="C293" s="239"/>
      <c r="D293" s="240"/>
      <c r="E293" s="234"/>
      <c r="F293" s="234"/>
      <c r="G293" s="234"/>
      <c r="H293" s="234"/>
      <c r="K293" s="242"/>
      <c r="L293" s="243"/>
      <c r="M293" s="244"/>
      <c r="N293" s="244"/>
      <c r="O293" s="244"/>
    </row>
    <row r="294" spans="1:15" s="241" customFormat="1" ht="15" customHeight="1">
      <c r="A294" s="267"/>
      <c r="B294" s="238"/>
      <c r="C294" s="239"/>
      <c r="D294" s="240"/>
      <c r="E294" s="234"/>
      <c r="F294" s="234"/>
      <c r="G294" s="234"/>
      <c r="H294" s="234"/>
      <c r="K294" s="242"/>
      <c r="L294" s="243"/>
      <c r="M294" s="244"/>
      <c r="N294" s="244"/>
      <c r="O294" s="244"/>
    </row>
    <row r="295" spans="1:15" s="241" customFormat="1" ht="15" customHeight="1">
      <c r="A295" s="267"/>
      <c r="B295" s="238"/>
      <c r="C295" s="239"/>
      <c r="D295" s="240"/>
      <c r="E295" s="234"/>
      <c r="F295" s="234"/>
      <c r="G295" s="234"/>
      <c r="H295" s="234"/>
      <c r="K295" s="242"/>
      <c r="L295" s="243"/>
      <c r="M295" s="244"/>
      <c r="N295" s="244"/>
      <c r="O295" s="244"/>
    </row>
    <row r="296" spans="1:15" s="241" customFormat="1" ht="15" customHeight="1">
      <c r="A296" s="267"/>
      <c r="B296" s="238"/>
      <c r="C296" s="239"/>
      <c r="D296" s="240"/>
      <c r="E296" s="234"/>
      <c r="F296" s="234"/>
      <c r="G296" s="234"/>
      <c r="H296" s="234"/>
      <c r="K296" s="242"/>
      <c r="L296" s="243"/>
      <c r="M296" s="244"/>
      <c r="N296" s="244"/>
      <c r="O296" s="244"/>
    </row>
    <row r="297" spans="1:15" s="241" customFormat="1" ht="15" customHeight="1">
      <c r="A297" s="267"/>
      <c r="B297" s="238"/>
      <c r="C297" s="239"/>
      <c r="D297" s="240"/>
      <c r="E297" s="234"/>
      <c r="F297" s="234"/>
      <c r="G297" s="234"/>
      <c r="H297" s="234"/>
      <c r="K297" s="242"/>
      <c r="L297" s="243"/>
      <c r="M297" s="244"/>
      <c r="N297" s="244"/>
      <c r="O297" s="244"/>
    </row>
    <row r="298" spans="1:15" s="241" customFormat="1" ht="15" customHeight="1">
      <c r="A298" s="267"/>
      <c r="B298" s="238"/>
      <c r="C298" s="239"/>
      <c r="D298" s="240"/>
      <c r="E298" s="234"/>
      <c r="F298" s="234"/>
      <c r="G298" s="234"/>
      <c r="H298" s="234"/>
      <c r="K298" s="242"/>
      <c r="L298" s="243"/>
      <c r="M298" s="244"/>
      <c r="N298" s="244"/>
      <c r="O298" s="244"/>
    </row>
    <row r="299" spans="1:15" s="241" customFormat="1" ht="15" customHeight="1">
      <c r="A299" s="267"/>
      <c r="B299" s="238"/>
      <c r="C299" s="239"/>
      <c r="D299" s="240"/>
      <c r="E299" s="234"/>
      <c r="F299" s="234"/>
      <c r="G299" s="234"/>
      <c r="H299" s="234"/>
      <c r="K299" s="242"/>
      <c r="L299" s="243"/>
      <c r="M299" s="244"/>
      <c r="N299" s="244"/>
      <c r="O299" s="244"/>
    </row>
    <row r="300" spans="1:15" s="241" customFormat="1" ht="15" customHeight="1">
      <c r="A300" s="267"/>
      <c r="B300" s="238"/>
      <c r="C300" s="239"/>
      <c r="D300" s="240"/>
      <c r="E300" s="234"/>
      <c r="F300" s="234"/>
      <c r="G300" s="234"/>
      <c r="H300" s="234"/>
      <c r="K300" s="242"/>
      <c r="L300" s="243"/>
      <c r="M300" s="244"/>
      <c r="N300" s="244"/>
      <c r="O300" s="244"/>
    </row>
    <row r="301" spans="1:15" s="241" customFormat="1" ht="15" customHeight="1">
      <c r="A301" s="267"/>
      <c r="B301" s="238"/>
      <c r="C301" s="239"/>
      <c r="D301" s="240"/>
      <c r="E301" s="234"/>
      <c r="F301" s="234"/>
      <c r="G301" s="234"/>
      <c r="H301" s="234"/>
      <c r="K301" s="242"/>
      <c r="L301" s="243"/>
      <c r="M301" s="244"/>
      <c r="N301" s="244"/>
      <c r="O301" s="244"/>
    </row>
    <row r="302" spans="1:15" s="241" customFormat="1" ht="15" customHeight="1">
      <c r="A302" s="267"/>
      <c r="B302" s="238"/>
      <c r="C302" s="239"/>
      <c r="D302" s="240"/>
      <c r="E302" s="234"/>
      <c r="F302" s="234"/>
      <c r="G302" s="234"/>
      <c r="H302" s="234"/>
      <c r="K302" s="242"/>
      <c r="L302" s="243"/>
      <c r="M302" s="244"/>
      <c r="N302" s="244"/>
      <c r="O302" s="244"/>
    </row>
    <row r="303" spans="1:15" s="241" customFormat="1" ht="15" customHeight="1">
      <c r="A303" s="267"/>
      <c r="B303" s="238"/>
      <c r="C303" s="239"/>
      <c r="D303" s="240"/>
      <c r="E303" s="234"/>
      <c r="F303" s="234"/>
      <c r="G303" s="234"/>
      <c r="H303" s="234"/>
      <c r="K303" s="242"/>
      <c r="L303" s="243"/>
      <c r="M303" s="244"/>
      <c r="N303" s="244"/>
      <c r="O303" s="244"/>
    </row>
    <row r="304" spans="1:15" s="241" customFormat="1" ht="15" customHeight="1">
      <c r="A304" s="267"/>
      <c r="B304" s="238"/>
      <c r="C304" s="239"/>
      <c r="D304" s="240"/>
      <c r="E304" s="234"/>
      <c r="F304" s="234"/>
      <c r="G304" s="234"/>
      <c r="H304" s="234"/>
      <c r="K304" s="242"/>
      <c r="L304" s="243"/>
      <c r="M304" s="244"/>
      <c r="N304" s="244"/>
      <c r="O304" s="244"/>
    </row>
    <row r="305" spans="1:15" s="241" customFormat="1" ht="15" customHeight="1">
      <c r="A305" s="267"/>
      <c r="B305" s="238"/>
      <c r="C305" s="239"/>
      <c r="D305" s="240"/>
      <c r="E305" s="234"/>
      <c r="F305" s="234"/>
      <c r="G305" s="234"/>
      <c r="H305" s="234"/>
      <c r="K305" s="242"/>
      <c r="L305" s="243"/>
      <c r="M305" s="244"/>
      <c r="N305" s="244"/>
      <c r="O305" s="244"/>
    </row>
    <row r="306" spans="1:15" s="241" customFormat="1" ht="15" customHeight="1">
      <c r="A306" s="267"/>
      <c r="B306" s="238"/>
      <c r="C306" s="239"/>
      <c r="D306" s="240"/>
      <c r="E306" s="234"/>
      <c r="F306" s="234"/>
      <c r="G306" s="234"/>
      <c r="H306" s="234"/>
      <c r="K306" s="242"/>
      <c r="L306" s="243"/>
      <c r="M306" s="244"/>
      <c r="N306" s="244"/>
      <c r="O306" s="244"/>
    </row>
    <row r="307" spans="1:15" s="241" customFormat="1" ht="15" customHeight="1">
      <c r="A307" s="267"/>
      <c r="B307" s="238"/>
      <c r="C307" s="239"/>
      <c r="D307" s="240"/>
      <c r="E307" s="234"/>
      <c r="F307" s="234"/>
      <c r="G307" s="234"/>
      <c r="H307" s="234"/>
      <c r="K307" s="242"/>
      <c r="L307" s="243"/>
      <c r="M307" s="244"/>
      <c r="N307" s="244"/>
      <c r="O307" s="244"/>
    </row>
    <row r="308" spans="1:15" s="241" customFormat="1" ht="15" customHeight="1">
      <c r="A308" s="267"/>
      <c r="B308" s="238"/>
      <c r="C308" s="239"/>
      <c r="D308" s="240"/>
      <c r="E308" s="234"/>
      <c r="F308" s="234"/>
      <c r="G308" s="234"/>
      <c r="H308" s="234"/>
      <c r="K308" s="242"/>
      <c r="L308" s="243"/>
      <c r="M308" s="244"/>
      <c r="N308" s="244"/>
      <c r="O308" s="244"/>
    </row>
    <row r="309" spans="1:15" s="241" customFormat="1" ht="15" customHeight="1">
      <c r="A309" s="267"/>
      <c r="B309" s="238"/>
      <c r="C309" s="239"/>
      <c r="D309" s="240"/>
      <c r="E309" s="234"/>
      <c r="F309" s="234"/>
      <c r="G309" s="234"/>
      <c r="H309" s="234"/>
      <c r="K309" s="242"/>
      <c r="L309" s="243"/>
      <c r="M309" s="244"/>
      <c r="N309" s="244"/>
      <c r="O309" s="244"/>
    </row>
    <row r="310" spans="1:15" s="241" customFormat="1" ht="15" customHeight="1">
      <c r="A310" s="267"/>
      <c r="B310" s="238"/>
      <c r="C310" s="239"/>
      <c r="D310" s="240"/>
      <c r="E310" s="234"/>
      <c r="F310" s="234"/>
      <c r="G310" s="234"/>
      <c r="H310" s="234"/>
      <c r="K310" s="242"/>
      <c r="L310" s="243"/>
      <c r="M310" s="244"/>
      <c r="N310" s="244"/>
      <c r="O310" s="244"/>
    </row>
    <row r="311" spans="1:15" s="241" customFormat="1" ht="15" customHeight="1">
      <c r="A311" s="267"/>
      <c r="B311" s="238"/>
      <c r="C311" s="239"/>
      <c r="D311" s="240"/>
      <c r="E311" s="234"/>
      <c r="F311" s="234"/>
      <c r="G311" s="234"/>
      <c r="H311" s="234"/>
      <c r="K311" s="242"/>
      <c r="L311" s="243"/>
      <c r="M311" s="244"/>
      <c r="N311" s="244"/>
      <c r="O311" s="244"/>
    </row>
    <row r="312" spans="1:15" s="241" customFormat="1" ht="15" customHeight="1">
      <c r="A312" s="267"/>
      <c r="B312" s="238"/>
      <c r="C312" s="239"/>
      <c r="D312" s="240"/>
      <c r="E312" s="234"/>
      <c r="F312" s="234"/>
      <c r="G312" s="234"/>
      <c r="H312" s="234"/>
      <c r="K312" s="242"/>
      <c r="L312" s="243"/>
      <c r="M312" s="244"/>
      <c r="N312" s="244"/>
      <c r="O312" s="244"/>
    </row>
    <row r="313" spans="1:15" s="241" customFormat="1" ht="15" customHeight="1">
      <c r="A313" s="267"/>
      <c r="B313" s="238"/>
      <c r="C313" s="239"/>
      <c r="D313" s="240"/>
      <c r="E313" s="234"/>
      <c r="F313" s="234"/>
      <c r="G313" s="234"/>
      <c r="H313" s="234"/>
      <c r="K313" s="242"/>
      <c r="L313" s="243"/>
      <c r="M313" s="244"/>
      <c r="N313" s="244"/>
      <c r="O313" s="244"/>
    </row>
    <row r="314" spans="1:15" s="241" customFormat="1" ht="15" customHeight="1">
      <c r="A314" s="267"/>
      <c r="B314" s="238"/>
      <c r="C314" s="239"/>
      <c r="D314" s="240"/>
      <c r="E314" s="234"/>
      <c r="F314" s="234"/>
      <c r="G314" s="234"/>
      <c r="H314" s="234"/>
      <c r="K314" s="242"/>
      <c r="L314" s="243"/>
      <c r="M314" s="244"/>
      <c r="N314" s="244"/>
      <c r="O314" s="244"/>
    </row>
    <row r="315" spans="1:15" s="241" customFormat="1" ht="15" customHeight="1">
      <c r="A315" s="267"/>
      <c r="B315" s="238"/>
      <c r="C315" s="239"/>
      <c r="D315" s="240"/>
      <c r="E315" s="234"/>
      <c r="F315" s="234"/>
      <c r="G315" s="234"/>
      <c r="H315" s="234"/>
      <c r="K315" s="242"/>
      <c r="L315" s="243"/>
      <c r="M315" s="244"/>
      <c r="N315" s="244"/>
      <c r="O315" s="244"/>
    </row>
    <row r="316" spans="1:15" s="241" customFormat="1" ht="15" customHeight="1">
      <c r="A316" s="267"/>
      <c r="B316" s="238"/>
      <c r="C316" s="239"/>
      <c r="D316" s="240"/>
      <c r="E316" s="234"/>
      <c r="F316" s="234"/>
      <c r="G316" s="234"/>
      <c r="H316" s="234"/>
      <c r="K316" s="242"/>
      <c r="L316" s="243"/>
      <c r="M316" s="244"/>
      <c r="N316" s="244"/>
      <c r="O316" s="244"/>
    </row>
    <row r="317" spans="1:15" s="241" customFormat="1" ht="15" customHeight="1">
      <c r="A317" s="267"/>
      <c r="B317" s="238"/>
      <c r="C317" s="239"/>
      <c r="D317" s="240"/>
      <c r="E317" s="234"/>
      <c r="F317" s="234"/>
      <c r="G317" s="234"/>
      <c r="H317" s="234"/>
      <c r="K317" s="242"/>
      <c r="L317" s="243"/>
      <c r="M317" s="244"/>
      <c r="N317" s="244"/>
      <c r="O317" s="244"/>
    </row>
    <row r="318" spans="1:15" s="241" customFormat="1" ht="15" customHeight="1">
      <c r="A318" s="267"/>
      <c r="B318" s="238"/>
      <c r="C318" s="239"/>
      <c r="D318" s="240"/>
      <c r="E318" s="234"/>
      <c r="F318" s="234"/>
      <c r="G318" s="234"/>
      <c r="H318" s="234"/>
      <c r="K318" s="242"/>
      <c r="L318" s="243"/>
      <c r="M318" s="244"/>
      <c r="N318" s="244"/>
      <c r="O318" s="244"/>
    </row>
    <row r="319" spans="1:15" s="241" customFormat="1" ht="15" customHeight="1">
      <c r="A319" s="267"/>
      <c r="B319" s="238"/>
      <c r="C319" s="239"/>
      <c r="D319" s="240"/>
      <c r="E319" s="234"/>
      <c r="F319" s="234"/>
      <c r="G319" s="234"/>
      <c r="H319" s="234"/>
      <c r="K319" s="242"/>
      <c r="L319" s="243"/>
      <c r="M319" s="244"/>
      <c r="N319" s="244"/>
      <c r="O319" s="244"/>
    </row>
    <row r="320" spans="1:15" s="241" customFormat="1" ht="15" customHeight="1">
      <c r="A320" s="267"/>
      <c r="B320" s="238"/>
      <c r="C320" s="239"/>
      <c r="D320" s="240"/>
      <c r="E320" s="234"/>
      <c r="F320" s="234"/>
      <c r="G320" s="234"/>
      <c r="H320" s="234"/>
      <c r="K320" s="242"/>
      <c r="L320" s="243"/>
      <c r="M320" s="244"/>
      <c r="N320" s="244"/>
      <c r="O320" s="244"/>
    </row>
    <row r="321" spans="1:15" s="241" customFormat="1" ht="15" customHeight="1">
      <c r="A321" s="267"/>
      <c r="B321" s="238"/>
      <c r="C321" s="239"/>
      <c r="D321" s="240"/>
      <c r="E321" s="234"/>
      <c r="F321" s="234"/>
      <c r="G321" s="234"/>
      <c r="H321" s="234"/>
      <c r="K321" s="242"/>
      <c r="L321" s="243"/>
      <c r="M321" s="244"/>
      <c r="N321" s="244"/>
      <c r="O321" s="244"/>
    </row>
    <row r="322" spans="1:15" s="241" customFormat="1" ht="15" customHeight="1">
      <c r="A322" s="267"/>
      <c r="B322" s="238"/>
      <c r="C322" s="239"/>
      <c r="D322" s="240"/>
      <c r="E322" s="234"/>
      <c r="F322" s="234"/>
      <c r="G322" s="234"/>
      <c r="H322" s="234"/>
      <c r="K322" s="242"/>
      <c r="L322" s="243"/>
      <c r="M322" s="244"/>
      <c r="N322" s="244"/>
      <c r="O322" s="244"/>
    </row>
    <row r="323" spans="1:15" s="241" customFormat="1" ht="15" customHeight="1">
      <c r="A323" s="267"/>
      <c r="B323" s="238"/>
      <c r="C323" s="239"/>
      <c r="D323" s="240"/>
      <c r="E323" s="234"/>
      <c r="F323" s="234"/>
      <c r="G323" s="234"/>
      <c r="H323" s="234"/>
      <c r="K323" s="242"/>
      <c r="L323" s="243"/>
      <c r="M323" s="244"/>
      <c r="N323" s="244"/>
      <c r="O323" s="244"/>
    </row>
    <row r="324" spans="1:15" s="241" customFormat="1" ht="15" customHeight="1">
      <c r="A324" s="267"/>
      <c r="B324" s="238"/>
      <c r="C324" s="239"/>
      <c r="D324" s="240"/>
      <c r="E324" s="234"/>
      <c r="F324" s="234"/>
      <c r="G324" s="234"/>
      <c r="H324" s="234"/>
      <c r="K324" s="242"/>
      <c r="L324" s="243"/>
      <c r="M324" s="244"/>
      <c r="N324" s="244"/>
      <c r="O324" s="244"/>
    </row>
    <row r="325" spans="1:15" s="241" customFormat="1" ht="15" customHeight="1">
      <c r="A325" s="267"/>
      <c r="B325" s="238"/>
      <c r="C325" s="239"/>
      <c r="D325" s="240"/>
      <c r="E325" s="234"/>
      <c r="F325" s="234"/>
      <c r="G325" s="234"/>
      <c r="H325" s="234"/>
      <c r="K325" s="242"/>
      <c r="L325" s="243"/>
      <c r="M325" s="244"/>
      <c r="N325" s="244"/>
      <c r="O325" s="244"/>
    </row>
    <row r="326" spans="1:15" s="241" customFormat="1" ht="15" customHeight="1">
      <c r="A326" s="267"/>
      <c r="B326" s="238"/>
      <c r="C326" s="239"/>
      <c r="D326" s="240"/>
      <c r="E326" s="234"/>
      <c r="F326" s="234"/>
      <c r="G326" s="234"/>
      <c r="H326" s="234"/>
      <c r="K326" s="242"/>
      <c r="L326" s="243"/>
      <c r="M326" s="244"/>
      <c r="N326" s="244"/>
      <c r="O326" s="244"/>
    </row>
    <row r="327" spans="1:15" s="241" customFormat="1" ht="15" customHeight="1">
      <c r="A327" s="267"/>
      <c r="B327" s="238"/>
      <c r="C327" s="239"/>
      <c r="D327" s="240"/>
      <c r="E327" s="234"/>
      <c r="F327" s="234"/>
      <c r="G327" s="234"/>
      <c r="H327" s="234"/>
      <c r="K327" s="242"/>
      <c r="L327" s="243"/>
      <c r="M327" s="244"/>
      <c r="N327" s="244"/>
      <c r="O327" s="244"/>
    </row>
    <row r="328" spans="1:15" s="241" customFormat="1" ht="15" customHeight="1">
      <c r="A328" s="267"/>
      <c r="B328" s="238"/>
      <c r="C328" s="239"/>
      <c r="D328" s="240"/>
      <c r="E328" s="234"/>
      <c r="F328" s="234"/>
      <c r="G328" s="234"/>
      <c r="H328" s="234"/>
      <c r="K328" s="242"/>
      <c r="L328" s="243"/>
      <c r="M328" s="244"/>
      <c r="N328" s="244"/>
      <c r="O328" s="244"/>
    </row>
    <row r="329" spans="1:15" s="241" customFormat="1" ht="15" customHeight="1">
      <c r="A329" s="267"/>
      <c r="B329" s="238"/>
      <c r="C329" s="239"/>
      <c r="D329" s="240"/>
      <c r="E329" s="234"/>
      <c r="F329" s="234"/>
      <c r="G329" s="234"/>
      <c r="H329" s="234"/>
      <c r="K329" s="242"/>
      <c r="L329" s="243"/>
      <c r="M329" s="244"/>
      <c r="N329" s="244"/>
      <c r="O329" s="244"/>
    </row>
    <row r="330" spans="1:15" s="241" customFormat="1" ht="15" customHeight="1">
      <c r="A330" s="267"/>
      <c r="B330" s="238"/>
      <c r="C330" s="239"/>
      <c r="D330" s="240"/>
      <c r="E330" s="234"/>
      <c r="F330" s="234"/>
      <c r="G330" s="234"/>
      <c r="H330" s="234"/>
      <c r="K330" s="242"/>
      <c r="L330" s="243"/>
      <c r="M330" s="244"/>
      <c r="N330" s="244"/>
      <c r="O330" s="244"/>
    </row>
    <row r="331" spans="1:15" s="241" customFormat="1" ht="15" customHeight="1">
      <c r="A331" s="267"/>
      <c r="B331" s="238"/>
      <c r="C331" s="239"/>
      <c r="D331" s="240"/>
      <c r="E331" s="234"/>
      <c r="F331" s="234"/>
      <c r="G331" s="234"/>
      <c r="H331" s="234"/>
      <c r="K331" s="242"/>
      <c r="L331" s="243"/>
      <c r="M331" s="244"/>
      <c r="N331" s="244"/>
      <c r="O331" s="244"/>
    </row>
    <row r="332" spans="1:15" s="241" customFormat="1" ht="15" customHeight="1">
      <c r="A332" s="267"/>
      <c r="B332" s="238"/>
      <c r="C332" s="239"/>
      <c r="D332" s="240"/>
      <c r="E332" s="234"/>
      <c r="F332" s="234"/>
      <c r="G332" s="234"/>
      <c r="H332" s="234"/>
      <c r="K332" s="242"/>
      <c r="L332" s="243"/>
      <c r="M332" s="244"/>
      <c r="N332" s="244"/>
      <c r="O332" s="244"/>
    </row>
    <row r="333" spans="1:15" s="241" customFormat="1" ht="15" customHeight="1">
      <c r="A333" s="267"/>
      <c r="B333" s="238"/>
      <c r="C333" s="239"/>
      <c r="D333" s="240"/>
      <c r="E333" s="234"/>
      <c r="F333" s="234"/>
      <c r="G333" s="234"/>
      <c r="H333" s="234"/>
      <c r="K333" s="242"/>
      <c r="L333" s="243"/>
      <c r="M333" s="244"/>
      <c r="N333" s="244"/>
      <c r="O333" s="244"/>
    </row>
    <row r="334" spans="1:15" s="241" customFormat="1" ht="15" customHeight="1">
      <c r="A334" s="267"/>
      <c r="B334" s="238"/>
      <c r="C334" s="239"/>
      <c r="D334" s="240"/>
      <c r="E334" s="234"/>
      <c r="F334" s="234"/>
      <c r="G334" s="234"/>
      <c r="H334" s="234"/>
      <c r="K334" s="242"/>
      <c r="L334" s="243"/>
      <c r="M334" s="244"/>
      <c r="N334" s="244"/>
      <c r="O334" s="244"/>
    </row>
    <row r="335" spans="1:15" s="241" customFormat="1" ht="15" customHeight="1">
      <c r="A335" s="267"/>
      <c r="B335" s="238"/>
      <c r="C335" s="239"/>
      <c r="D335" s="240"/>
      <c r="E335" s="234"/>
      <c r="F335" s="234"/>
      <c r="G335" s="234"/>
      <c r="H335" s="234"/>
      <c r="K335" s="242"/>
      <c r="L335" s="243"/>
      <c r="M335" s="244"/>
      <c r="N335" s="244"/>
      <c r="O335" s="244"/>
    </row>
    <row r="336" spans="1:15" s="241" customFormat="1" ht="15" customHeight="1">
      <c r="A336" s="267"/>
      <c r="B336" s="238"/>
      <c r="C336" s="239"/>
      <c r="D336" s="240"/>
      <c r="E336" s="234"/>
      <c r="F336" s="234"/>
      <c r="G336" s="234"/>
      <c r="H336" s="234"/>
      <c r="K336" s="242"/>
      <c r="L336" s="243"/>
      <c r="M336" s="244"/>
      <c r="N336" s="244"/>
      <c r="O336" s="244"/>
    </row>
    <row r="337" spans="1:15" s="241" customFormat="1" ht="15" customHeight="1">
      <c r="A337" s="267"/>
      <c r="B337" s="238"/>
      <c r="C337" s="239"/>
      <c r="D337" s="240"/>
      <c r="E337" s="234"/>
      <c r="F337" s="234"/>
      <c r="G337" s="234"/>
      <c r="H337" s="234"/>
      <c r="K337" s="242"/>
      <c r="L337" s="243"/>
      <c r="M337" s="244"/>
      <c r="N337" s="244"/>
      <c r="O337" s="244"/>
    </row>
    <row r="338" spans="1:15" s="241" customFormat="1" ht="15" customHeight="1">
      <c r="A338" s="267"/>
      <c r="B338" s="238"/>
      <c r="C338" s="239"/>
      <c r="D338" s="240"/>
      <c r="E338" s="234"/>
      <c r="F338" s="234"/>
      <c r="G338" s="234"/>
      <c r="H338" s="234"/>
      <c r="K338" s="242"/>
      <c r="L338" s="243"/>
      <c r="M338" s="244"/>
      <c r="N338" s="244"/>
      <c r="O338" s="244"/>
    </row>
    <row r="339" spans="1:15" s="241" customFormat="1" ht="15" customHeight="1">
      <c r="A339" s="267"/>
      <c r="B339" s="238"/>
      <c r="C339" s="239"/>
      <c r="D339" s="240"/>
      <c r="E339" s="234"/>
      <c r="F339" s="234"/>
      <c r="G339" s="234"/>
      <c r="H339" s="234"/>
      <c r="K339" s="242"/>
      <c r="L339" s="243"/>
      <c r="M339" s="244"/>
      <c r="N339" s="244"/>
      <c r="O339" s="244"/>
    </row>
    <row r="340" spans="1:15" s="241" customFormat="1" ht="15" customHeight="1">
      <c r="A340" s="267"/>
      <c r="B340" s="238"/>
      <c r="C340" s="239"/>
      <c r="D340" s="240"/>
      <c r="E340" s="234"/>
      <c r="F340" s="234"/>
      <c r="G340" s="234"/>
      <c r="H340" s="234"/>
      <c r="K340" s="242"/>
      <c r="L340" s="243"/>
      <c r="M340" s="244"/>
      <c r="N340" s="244"/>
      <c r="O340" s="244"/>
    </row>
    <row r="341" spans="1:15" s="241" customFormat="1" ht="15" customHeight="1">
      <c r="A341" s="267"/>
      <c r="B341" s="238"/>
      <c r="C341" s="239"/>
      <c r="D341" s="240"/>
      <c r="E341" s="234"/>
      <c r="F341" s="234"/>
      <c r="G341" s="234"/>
      <c r="H341" s="234"/>
      <c r="K341" s="242"/>
      <c r="L341" s="243"/>
      <c r="M341" s="244"/>
      <c r="N341" s="244"/>
      <c r="O341" s="244"/>
    </row>
    <row r="342" spans="1:15" s="241" customFormat="1" ht="15" customHeight="1">
      <c r="A342" s="267"/>
      <c r="B342" s="238"/>
      <c r="C342" s="239"/>
      <c r="D342" s="240"/>
      <c r="E342" s="234"/>
      <c r="F342" s="234"/>
      <c r="G342" s="234"/>
      <c r="H342" s="234"/>
      <c r="K342" s="242"/>
      <c r="L342" s="243"/>
      <c r="M342" s="244"/>
      <c r="N342" s="244"/>
      <c r="O342" s="244"/>
    </row>
    <row r="343" spans="1:15" s="241" customFormat="1" ht="15" customHeight="1">
      <c r="A343" s="267"/>
      <c r="B343" s="238"/>
      <c r="C343" s="239"/>
      <c r="D343" s="240"/>
      <c r="E343" s="234"/>
      <c r="F343" s="234"/>
      <c r="G343" s="234"/>
      <c r="H343" s="234"/>
      <c r="K343" s="242"/>
      <c r="L343" s="243"/>
      <c r="M343" s="244"/>
      <c r="N343" s="244"/>
      <c r="O343" s="244"/>
    </row>
    <row r="344" spans="1:15" s="241" customFormat="1" ht="15" customHeight="1">
      <c r="A344" s="267"/>
      <c r="B344" s="238"/>
      <c r="C344" s="239"/>
      <c r="D344" s="240"/>
      <c r="E344" s="234"/>
      <c r="F344" s="234"/>
      <c r="G344" s="234"/>
      <c r="H344" s="234"/>
      <c r="K344" s="242"/>
      <c r="L344" s="243"/>
      <c r="M344" s="244"/>
      <c r="N344" s="244"/>
      <c r="O344" s="244"/>
    </row>
    <row r="345" spans="1:15" s="241" customFormat="1" ht="15" customHeight="1">
      <c r="A345" s="267"/>
      <c r="B345" s="238"/>
      <c r="C345" s="239"/>
      <c r="D345" s="240"/>
      <c r="E345" s="234"/>
      <c r="F345" s="234"/>
      <c r="G345" s="234"/>
      <c r="H345" s="234"/>
      <c r="K345" s="242"/>
      <c r="L345" s="243"/>
      <c r="M345" s="244"/>
      <c r="N345" s="244"/>
      <c r="O345" s="244"/>
    </row>
    <row r="346" spans="1:15" s="241" customFormat="1" ht="15" customHeight="1">
      <c r="A346" s="267"/>
      <c r="B346" s="238"/>
      <c r="C346" s="239"/>
      <c r="D346" s="240"/>
      <c r="E346" s="234"/>
      <c r="F346" s="234"/>
      <c r="G346" s="234"/>
      <c r="H346" s="234"/>
      <c r="K346" s="242"/>
      <c r="L346" s="243"/>
      <c r="M346" s="244"/>
      <c r="N346" s="244"/>
      <c r="O346" s="244"/>
    </row>
    <row r="347" spans="1:15" s="241" customFormat="1" ht="15" customHeight="1">
      <c r="A347" s="267"/>
      <c r="B347" s="238"/>
      <c r="C347" s="239"/>
      <c r="D347" s="240"/>
      <c r="E347" s="234"/>
      <c r="F347" s="234"/>
      <c r="G347" s="234"/>
      <c r="H347" s="234"/>
      <c r="K347" s="242"/>
      <c r="L347" s="243"/>
      <c r="M347" s="244"/>
      <c r="N347" s="244"/>
      <c r="O347" s="244"/>
    </row>
    <row r="348" spans="1:15" s="241" customFormat="1" ht="15" customHeight="1">
      <c r="A348" s="267"/>
      <c r="B348" s="238"/>
      <c r="C348" s="239"/>
      <c r="D348" s="240"/>
      <c r="E348" s="234"/>
      <c r="F348" s="234"/>
      <c r="G348" s="234"/>
      <c r="H348" s="234"/>
      <c r="K348" s="242"/>
      <c r="L348" s="243"/>
      <c r="M348" s="244"/>
      <c r="N348" s="244"/>
      <c r="O348" s="244"/>
    </row>
    <row r="349" spans="1:15" s="241" customFormat="1" ht="15" customHeight="1">
      <c r="A349" s="267"/>
      <c r="B349" s="238"/>
      <c r="C349" s="239"/>
      <c r="D349" s="240"/>
      <c r="E349" s="234"/>
      <c r="F349" s="234"/>
      <c r="G349" s="234"/>
      <c r="H349" s="234"/>
      <c r="K349" s="242"/>
      <c r="L349" s="243"/>
      <c r="M349" s="244"/>
      <c r="N349" s="244"/>
      <c r="O349" s="244"/>
    </row>
    <row r="350" spans="1:15" s="241" customFormat="1" ht="15" customHeight="1">
      <c r="A350" s="267"/>
      <c r="B350" s="238"/>
      <c r="C350" s="239"/>
      <c r="D350" s="240"/>
      <c r="E350" s="234"/>
      <c r="F350" s="234"/>
      <c r="G350" s="234"/>
      <c r="H350" s="234"/>
      <c r="K350" s="242"/>
      <c r="L350" s="243"/>
      <c r="M350" s="244"/>
      <c r="N350" s="244"/>
      <c r="O350" s="244"/>
    </row>
    <row r="351" spans="1:15" s="241" customFormat="1" ht="15" customHeight="1">
      <c r="A351" s="267"/>
      <c r="B351" s="238"/>
      <c r="C351" s="239"/>
      <c r="D351" s="240"/>
      <c r="E351" s="234"/>
      <c r="F351" s="234"/>
      <c r="G351" s="234"/>
      <c r="H351" s="234"/>
      <c r="K351" s="242"/>
      <c r="L351" s="243"/>
      <c r="M351" s="244"/>
      <c r="N351" s="244"/>
      <c r="O351" s="244"/>
    </row>
    <row r="352" spans="1:15" s="241" customFormat="1" ht="15" customHeight="1">
      <c r="A352" s="267"/>
      <c r="B352" s="238"/>
      <c r="C352" s="239"/>
      <c r="D352" s="240"/>
      <c r="E352" s="234"/>
      <c r="F352" s="234"/>
      <c r="G352" s="234"/>
      <c r="H352" s="234"/>
      <c r="K352" s="242"/>
      <c r="L352" s="243"/>
      <c r="M352" s="244"/>
      <c r="N352" s="244"/>
      <c r="O352" s="244"/>
    </row>
    <row r="353" spans="1:15" s="241" customFormat="1" ht="15" customHeight="1">
      <c r="A353" s="267"/>
      <c r="B353" s="238"/>
      <c r="C353" s="239"/>
      <c r="D353" s="240"/>
      <c r="E353" s="234"/>
      <c r="F353" s="234"/>
      <c r="G353" s="234"/>
      <c r="H353" s="234"/>
      <c r="K353" s="242"/>
      <c r="L353" s="243"/>
      <c r="M353" s="244"/>
      <c r="N353" s="244"/>
      <c r="O353" s="244"/>
    </row>
    <row r="354" spans="1:15" s="241" customFormat="1" ht="15" customHeight="1">
      <c r="A354" s="267"/>
      <c r="B354" s="238"/>
      <c r="C354" s="239"/>
      <c r="D354" s="240"/>
      <c r="E354" s="234"/>
      <c r="F354" s="234"/>
      <c r="G354" s="234"/>
      <c r="H354" s="234"/>
      <c r="K354" s="242"/>
      <c r="L354" s="243"/>
      <c r="M354" s="244"/>
      <c r="N354" s="244"/>
      <c r="O354" s="244"/>
    </row>
    <row r="355" spans="1:15" s="241" customFormat="1" ht="15" customHeight="1">
      <c r="A355" s="267"/>
      <c r="B355" s="238"/>
      <c r="C355" s="239"/>
      <c r="D355" s="240"/>
      <c r="E355" s="234"/>
      <c r="F355" s="234"/>
      <c r="G355" s="234"/>
      <c r="H355" s="234"/>
      <c r="K355" s="242"/>
      <c r="L355" s="243"/>
      <c r="M355" s="244"/>
      <c r="N355" s="244"/>
      <c r="O355" s="244"/>
    </row>
    <row r="356" spans="1:15" s="241" customFormat="1" ht="15" customHeight="1">
      <c r="A356" s="267"/>
      <c r="B356" s="238"/>
      <c r="C356" s="239"/>
      <c r="D356" s="240"/>
      <c r="E356" s="234"/>
      <c r="F356" s="234"/>
      <c r="G356" s="234"/>
      <c r="H356" s="234"/>
      <c r="K356" s="242"/>
      <c r="L356" s="243"/>
      <c r="M356" s="244"/>
      <c r="N356" s="244"/>
      <c r="O356" s="244"/>
    </row>
    <row r="357" spans="1:15" s="241" customFormat="1" ht="15" customHeight="1">
      <c r="A357" s="267"/>
      <c r="B357" s="238"/>
      <c r="C357" s="239"/>
      <c r="D357" s="240"/>
      <c r="E357" s="234"/>
      <c r="F357" s="234"/>
      <c r="G357" s="234"/>
      <c r="H357" s="234"/>
      <c r="K357" s="242"/>
      <c r="L357" s="243"/>
      <c r="M357" s="244"/>
      <c r="N357" s="244"/>
      <c r="O357" s="244"/>
    </row>
    <row r="358" spans="1:15" s="241" customFormat="1" ht="15" customHeight="1">
      <c r="A358" s="267"/>
      <c r="B358" s="238"/>
      <c r="C358" s="239"/>
      <c r="D358" s="240"/>
      <c r="E358" s="234"/>
      <c r="F358" s="234"/>
      <c r="G358" s="234"/>
      <c r="H358" s="234"/>
      <c r="K358" s="242"/>
      <c r="L358" s="243"/>
      <c r="M358" s="244"/>
      <c r="N358" s="244"/>
      <c r="O358" s="244"/>
    </row>
    <row r="359" spans="1:15" s="241" customFormat="1" ht="15" customHeight="1">
      <c r="A359" s="267"/>
      <c r="B359" s="238"/>
      <c r="C359" s="239"/>
      <c r="D359" s="240"/>
      <c r="E359" s="234"/>
      <c r="F359" s="234"/>
      <c r="G359" s="234"/>
      <c r="H359" s="234"/>
      <c r="K359" s="242"/>
      <c r="L359" s="243"/>
      <c r="M359" s="244"/>
      <c r="N359" s="244"/>
      <c r="O359" s="244"/>
    </row>
    <row r="360" spans="1:15" s="241" customFormat="1" ht="15" customHeight="1">
      <c r="A360" s="267"/>
      <c r="B360" s="238"/>
      <c r="C360" s="239"/>
      <c r="D360" s="240"/>
      <c r="E360" s="234"/>
      <c r="F360" s="234"/>
      <c r="G360" s="234"/>
      <c r="H360" s="234"/>
      <c r="K360" s="242"/>
      <c r="L360" s="243"/>
      <c r="M360" s="244"/>
      <c r="N360" s="244"/>
      <c r="O360" s="244"/>
    </row>
    <row r="361" spans="1:15" s="241" customFormat="1" ht="15" customHeight="1">
      <c r="A361" s="267"/>
      <c r="B361" s="238"/>
      <c r="C361" s="239"/>
      <c r="D361" s="240"/>
      <c r="E361" s="234"/>
      <c r="F361" s="234"/>
      <c r="G361" s="234"/>
      <c r="H361" s="234"/>
      <c r="K361" s="242"/>
      <c r="L361" s="243"/>
      <c r="M361" s="244"/>
      <c r="N361" s="244"/>
      <c r="O361" s="244"/>
    </row>
    <row r="362" spans="1:15" s="241" customFormat="1" ht="15" customHeight="1">
      <c r="A362" s="267"/>
      <c r="B362" s="238"/>
      <c r="C362" s="239"/>
      <c r="D362" s="240"/>
      <c r="E362" s="234"/>
      <c r="F362" s="234"/>
      <c r="G362" s="234"/>
      <c r="H362" s="234"/>
      <c r="K362" s="242"/>
      <c r="L362" s="243"/>
      <c r="M362" s="244"/>
      <c r="N362" s="244"/>
      <c r="O362" s="244"/>
    </row>
    <row r="363" spans="1:15" s="241" customFormat="1" ht="15" customHeight="1">
      <c r="A363" s="267"/>
      <c r="B363" s="238"/>
      <c r="C363" s="239"/>
      <c r="D363" s="240"/>
      <c r="E363" s="234"/>
      <c r="F363" s="234"/>
      <c r="G363" s="234"/>
      <c r="H363" s="234"/>
      <c r="K363" s="242"/>
      <c r="L363" s="243"/>
      <c r="M363" s="244"/>
      <c r="N363" s="244"/>
      <c r="O363" s="244"/>
    </row>
    <row r="364" spans="1:15" s="241" customFormat="1" ht="15" customHeight="1">
      <c r="A364" s="267"/>
      <c r="B364" s="238"/>
      <c r="C364" s="239"/>
      <c r="D364" s="240"/>
      <c r="E364" s="234"/>
      <c r="F364" s="234"/>
      <c r="G364" s="234"/>
      <c r="H364" s="234"/>
      <c r="K364" s="242"/>
      <c r="L364" s="243"/>
      <c r="M364" s="244"/>
      <c r="N364" s="244"/>
      <c r="O364" s="244"/>
    </row>
    <row r="365" spans="1:15" s="241" customFormat="1" ht="15" customHeight="1">
      <c r="A365" s="267"/>
      <c r="B365" s="238"/>
      <c r="C365" s="239"/>
      <c r="D365" s="240"/>
      <c r="E365" s="234"/>
      <c r="F365" s="234"/>
      <c r="G365" s="234"/>
      <c r="H365" s="234"/>
      <c r="K365" s="242"/>
      <c r="L365" s="243"/>
      <c r="M365" s="244"/>
      <c r="N365" s="244"/>
      <c r="O365" s="244"/>
    </row>
    <row r="366" spans="1:15" s="241" customFormat="1" ht="15" customHeight="1">
      <c r="A366" s="267"/>
      <c r="B366" s="238"/>
      <c r="C366" s="239"/>
      <c r="D366" s="240"/>
      <c r="E366" s="234"/>
      <c r="F366" s="234"/>
      <c r="G366" s="234"/>
      <c r="H366" s="234"/>
      <c r="K366" s="242"/>
      <c r="L366" s="243"/>
      <c r="M366" s="244"/>
      <c r="N366" s="244"/>
      <c r="O366" s="244"/>
    </row>
    <row r="367" spans="1:15" s="241" customFormat="1" ht="15" customHeight="1">
      <c r="A367" s="267"/>
      <c r="B367" s="238"/>
      <c r="C367" s="239"/>
      <c r="D367" s="240"/>
      <c r="E367" s="234"/>
      <c r="F367" s="234"/>
      <c r="G367" s="234"/>
      <c r="H367" s="234"/>
      <c r="K367" s="242"/>
      <c r="L367" s="243"/>
      <c r="M367" s="244"/>
      <c r="N367" s="244"/>
      <c r="O367" s="244"/>
    </row>
    <row r="368" spans="1:15" s="241" customFormat="1" ht="15" customHeight="1">
      <c r="A368" s="267"/>
      <c r="B368" s="238"/>
      <c r="C368" s="239"/>
      <c r="D368" s="240"/>
      <c r="E368" s="234"/>
      <c r="F368" s="234"/>
      <c r="G368" s="234"/>
      <c r="H368" s="234"/>
      <c r="K368" s="242"/>
      <c r="L368" s="243"/>
      <c r="M368" s="244"/>
      <c r="N368" s="244"/>
      <c r="O368" s="244"/>
    </row>
    <row r="369" spans="1:15" s="241" customFormat="1" ht="15" customHeight="1">
      <c r="A369" s="267"/>
      <c r="B369" s="238"/>
      <c r="C369" s="239"/>
      <c r="D369" s="240"/>
      <c r="E369" s="234"/>
      <c r="F369" s="234"/>
      <c r="G369" s="234"/>
      <c r="H369" s="234"/>
      <c r="K369" s="242"/>
      <c r="L369" s="243"/>
      <c r="M369" s="244"/>
      <c r="N369" s="244"/>
      <c r="O369" s="244"/>
    </row>
    <row r="370" spans="1:15" s="241" customFormat="1" ht="15" customHeight="1">
      <c r="A370" s="267"/>
      <c r="B370" s="238"/>
      <c r="C370" s="239"/>
      <c r="D370" s="240"/>
      <c r="E370" s="234"/>
      <c r="F370" s="234"/>
      <c r="G370" s="234"/>
      <c r="H370" s="234"/>
      <c r="K370" s="242"/>
      <c r="L370" s="243"/>
      <c r="M370" s="244"/>
      <c r="N370" s="244"/>
      <c r="O370" s="244"/>
    </row>
    <row r="371" spans="1:15" s="241" customFormat="1" ht="15" customHeight="1">
      <c r="A371" s="267"/>
      <c r="B371" s="238"/>
      <c r="C371" s="239"/>
      <c r="D371" s="240"/>
      <c r="E371" s="234"/>
      <c r="F371" s="234"/>
      <c r="G371" s="234"/>
      <c r="H371" s="234"/>
      <c r="K371" s="242"/>
      <c r="L371" s="243"/>
      <c r="M371" s="244"/>
      <c r="N371" s="244"/>
      <c r="O371" s="244"/>
    </row>
    <row r="372" spans="1:15" s="241" customFormat="1" ht="15" customHeight="1">
      <c r="A372" s="267"/>
      <c r="B372" s="238"/>
      <c r="C372" s="239"/>
      <c r="D372" s="240"/>
      <c r="E372" s="234"/>
      <c r="F372" s="234"/>
      <c r="G372" s="234"/>
      <c r="H372" s="234"/>
      <c r="K372" s="242"/>
      <c r="L372" s="243"/>
      <c r="M372" s="244"/>
      <c r="N372" s="244"/>
      <c r="O372" s="244"/>
    </row>
    <row r="373" spans="1:15" s="241" customFormat="1" ht="15" customHeight="1">
      <c r="A373" s="267"/>
      <c r="B373" s="238"/>
      <c r="C373" s="239"/>
      <c r="D373" s="240"/>
      <c r="E373" s="234"/>
      <c r="F373" s="234"/>
      <c r="G373" s="234"/>
      <c r="H373" s="234"/>
      <c r="K373" s="242"/>
      <c r="L373" s="243"/>
      <c r="M373" s="244"/>
      <c r="N373" s="244"/>
      <c r="O373" s="244"/>
    </row>
    <row r="374" spans="1:15" s="241" customFormat="1" ht="15" customHeight="1">
      <c r="A374" s="267"/>
      <c r="B374" s="238"/>
      <c r="C374" s="239"/>
      <c r="D374" s="240"/>
      <c r="E374" s="234"/>
      <c r="F374" s="234"/>
      <c r="G374" s="234"/>
      <c r="H374" s="234"/>
      <c r="K374" s="242"/>
      <c r="L374" s="243"/>
      <c r="M374" s="244"/>
      <c r="N374" s="244"/>
      <c r="O374" s="244"/>
    </row>
    <row r="375" spans="1:15" s="241" customFormat="1" ht="15" customHeight="1">
      <c r="A375" s="267"/>
      <c r="B375" s="238"/>
      <c r="C375" s="239"/>
      <c r="D375" s="240"/>
      <c r="E375" s="234"/>
      <c r="F375" s="234"/>
      <c r="G375" s="234"/>
      <c r="H375" s="234"/>
      <c r="K375" s="242"/>
      <c r="L375" s="243"/>
      <c r="M375" s="244"/>
      <c r="N375" s="244"/>
      <c r="O375" s="244"/>
    </row>
    <row r="376" spans="1:15" s="241" customFormat="1" ht="15" customHeight="1">
      <c r="A376" s="267"/>
      <c r="B376" s="238"/>
      <c r="C376" s="239"/>
      <c r="D376" s="240"/>
      <c r="E376" s="234"/>
      <c r="F376" s="234"/>
      <c r="G376" s="234"/>
      <c r="H376" s="234"/>
      <c r="K376" s="242"/>
      <c r="L376" s="243"/>
      <c r="M376" s="244"/>
      <c r="N376" s="244"/>
      <c r="O376" s="244"/>
    </row>
    <row r="377" spans="1:15" s="241" customFormat="1" ht="15" customHeight="1">
      <c r="A377" s="267"/>
      <c r="B377" s="238"/>
      <c r="C377" s="239"/>
      <c r="D377" s="240"/>
      <c r="E377" s="234"/>
      <c r="F377" s="234"/>
      <c r="G377" s="234"/>
      <c r="H377" s="234"/>
      <c r="K377" s="242"/>
      <c r="L377" s="243"/>
      <c r="M377" s="244"/>
      <c r="N377" s="244"/>
      <c r="O377" s="244"/>
    </row>
    <row r="378" spans="1:15" s="241" customFormat="1" ht="15" customHeight="1">
      <c r="A378" s="267"/>
      <c r="B378" s="238"/>
      <c r="C378" s="239"/>
      <c r="D378" s="240"/>
      <c r="E378" s="234"/>
      <c r="F378" s="234"/>
      <c r="G378" s="234"/>
      <c r="H378" s="234"/>
      <c r="K378" s="242"/>
      <c r="L378" s="243"/>
      <c r="M378" s="244"/>
      <c r="N378" s="244"/>
      <c r="O378" s="244"/>
    </row>
    <row r="379" spans="1:15" s="241" customFormat="1" ht="15" customHeight="1">
      <c r="A379" s="267"/>
      <c r="B379" s="238"/>
      <c r="C379" s="239"/>
      <c r="D379" s="240"/>
      <c r="E379" s="234"/>
      <c r="F379" s="234"/>
      <c r="G379" s="234"/>
      <c r="H379" s="234"/>
      <c r="K379" s="242"/>
      <c r="L379" s="243"/>
      <c r="M379" s="244"/>
      <c r="N379" s="244"/>
      <c r="O379" s="244"/>
    </row>
    <row r="380" spans="1:15" s="241" customFormat="1" ht="15" customHeight="1">
      <c r="A380" s="267"/>
      <c r="B380" s="238"/>
      <c r="C380" s="239"/>
      <c r="D380" s="240"/>
      <c r="E380" s="234"/>
      <c r="F380" s="234"/>
      <c r="G380" s="234"/>
      <c r="H380" s="234"/>
      <c r="K380" s="242"/>
      <c r="L380" s="243"/>
      <c r="M380" s="244"/>
      <c r="N380" s="244"/>
      <c r="O380" s="244"/>
    </row>
    <row r="381" spans="1:15" s="241" customFormat="1" ht="15" customHeight="1">
      <c r="A381" s="267"/>
      <c r="B381" s="238"/>
      <c r="C381" s="239"/>
      <c r="D381" s="240"/>
      <c r="E381" s="234"/>
      <c r="F381" s="234"/>
      <c r="G381" s="234"/>
      <c r="H381" s="234"/>
      <c r="K381" s="242"/>
      <c r="L381" s="243"/>
      <c r="M381" s="244"/>
      <c r="N381" s="244"/>
      <c r="O381" s="244"/>
    </row>
    <row r="382" spans="1:15" s="241" customFormat="1" ht="15" customHeight="1">
      <c r="A382" s="267"/>
      <c r="B382" s="238"/>
      <c r="C382" s="239"/>
      <c r="D382" s="240"/>
      <c r="E382" s="234"/>
      <c r="F382" s="234"/>
      <c r="G382" s="234"/>
      <c r="H382" s="234"/>
      <c r="K382" s="242"/>
      <c r="L382" s="243"/>
      <c r="M382" s="244"/>
      <c r="N382" s="244"/>
      <c r="O382" s="244"/>
    </row>
    <row r="383" spans="1:15" s="241" customFormat="1" ht="15" customHeight="1">
      <c r="A383" s="267"/>
      <c r="B383" s="238"/>
      <c r="C383" s="239"/>
      <c r="D383" s="240"/>
      <c r="E383" s="234"/>
      <c r="F383" s="234"/>
      <c r="G383" s="234"/>
      <c r="H383" s="234"/>
      <c r="K383" s="242"/>
      <c r="L383" s="243"/>
      <c r="M383" s="244"/>
      <c r="N383" s="244"/>
      <c r="O383" s="244"/>
    </row>
    <row r="384" spans="1:15" s="241" customFormat="1" ht="15" customHeight="1">
      <c r="A384" s="267"/>
      <c r="B384" s="238"/>
      <c r="C384" s="239"/>
      <c r="D384" s="240"/>
      <c r="E384" s="234"/>
      <c r="F384" s="234"/>
      <c r="G384" s="234"/>
      <c r="H384" s="234"/>
      <c r="K384" s="242"/>
      <c r="L384" s="243"/>
      <c r="M384" s="244"/>
      <c r="N384" s="244"/>
      <c r="O384" s="244"/>
    </row>
    <row r="385" spans="1:15" s="241" customFormat="1" ht="15" customHeight="1">
      <c r="A385" s="267"/>
      <c r="B385" s="238"/>
      <c r="C385" s="239"/>
      <c r="D385" s="240"/>
      <c r="E385" s="234"/>
      <c r="F385" s="234"/>
      <c r="G385" s="234"/>
      <c r="H385" s="234"/>
      <c r="K385" s="242"/>
      <c r="L385" s="243"/>
      <c r="M385" s="244"/>
      <c r="N385" s="244"/>
      <c r="O385" s="244"/>
    </row>
    <row r="386" spans="1:15" s="241" customFormat="1" ht="15" customHeight="1">
      <c r="A386" s="267"/>
      <c r="B386" s="238"/>
      <c r="C386" s="239"/>
      <c r="D386" s="240"/>
      <c r="E386" s="234"/>
      <c r="F386" s="234"/>
      <c r="G386" s="234"/>
      <c r="H386" s="234"/>
      <c r="K386" s="242"/>
      <c r="L386" s="243"/>
      <c r="M386" s="244"/>
      <c r="N386" s="244"/>
      <c r="O386" s="244"/>
    </row>
    <row r="387" spans="1:15" s="241" customFormat="1" ht="15" customHeight="1">
      <c r="A387" s="267"/>
      <c r="B387" s="238"/>
      <c r="C387" s="239"/>
      <c r="D387" s="240"/>
      <c r="E387" s="234"/>
      <c r="F387" s="234"/>
      <c r="G387" s="234"/>
      <c r="H387" s="234"/>
      <c r="K387" s="242"/>
      <c r="L387" s="243"/>
      <c r="M387" s="244"/>
      <c r="N387" s="244"/>
      <c r="O387" s="244"/>
    </row>
    <row r="388" spans="1:15" s="241" customFormat="1" ht="15" customHeight="1">
      <c r="A388" s="267"/>
      <c r="B388" s="238"/>
      <c r="C388" s="239"/>
      <c r="D388" s="240"/>
      <c r="E388" s="234"/>
      <c r="F388" s="234"/>
      <c r="G388" s="234"/>
      <c r="H388" s="234"/>
      <c r="K388" s="242"/>
      <c r="L388" s="243"/>
      <c r="M388" s="244"/>
      <c r="N388" s="244"/>
      <c r="O388" s="244"/>
    </row>
    <row r="389" spans="1:15" s="241" customFormat="1" ht="15" customHeight="1">
      <c r="A389" s="267"/>
      <c r="B389" s="238"/>
      <c r="C389" s="239"/>
      <c r="D389" s="240"/>
      <c r="E389" s="234"/>
      <c r="F389" s="234"/>
      <c r="G389" s="234"/>
      <c r="H389" s="234"/>
      <c r="K389" s="242"/>
      <c r="L389" s="243"/>
      <c r="M389" s="244"/>
      <c r="N389" s="244"/>
      <c r="O389" s="244"/>
    </row>
    <row r="390" spans="1:15" s="241" customFormat="1" ht="15" customHeight="1">
      <c r="A390" s="267"/>
      <c r="B390" s="238"/>
      <c r="C390" s="239"/>
      <c r="D390" s="240"/>
      <c r="E390" s="234"/>
      <c r="F390" s="234"/>
      <c r="G390" s="234"/>
      <c r="H390" s="234"/>
      <c r="K390" s="242"/>
      <c r="L390" s="243"/>
      <c r="M390" s="244"/>
      <c r="N390" s="244"/>
      <c r="O390" s="244"/>
    </row>
    <row r="391" spans="1:15" s="241" customFormat="1" ht="15" customHeight="1">
      <c r="A391" s="267"/>
      <c r="B391" s="238"/>
      <c r="C391" s="239"/>
      <c r="D391" s="240"/>
      <c r="E391" s="234"/>
      <c r="F391" s="234"/>
      <c r="G391" s="234"/>
      <c r="H391" s="234"/>
      <c r="K391" s="242"/>
      <c r="L391" s="243"/>
      <c r="M391" s="244"/>
      <c r="N391" s="244"/>
      <c r="O391" s="244"/>
    </row>
    <row r="392" spans="1:15" s="241" customFormat="1" ht="15" customHeight="1">
      <c r="A392" s="267"/>
      <c r="B392" s="238"/>
      <c r="C392" s="239"/>
      <c r="D392" s="240"/>
      <c r="E392" s="234"/>
      <c r="F392" s="234"/>
      <c r="G392" s="234"/>
      <c r="H392" s="234"/>
      <c r="K392" s="242"/>
      <c r="L392" s="243"/>
      <c r="M392" s="244"/>
      <c r="N392" s="244"/>
      <c r="O392" s="244"/>
    </row>
    <row r="393" spans="1:15" s="241" customFormat="1" ht="15" customHeight="1">
      <c r="A393" s="267"/>
      <c r="B393" s="238"/>
      <c r="C393" s="239"/>
      <c r="D393" s="240"/>
      <c r="E393" s="234"/>
      <c r="F393" s="234"/>
      <c r="G393" s="234"/>
      <c r="H393" s="234"/>
      <c r="K393" s="242"/>
      <c r="L393" s="243"/>
      <c r="M393" s="244"/>
      <c r="N393" s="244"/>
      <c r="O393" s="244"/>
    </row>
    <row r="394" spans="1:15" s="241" customFormat="1" ht="15" customHeight="1">
      <c r="A394" s="267"/>
      <c r="B394" s="238"/>
      <c r="C394" s="239"/>
      <c r="D394" s="240"/>
      <c r="E394" s="234"/>
      <c r="F394" s="234"/>
      <c r="G394" s="234"/>
      <c r="H394" s="234"/>
      <c r="K394" s="242"/>
      <c r="L394" s="243"/>
      <c r="M394" s="244"/>
      <c r="N394" s="244"/>
      <c r="O394" s="244"/>
    </row>
    <row r="395" spans="1:15" s="241" customFormat="1" ht="15" customHeight="1">
      <c r="A395" s="267"/>
      <c r="B395" s="238"/>
      <c r="C395" s="239"/>
      <c r="D395" s="240"/>
      <c r="E395" s="234"/>
      <c r="F395" s="234"/>
      <c r="G395" s="234"/>
      <c r="H395" s="234"/>
      <c r="K395" s="242"/>
      <c r="L395" s="243"/>
      <c r="M395" s="244"/>
      <c r="N395" s="244"/>
      <c r="O395" s="244"/>
    </row>
    <row r="396" spans="1:15" s="241" customFormat="1" ht="15" customHeight="1">
      <c r="A396" s="267"/>
      <c r="B396" s="238"/>
      <c r="C396" s="239"/>
      <c r="D396" s="240"/>
      <c r="E396" s="234"/>
      <c r="F396" s="234"/>
      <c r="G396" s="234"/>
      <c r="H396" s="234"/>
      <c r="K396" s="242"/>
      <c r="L396" s="243"/>
      <c r="M396" s="244"/>
      <c r="N396" s="244"/>
      <c r="O396" s="244"/>
    </row>
    <row r="397" spans="1:15" s="241" customFormat="1" ht="15" customHeight="1">
      <c r="A397" s="267"/>
      <c r="B397" s="238"/>
      <c r="C397" s="239"/>
      <c r="D397" s="240"/>
      <c r="E397" s="234"/>
      <c r="F397" s="234"/>
      <c r="G397" s="234"/>
      <c r="H397" s="234"/>
      <c r="K397" s="242"/>
      <c r="L397" s="243"/>
      <c r="M397" s="244"/>
      <c r="N397" s="244"/>
      <c r="O397" s="244"/>
    </row>
    <row r="398" spans="1:15" s="241" customFormat="1" ht="15" customHeight="1">
      <c r="A398" s="267"/>
      <c r="B398" s="238"/>
      <c r="C398" s="239"/>
      <c r="D398" s="240"/>
      <c r="E398" s="234"/>
      <c r="F398" s="234"/>
      <c r="G398" s="234"/>
      <c r="H398" s="234"/>
      <c r="K398" s="242"/>
      <c r="L398" s="243"/>
      <c r="M398" s="244"/>
      <c r="N398" s="244"/>
      <c r="O398" s="244"/>
    </row>
    <row r="399" spans="1:15" s="241" customFormat="1" ht="15" customHeight="1">
      <c r="A399" s="267"/>
      <c r="B399" s="238"/>
      <c r="C399" s="239"/>
      <c r="D399" s="240"/>
      <c r="E399" s="234"/>
      <c r="F399" s="234"/>
      <c r="G399" s="234"/>
      <c r="H399" s="234"/>
      <c r="K399" s="242"/>
      <c r="L399" s="243"/>
      <c r="M399" s="244"/>
      <c r="N399" s="244"/>
      <c r="O399" s="244"/>
    </row>
    <row r="400" spans="1:15" s="241" customFormat="1" ht="15" customHeight="1">
      <c r="A400" s="267"/>
      <c r="B400" s="238"/>
      <c r="C400" s="239"/>
      <c r="D400" s="240"/>
      <c r="E400" s="234"/>
      <c r="F400" s="234"/>
      <c r="G400" s="234"/>
      <c r="H400" s="234"/>
      <c r="K400" s="242"/>
      <c r="L400" s="243"/>
      <c r="M400" s="244"/>
      <c r="N400" s="244"/>
      <c r="O400" s="244"/>
    </row>
    <row r="401" spans="1:15" s="241" customFormat="1" ht="15" customHeight="1">
      <c r="A401" s="267"/>
      <c r="B401" s="238"/>
      <c r="C401" s="239"/>
      <c r="D401" s="240"/>
      <c r="E401" s="234"/>
      <c r="F401" s="234"/>
      <c r="G401" s="234"/>
      <c r="H401" s="234"/>
      <c r="K401" s="242"/>
      <c r="L401" s="243"/>
      <c r="M401" s="244"/>
      <c r="N401" s="244"/>
      <c r="O401" s="244"/>
    </row>
    <row r="402" spans="1:15" s="241" customFormat="1" ht="15" customHeight="1">
      <c r="A402" s="267"/>
      <c r="B402" s="238"/>
      <c r="C402" s="239"/>
      <c r="D402" s="240"/>
      <c r="E402" s="234"/>
      <c r="F402" s="234"/>
      <c r="G402" s="234"/>
      <c r="H402" s="234"/>
      <c r="K402" s="242"/>
      <c r="L402" s="243"/>
      <c r="M402" s="244"/>
      <c r="N402" s="244"/>
      <c r="O402" s="244"/>
    </row>
    <row r="403" spans="1:15" s="241" customFormat="1" ht="15" customHeight="1">
      <c r="A403" s="267"/>
      <c r="B403" s="238"/>
      <c r="C403" s="239"/>
      <c r="D403" s="240"/>
      <c r="E403" s="234"/>
      <c r="F403" s="234"/>
      <c r="G403" s="234"/>
      <c r="H403" s="234"/>
      <c r="K403" s="242"/>
      <c r="L403" s="243"/>
      <c r="M403" s="244"/>
      <c r="N403" s="244"/>
      <c r="O403" s="244"/>
    </row>
    <row r="404" spans="1:15" s="241" customFormat="1" ht="15" customHeight="1">
      <c r="A404" s="267"/>
      <c r="B404" s="238"/>
      <c r="C404" s="239"/>
      <c r="D404" s="240"/>
      <c r="E404" s="234"/>
      <c r="F404" s="234"/>
      <c r="G404" s="234"/>
      <c r="H404" s="234"/>
      <c r="K404" s="242"/>
      <c r="L404" s="243"/>
      <c r="M404" s="244"/>
      <c r="N404" s="244"/>
      <c r="O404" s="244"/>
    </row>
    <row r="405" spans="1:15" s="241" customFormat="1" ht="15" customHeight="1">
      <c r="A405" s="267"/>
      <c r="B405" s="238"/>
      <c r="C405" s="239"/>
      <c r="D405" s="240"/>
      <c r="E405" s="234"/>
      <c r="F405" s="234"/>
      <c r="G405" s="234"/>
      <c r="H405" s="234"/>
      <c r="K405" s="242"/>
      <c r="L405" s="243"/>
      <c r="M405" s="244"/>
      <c r="N405" s="244"/>
      <c r="O405" s="244"/>
    </row>
    <row r="406" spans="1:15" s="241" customFormat="1" ht="15" customHeight="1">
      <c r="A406" s="267"/>
      <c r="B406" s="238"/>
      <c r="C406" s="239"/>
      <c r="D406" s="240"/>
      <c r="E406" s="234"/>
      <c r="F406" s="234"/>
      <c r="G406" s="234"/>
      <c r="H406" s="234"/>
      <c r="K406" s="242"/>
      <c r="L406" s="243"/>
      <c r="M406" s="244"/>
      <c r="N406" s="244"/>
      <c r="O406" s="244"/>
    </row>
    <row r="407" spans="1:15" s="241" customFormat="1" ht="15" customHeight="1">
      <c r="A407" s="267"/>
      <c r="B407" s="238"/>
      <c r="C407" s="239"/>
      <c r="D407" s="240"/>
      <c r="E407" s="234"/>
      <c r="F407" s="234"/>
      <c r="G407" s="234"/>
      <c r="H407" s="234"/>
      <c r="K407" s="242"/>
      <c r="L407" s="243"/>
      <c r="M407" s="244"/>
      <c r="N407" s="244"/>
      <c r="O407" s="244"/>
    </row>
    <row r="408" spans="1:15" s="241" customFormat="1" ht="15" customHeight="1">
      <c r="A408" s="267"/>
      <c r="B408" s="238"/>
      <c r="C408" s="239"/>
      <c r="D408" s="240"/>
      <c r="E408" s="234"/>
      <c r="F408" s="234"/>
      <c r="G408" s="234"/>
      <c r="H408" s="234"/>
      <c r="K408" s="242"/>
      <c r="L408" s="243"/>
      <c r="M408" s="244"/>
      <c r="N408" s="244"/>
      <c r="O408" s="244"/>
    </row>
    <row r="409" spans="1:15" s="241" customFormat="1" ht="15" customHeight="1">
      <c r="A409" s="267"/>
      <c r="B409" s="238"/>
      <c r="C409" s="239"/>
      <c r="D409" s="240"/>
      <c r="E409" s="234"/>
      <c r="F409" s="234"/>
      <c r="G409" s="234"/>
      <c r="H409" s="234"/>
      <c r="K409" s="242"/>
      <c r="L409" s="243"/>
      <c r="M409" s="244"/>
      <c r="N409" s="244"/>
      <c r="O409" s="244"/>
    </row>
    <row r="410" spans="1:15" s="241" customFormat="1" ht="15" customHeight="1">
      <c r="A410" s="267"/>
      <c r="B410" s="238"/>
      <c r="C410" s="239"/>
      <c r="D410" s="240"/>
      <c r="E410" s="234"/>
      <c r="F410" s="234"/>
      <c r="G410" s="234"/>
      <c r="H410" s="234"/>
      <c r="K410" s="242"/>
      <c r="L410" s="243"/>
      <c r="M410" s="244"/>
      <c r="N410" s="244"/>
      <c r="O410" s="244"/>
    </row>
    <row r="411" spans="1:15" s="241" customFormat="1" ht="15" customHeight="1">
      <c r="A411" s="267"/>
      <c r="B411" s="238"/>
      <c r="C411" s="239"/>
      <c r="D411" s="240"/>
      <c r="E411" s="234"/>
      <c r="F411" s="234"/>
      <c r="G411" s="234"/>
      <c r="H411" s="234"/>
      <c r="K411" s="242"/>
      <c r="L411" s="243"/>
      <c r="M411" s="244"/>
      <c r="N411" s="244"/>
      <c r="O411" s="244"/>
    </row>
    <row r="412" spans="1:15" s="241" customFormat="1" ht="15" customHeight="1">
      <c r="A412" s="267"/>
      <c r="B412" s="238"/>
      <c r="C412" s="239"/>
      <c r="D412" s="240"/>
      <c r="E412" s="234"/>
      <c r="F412" s="234"/>
      <c r="G412" s="234"/>
      <c r="H412" s="234"/>
      <c r="K412" s="242"/>
      <c r="L412" s="243"/>
      <c r="M412" s="244"/>
      <c r="N412" s="244"/>
      <c r="O412" s="244"/>
    </row>
    <row r="413" spans="1:15" s="241" customFormat="1" ht="15" customHeight="1">
      <c r="A413" s="267"/>
      <c r="B413" s="238"/>
      <c r="C413" s="239"/>
      <c r="D413" s="240"/>
      <c r="E413" s="234"/>
      <c r="F413" s="234"/>
      <c r="G413" s="234"/>
      <c r="H413" s="234"/>
      <c r="K413" s="242"/>
      <c r="L413" s="243"/>
      <c r="M413" s="244"/>
      <c r="N413" s="244"/>
      <c r="O413" s="244"/>
    </row>
    <row r="414" spans="1:15" s="241" customFormat="1" ht="15" customHeight="1">
      <c r="A414" s="267"/>
      <c r="B414" s="238"/>
      <c r="C414" s="239"/>
      <c r="D414" s="240"/>
      <c r="E414" s="234"/>
      <c r="F414" s="234"/>
      <c r="G414" s="234"/>
      <c r="H414" s="234"/>
      <c r="K414" s="242"/>
      <c r="L414" s="243"/>
      <c r="M414" s="244"/>
      <c r="N414" s="244"/>
      <c r="O414" s="244"/>
    </row>
    <row r="415" spans="1:15" s="241" customFormat="1" ht="15" customHeight="1">
      <c r="A415" s="267"/>
      <c r="B415" s="238"/>
      <c r="C415" s="239"/>
      <c r="D415" s="240"/>
      <c r="E415" s="234"/>
      <c r="F415" s="234"/>
      <c r="G415" s="234"/>
      <c r="H415" s="234"/>
      <c r="K415" s="242"/>
      <c r="L415" s="243"/>
      <c r="M415" s="244"/>
      <c r="N415" s="244"/>
      <c r="O415" s="244"/>
    </row>
    <row r="416" spans="1:15" s="241" customFormat="1" ht="15" customHeight="1">
      <c r="A416" s="267"/>
      <c r="B416" s="238"/>
      <c r="C416" s="239"/>
      <c r="D416" s="240"/>
      <c r="E416" s="234"/>
      <c r="F416" s="234"/>
      <c r="G416" s="234"/>
      <c r="H416" s="234"/>
      <c r="K416" s="242"/>
      <c r="L416" s="243"/>
      <c r="M416" s="244"/>
      <c r="N416" s="244"/>
      <c r="O416" s="244"/>
    </row>
    <row r="417" spans="1:15" s="241" customFormat="1" ht="15" customHeight="1">
      <c r="A417" s="267"/>
      <c r="B417" s="238"/>
      <c r="C417" s="239"/>
      <c r="D417" s="240"/>
      <c r="E417" s="234"/>
      <c r="F417" s="234"/>
      <c r="G417" s="234"/>
      <c r="H417" s="234"/>
      <c r="K417" s="242"/>
      <c r="L417" s="243"/>
      <c r="M417" s="244"/>
      <c r="N417" s="244"/>
      <c r="O417" s="244"/>
    </row>
    <row r="418" spans="1:15" s="241" customFormat="1" ht="15" customHeight="1">
      <c r="A418" s="267"/>
      <c r="B418" s="238"/>
      <c r="C418" s="239"/>
      <c r="D418" s="240"/>
      <c r="E418" s="234"/>
      <c r="F418" s="234"/>
      <c r="G418" s="234"/>
      <c r="H418" s="234"/>
      <c r="K418" s="242"/>
      <c r="L418" s="243"/>
      <c r="M418" s="244"/>
      <c r="N418" s="244"/>
      <c r="O418" s="244"/>
    </row>
    <row r="419" spans="1:15" s="241" customFormat="1" ht="15" customHeight="1">
      <c r="A419" s="267"/>
      <c r="B419" s="238"/>
      <c r="C419" s="239"/>
      <c r="D419" s="240"/>
      <c r="E419" s="234"/>
      <c r="F419" s="234"/>
      <c r="G419" s="234"/>
      <c r="H419" s="234"/>
      <c r="K419" s="242"/>
      <c r="L419" s="243"/>
      <c r="M419" s="244"/>
      <c r="N419" s="244"/>
      <c r="O419" s="244"/>
    </row>
    <row r="420" spans="1:15" s="241" customFormat="1" ht="15" customHeight="1">
      <c r="A420" s="267"/>
      <c r="B420" s="238"/>
      <c r="C420" s="239"/>
      <c r="D420" s="240"/>
      <c r="E420" s="234"/>
      <c r="F420" s="234"/>
      <c r="G420" s="234"/>
      <c r="H420" s="234"/>
      <c r="K420" s="242"/>
      <c r="L420" s="243"/>
      <c r="M420" s="244"/>
      <c r="N420" s="244"/>
      <c r="O420" s="244"/>
    </row>
    <row r="421" spans="1:15" s="241" customFormat="1" ht="15" customHeight="1">
      <c r="A421" s="267"/>
      <c r="B421" s="238"/>
      <c r="C421" s="239"/>
      <c r="D421" s="240"/>
      <c r="E421" s="234"/>
      <c r="F421" s="234"/>
      <c r="G421" s="234"/>
      <c r="H421" s="234"/>
      <c r="K421" s="242"/>
      <c r="L421" s="243"/>
      <c r="M421" s="244"/>
      <c r="N421" s="244"/>
      <c r="O421" s="244"/>
    </row>
    <row r="422" spans="1:15" s="241" customFormat="1" ht="15" customHeight="1">
      <c r="A422" s="267"/>
      <c r="B422" s="238"/>
      <c r="C422" s="239"/>
      <c r="D422" s="240"/>
      <c r="E422" s="234"/>
      <c r="F422" s="234"/>
      <c r="G422" s="234"/>
      <c r="H422" s="234"/>
      <c r="K422" s="242"/>
      <c r="L422" s="243"/>
      <c r="M422" s="244"/>
      <c r="N422" s="244"/>
      <c r="O422" s="244"/>
    </row>
    <row r="423" spans="1:15" s="241" customFormat="1" ht="15" customHeight="1">
      <c r="A423" s="267"/>
      <c r="B423" s="238"/>
      <c r="C423" s="239"/>
      <c r="D423" s="240"/>
      <c r="E423" s="234"/>
      <c r="F423" s="234"/>
      <c r="G423" s="234"/>
      <c r="H423" s="234"/>
      <c r="K423" s="242"/>
      <c r="L423" s="243"/>
      <c r="M423" s="244"/>
      <c r="N423" s="244"/>
      <c r="O423" s="244"/>
    </row>
    <row r="424" spans="1:15" s="241" customFormat="1" ht="15" customHeight="1">
      <c r="A424" s="267"/>
      <c r="B424" s="238"/>
      <c r="C424" s="239"/>
      <c r="D424" s="240"/>
      <c r="E424" s="234"/>
      <c r="F424" s="234"/>
      <c r="G424" s="234"/>
      <c r="H424" s="234"/>
      <c r="K424" s="242"/>
      <c r="L424" s="243"/>
      <c r="M424" s="244"/>
      <c r="N424" s="244"/>
      <c r="O424" s="244"/>
    </row>
    <row r="425" spans="1:15" s="241" customFormat="1" ht="15" customHeight="1">
      <c r="A425" s="267"/>
      <c r="B425" s="238"/>
      <c r="C425" s="239"/>
      <c r="D425" s="240"/>
      <c r="E425" s="234"/>
      <c r="F425" s="234"/>
      <c r="G425" s="234"/>
      <c r="H425" s="234"/>
      <c r="K425" s="242"/>
      <c r="L425" s="243"/>
      <c r="M425" s="244"/>
      <c r="N425" s="244"/>
      <c r="O425" s="244"/>
    </row>
    <row r="426" spans="1:15" s="241" customFormat="1" ht="15" customHeight="1">
      <c r="A426" s="267"/>
      <c r="B426" s="238"/>
      <c r="C426" s="239"/>
      <c r="D426" s="240"/>
      <c r="E426" s="234"/>
      <c r="F426" s="234"/>
      <c r="G426" s="234"/>
      <c r="H426" s="234"/>
      <c r="K426" s="242"/>
      <c r="L426" s="243"/>
      <c r="M426" s="244"/>
      <c r="N426" s="244"/>
      <c r="O426" s="244"/>
    </row>
    <row r="427" spans="1:15" s="241" customFormat="1" ht="15" customHeight="1">
      <c r="A427" s="267"/>
      <c r="B427" s="238"/>
      <c r="C427" s="239"/>
      <c r="D427" s="240"/>
      <c r="E427" s="234"/>
      <c r="F427" s="234"/>
      <c r="G427" s="234"/>
      <c r="H427" s="234"/>
      <c r="K427" s="242"/>
      <c r="L427" s="243"/>
      <c r="M427" s="244"/>
      <c r="N427" s="244"/>
      <c r="O427" s="244"/>
    </row>
    <row r="428" spans="1:15" s="241" customFormat="1" ht="15" customHeight="1">
      <c r="A428" s="267"/>
      <c r="B428" s="238"/>
      <c r="C428" s="239"/>
      <c r="D428" s="240"/>
      <c r="E428" s="234"/>
      <c r="F428" s="234"/>
      <c r="G428" s="234"/>
      <c r="H428" s="234"/>
      <c r="K428" s="242"/>
      <c r="L428" s="243"/>
      <c r="M428" s="244"/>
      <c r="N428" s="244"/>
      <c r="O428" s="244"/>
    </row>
    <row r="429" spans="1:15" s="241" customFormat="1" ht="15" customHeight="1">
      <c r="A429" s="267"/>
      <c r="B429" s="238"/>
      <c r="C429" s="239"/>
      <c r="D429" s="240"/>
      <c r="E429" s="234"/>
      <c r="F429" s="234"/>
      <c r="G429" s="234"/>
      <c r="H429" s="234"/>
      <c r="K429" s="242"/>
      <c r="L429" s="243"/>
      <c r="M429" s="244"/>
      <c r="N429" s="244"/>
      <c r="O429" s="244"/>
    </row>
    <row r="430" spans="1:15" s="241" customFormat="1" ht="15" customHeight="1">
      <c r="A430" s="267"/>
      <c r="B430" s="238"/>
      <c r="C430" s="239"/>
      <c r="D430" s="240"/>
      <c r="E430" s="234"/>
      <c r="F430" s="234"/>
      <c r="G430" s="234"/>
      <c r="H430" s="234"/>
      <c r="K430" s="242"/>
      <c r="L430" s="243"/>
      <c r="M430" s="244"/>
      <c r="N430" s="244"/>
      <c r="O430" s="244"/>
    </row>
    <row r="431" spans="1:15" s="241" customFormat="1" ht="15" customHeight="1">
      <c r="A431" s="267"/>
      <c r="B431" s="238"/>
      <c r="C431" s="239"/>
      <c r="D431" s="240"/>
      <c r="E431" s="234"/>
      <c r="F431" s="234"/>
      <c r="G431" s="234"/>
      <c r="H431" s="234"/>
      <c r="K431" s="242"/>
      <c r="L431" s="243"/>
      <c r="M431" s="244"/>
      <c r="N431" s="244"/>
      <c r="O431" s="244"/>
    </row>
    <row r="432" spans="1:15" s="241" customFormat="1" ht="15" customHeight="1">
      <c r="A432" s="267"/>
      <c r="B432" s="238"/>
      <c r="C432" s="239"/>
      <c r="D432" s="240"/>
      <c r="E432" s="234"/>
      <c r="F432" s="234"/>
      <c r="G432" s="234"/>
      <c r="H432" s="234"/>
      <c r="K432" s="242"/>
      <c r="L432" s="243"/>
      <c r="M432" s="244"/>
      <c r="N432" s="244"/>
      <c r="O432" s="244"/>
    </row>
    <row r="433" spans="1:15" s="241" customFormat="1" ht="15" customHeight="1">
      <c r="A433" s="267"/>
      <c r="B433" s="238"/>
      <c r="C433" s="239"/>
      <c r="D433" s="240"/>
      <c r="E433" s="234"/>
      <c r="F433" s="234"/>
      <c r="G433" s="234"/>
      <c r="H433" s="234"/>
      <c r="K433" s="242"/>
      <c r="L433" s="243"/>
      <c r="M433" s="244"/>
      <c r="N433" s="244"/>
      <c r="O433" s="244"/>
    </row>
    <row r="434" spans="1:15" s="241" customFormat="1" ht="15" customHeight="1">
      <c r="A434" s="267"/>
      <c r="B434" s="238"/>
      <c r="C434" s="239"/>
      <c r="D434" s="240"/>
      <c r="E434" s="234"/>
      <c r="F434" s="234"/>
      <c r="G434" s="234"/>
      <c r="H434" s="234"/>
      <c r="K434" s="242"/>
      <c r="L434" s="243"/>
      <c r="M434" s="244"/>
      <c r="N434" s="244"/>
      <c r="O434" s="244"/>
    </row>
    <row r="435" spans="1:15" s="241" customFormat="1" ht="15" customHeight="1">
      <c r="A435" s="267"/>
      <c r="B435" s="238"/>
      <c r="C435" s="239"/>
      <c r="D435" s="240"/>
      <c r="E435" s="234"/>
      <c r="F435" s="234"/>
      <c r="G435" s="234"/>
      <c r="H435" s="234"/>
      <c r="K435" s="242"/>
      <c r="L435" s="243"/>
      <c r="M435" s="244"/>
      <c r="N435" s="244"/>
      <c r="O435" s="244"/>
    </row>
    <row r="436" spans="1:15" s="241" customFormat="1" ht="15" customHeight="1">
      <c r="A436" s="267"/>
      <c r="B436" s="238"/>
      <c r="C436" s="239"/>
      <c r="D436" s="240"/>
      <c r="E436" s="234"/>
      <c r="F436" s="234"/>
      <c r="G436" s="234"/>
      <c r="H436" s="234"/>
      <c r="K436" s="242"/>
      <c r="L436" s="243"/>
      <c r="M436" s="244"/>
      <c r="N436" s="244"/>
      <c r="O436" s="244"/>
    </row>
    <row r="437" spans="1:15" s="241" customFormat="1" ht="15" customHeight="1">
      <c r="A437" s="267"/>
      <c r="B437" s="238"/>
      <c r="C437" s="239"/>
      <c r="D437" s="240"/>
      <c r="E437" s="234"/>
      <c r="F437" s="234"/>
      <c r="G437" s="234"/>
      <c r="H437" s="234"/>
      <c r="K437" s="242"/>
      <c r="L437" s="243"/>
      <c r="M437" s="244"/>
      <c r="N437" s="244"/>
      <c r="O437" s="244"/>
    </row>
    <row r="438" spans="1:15" s="241" customFormat="1" ht="15" customHeight="1">
      <c r="A438" s="267"/>
      <c r="B438" s="238"/>
      <c r="C438" s="239"/>
      <c r="D438" s="240"/>
      <c r="E438" s="234"/>
      <c r="F438" s="234"/>
      <c r="G438" s="234"/>
      <c r="H438" s="234"/>
      <c r="K438" s="242"/>
      <c r="L438" s="243"/>
      <c r="M438" s="244"/>
      <c r="N438" s="244"/>
      <c r="O438" s="244"/>
    </row>
    <row r="439" spans="1:15" s="241" customFormat="1" ht="15" customHeight="1">
      <c r="A439" s="267"/>
      <c r="B439" s="238"/>
      <c r="C439" s="239"/>
      <c r="D439" s="240"/>
      <c r="E439" s="234"/>
      <c r="F439" s="234"/>
      <c r="G439" s="234"/>
      <c r="H439" s="234"/>
      <c r="K439" s="242"/>
      <c r="L439" s="243"/>
      <c r="M439" s="244"/>
      <c r="N439" s="244"/>
      <c r="O439" s="244"/>
    </row>
    <row r="440" spans="1:15" s="241" customFormat="1" ht="15" customHeight="1">
      <c r="A440" s="267"/>
      <c r="B440" s="238"/>
      <c r="C440" s="239"/>
      <c r="D440" s="240"/>
      <c r="E440" s="234"/>
      <c r="F440" s="234"/>
      <c r="G440" s="234"/>
      <c r="H440" s="234"/>
      <c r="K440" s="242"/>
      <c r="L440" s="243"/>
      <c r="M440" s="244"/>
      <c r="N440" s="244"/>
      <c r="O440" s="244"/>
    </row>
    <row r="441" spans="1:15" s="241" customFormat="1" ht="15" customHeight="1">
      <c r="A441" s="267"/>
      <c r="B441" s="238"/>
      <c r="C441" s="239"/>
      <c r="D441" s="240"/>
      <c r="E441" s="234"/>
      <c r="F441" s="234"/>
      <c r="G441" s="234"/>
      <c r="H441" s="234"/>
      <c r="K441" s="242"/>
      <c r="L441" s="243"/>
      <c r="M441" s="244"/>
      <c r="N441" s="244"/>
      <c r="O441" s="244"/>
    </row>
    <row r="442" spans="1:15" s="241" customFormat="1" ht="15" customHeight="1">
      <c r="A442" s="267"/>
      <c r="B442" s="238"/>
      <c r="C442" s="239"/>
      <c r="D442" s="240"/>
      <c r="E442" s="234"/>
      <c r="F442" s="234"/>
      <c r="G442" s="234"/>
      <c r="H442" s="234"/>
      <c r="K442" s="242"/>
      <c r="L442" s="243"/>
      <c r="M442" s="244"/>
      <c r="N442" s="244"/>
      <c r="O442" s="244"/>
    </row>
    <row r="443" spans="1:15" s="241" customFormat="1" ht="15" customHeight="1">
      <c r="A443" s="267"/>
      <c r="B443" s="238"/>
      <c r="C443" s="239"/>
      <c r="D443" s="240"/>
      <c r="E443" s="234"/>
      <c r="F443" s="234"/>
      <c r="G443" s="234"/>
      <c r="H443" s="234"/>
      <c r="K443" s="242"/>
      <c r="L443" s="243"/>
      <c r="M443" s="244"/>
      <c r="N443" s="244"/>
      <c r="O443" s="244"/>
    </row>
    <row r="444" spans="1:15" s="241" customFormat="1" ht="15" customHeight="1">
      <c r="A444" s="267"/>
      <c r="B444" s="238"/>
      <c r="C444" s="239"/>
      <c r="D444" s="240"/>
      <c r="E444" s="234"/>
      <c r="F444" s="234"/>
      <c r="G444" s="234"/>
      <c r="H444" s="234"/>
      <c r="K444" s="242"/>
      <c r="L444" s="243"/>
      <c r="M444" s="244"/>
      <c r="N444" s="244"/>
      <c r="O444" s="244"/>
    </row>
    <row r="445" spans="1:15" s="241" customFormat="1" ht="15" customHeight="1">
      <c r="A445" s="267"/>
      <c r="B445" s="238"/>
      <c r="C445" s="239"/>
      <c r="D445" s="240"/>
      <c r="E445" s="234"/>
      <c r="F445" s="234"/>
      <c r="G445" s="234"/>
      <c r="H445" s="234"/>
      <c r="K445" s="242"/>
      <c r="L445" s="243"/>
      <c r="M445" s="244"/>
      <c r="N445" s="244"/>
      <c r="O445" s="244"/>
    </row>
    <row r="446" spans="1:15" s="241" customFormat="1" ht="15" customHeight="1">
      <c r="A446" s="267"/>
      <c r="B446" s="238"/>
      <c r="C446" s="239"/>
      <c r="D446" s="240"/>
      <c r="E446" s="234"/>
      <c r="F446" s="234"/>
      <c r="G446" s="234"/>
      <c r="H446" s="234"/>
      <c r="K446" s="242"/>
      <c r="L446" s="243"/>
      <c r="M446" s="244"/>
      <c r="N446" s="244"/>
      <c r="O446" s="244"/>
    </row>
    <row r="447" spans="1:15" s="241" customFormat="1" ht="15" customHeight="1">
      <c r="A447" s="267"/>
      <c r="B447" s="238"/>
      <c r="C447" s="239"/>
      <c r="D447" s="240"/>
      <c r="E447" s="234"/>
      <c r="F447" s="234"/>
      <c r="G447" s="234"/>
      <c r="H447" s="234"/>
      <c r="K447" s="242"/>
      <c r="L447" s="243"/>
      <c r="M447" s="244"/>
      <c r="N447" s="244"/>
      <c r="O447" s="244"/>
    </row>
    <row r="448" spans="1:15" s="241" customFormat="1" ht="15" customHeight="1">
      <c r="A448" s="267"/>
      <c r="B448" s="238"/>
      <c r="C448" s="239"/>
      <c r="D448" s="240"/>
      <c r="E448" s="234"/>
      <c r="F448" s="234"/>
      <c r="G448" s="234"/>
      <c r="H448" s="234"/>
      <c r="K448" s="242"/>
      <c r="L448" s="243"/>
      <c r="M448" s="244"/>
      <c r="N448" s="244"/>
      <c r="O448" s="244"/>
    </row>
    <row r="449" spans="1:15" s="241" customFormat="1" ht="15" customHeight="1">
      <c r="A449" s="267"/>
      <c r="B449" s="238"/>
      <c r="C449" s="239"/>
      <c r="D449" s="240"/>
      <c r="E449" s="234"/>
      <c r="F449" s="234"/>
      <c r="G449" s="234"/>
      <c r="H449" s="234"/>
      <c r="K449" s="242"/>
      <c r="L449" s="243"/>
      <c r="M449" s="244"/>
      <c r="N449" s="244"/>
      <c r="O449" s="244"/>
    </row>
    <row r="450" spans="1:15" s="241" customFormat="1" ht="15" customHeight="1">
      <c r="A450" s="267"/>
      <c r="B450" s="238"/>
      <c r="C450" s="239"/>
      <c r="D450" s="240"/>
      <c r="E450" s="234"/>
      <c r="F450" s="234"/>
      <c r="G450" s="234"/>
      <c r="H450" s="234"/>
      <c r="K450" s="242"/>
      <c r="L450" s="243"/>
      <c r="M450" s="244"/>
      <c r="N450" s="244"/>
      <c r="O450" s="244"/>
    </row>
    <row r="451" spans="1:15" s="241" customFormat="1" ht="15" customHeight="1">
      <c r="A451" s="267"/>
      <c r="B451" s="238"/>
      <c r="C451" s="239"/>
      <c r="D451" s="240"/>
      <c r="E451" s="234"/>
      <c r="F451" s="234"/>
      <c r="G451" s="234"/>
      <c r="H451" s="234"/>
      <c r="K451" s="242"/>
      <c r="L451" s="243"/>
      <c r="M451" s="244"/>
      <c r="N451" s="244"/>
      <c r="O451" s="244"/>
    </row>
    <row r="452" spans="1:15" s="241" customFormat="1" ht="15" customHeight="1">
      <c r="A452" s="267"/>
      <c r="B452" s="238"/>
      <c r="C452" s="239"/>
      <c r="D452" s="240"/>
      <c r="E452" s="234"/>
      <c r="F452" s="234"/>
      <c r="G452" s="234"/>
      <c r="H452" s="234"/>
      <c r="K452" s="242"/>
      <c r="L452" s="243"/>
      <c r="M452" s="244"/>
      <c r="N452" s="244"/>
      <c r="O452" s="244"/>
    </row>
    <row r="453" spans="1:15" s="241" customFormat="1" ht="15" customHeight="1">
      <c r="A453" s="267"/>
      <c r="B453" s="238"/>
      <c r="C453" s="239"/>
      <c r="D453" s="240"/>
      <c r="E453" s="234"/>
      <c r="F453" s="234"/>
      <c r="G453" s="234"/>
      <c r="H453" s="234"/>
      <c r="K453" s="242"/>
      <c r="L453" s="243"/>
      <c r="M453" s="244"/>
      <c r="N453" s="244"/>
      <c r="O453" s="244"/>
    </row>
    <row r="454" spans="1:15" s="241" customFormat="1" ht="15" customHeight="1">
      <c r="A454" s="267"/>
      <c r="B454" s="238"/>
      <c r="C454" s="239"/>
      <c r="D454" s="240"/>
      <c r="E454" s="234"/>
      <c r="F454" s="234"/>
      <c r="G454" s="234"/>
      <c r="H454" s="234"/>
      <c r="K454" s="242"/>
      <c r="L454" s="243"/>
      <c r="M454" s="244"/>
      <c r="N454" s="244"/>
      <c r="O454" s="244"/>
    </row>
    <row r="455" spans="1:15" s="241" customFormat="1" ht="15" customHeight="1">
      <c r="A455" s="267"/>
      <c r="B455" s="238"/>
      <c r="C455" s="239"/>
      <c r="D455" s="240"/>
      <c r="E455" s="268"/>
      <c r="F455" s="240"/>
      <c r="G455" s="234"/>
      <c r="H455" s="234"/>
      <c r="I455" s="269"/>
      <c r="K455" s="242"/>
      <c r="L455" s="243"/>
      <c r="M455" s="244"/>
      <c r="N455" s="244"/>
      <c r="O455" s="244"/>
    </row>
    <row r="456" spans="1:15" s="238" customFormat="1" ht="15" customHeight="1">
      <c r="A456" s="267"/>
      <c r="C456" s="239"/>
      <c r="D456" s="240"/>
      <c r="E456" s="268"/>
      <c r="F456" s="240"/>
      <c r="G456" s="234"/>
      <c r="H456" s="234"/>
      <c r="I456" s="269"/>
      <c r="J456" s="241"/>
      <c r="K456" s="242"/>
      <c r="L456" s="243"/>
      <c r="M456" s="244"/>
      <c r="N456" s="244"/>
      <c r="O456" s="244"/>
    </row>
  </sheetData>
  <mergeCells count="5">
    <mergeCell ref="A1:B1"/>
    <mergeCell ref="C1:J1"/>
    <mergeCell ref="K1:L1"/>
    <mergeCell ref="I9:I11"/>
    <mergeCell ref="E10:E11"/>
  </mergeCells>
  <phoneticPr fontId="3" type="noConversion"/>
  <pageMargins left="0.62992125984251968" right="0.59055118110236227" top="0.82677165354330717" bottom="0.6692913385826772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>
    <tabColor rgb="FFFFFF00"/>
  </sheetPr>
  <dimension ref="A1:Z30"/>
  <sheetViews>
    <sheetView zoomScale="130" zoomScaleNormal="130" zoomScaleSheetLayoutView="100" workbookViewId="0">
      <pane ySplit="2" topLeftCell="A4" activePane="bottomLeft" state="frozen"/>
      <selection activeCell="B15" sqref="B15:B16"/>
      <selection pane="bottomLeft" activeCell="C6" sqref="C6"/>
    </sheetView>
  </sheetViews>
  <sheetFormatPr defaultColWidth="7.21875" defaultRowHeight="20.100000000000001" customHeight="1" outlineLevelCol="1"/>
  <cols>
    <col min="1" max="1" width="4.44140625" style="236" customWidth="1"/>
    <col min="2" max="2" width="12" style="236" customWidth="1"/>
    <col min="3" max="3" width="30.6640625" style="236" customWidth="1"/>
    <col min="4" max="4" width="9.33203125" style="236" customWidth="1"/>
    <col min="5" max="5" width="5.88671875" style="288" customWidth="1"/>
    <col min="6" max="6" width="9.6640625" style="288" customWidth="1"/>
    <col min="7" max="7" width="7.88671875" style="236" customWidth="1"/>
    <col min="8" max="8" width="1.88671875" style="236" customWidth="1"/>
    <col min="9" max="13" width="6.44140625" style="5" hidden="1" customWidth="1" outlineLevel="1"/>
    <col min="14" max="14" width="8.44140625" style="5" hidden="1" customWidth="1" outlineLevel="1"/>
    <col min="15" max="15" width="5.21875" style="5" hidden="1" customWidth="1" outlineLevel="1"/>
    <col min="16" max="16" width="8.6640625" style="5" hidden="1" customWidth="1" outlineLevel="1"/>
    <col min="17" max="18" width="5.21875" style="5" hidden="1" customWidth="1" outlineLevel="1"/>
    <col min="19" max="19" width="11.6640625" style="5" hidden="1" customWidth="1" outlineLevel="1"/>
    <col min="20" max="20" width="5.21875" style="5" hidden="1" customWidth="1" outlineLevel="1"/>
    <col min="21" max="21" width="7.88671875" style="5" hidden="1" customWidth="1" outlineLevel="1"/>
    <col min="22" max="25" width="7.21875" style="5" hidden="1" customWidth="1" outlineLevel="1"/>
    <col min="26" max="26" width="7.21875" style="236" collapsed="1"/>
    <col min="27" max="16384" width="7.21875" style="236"/>
  </cols>
  <sheetData>
    <row r="1" spans="1:25" ht="35.1" customHeight="1">
      <c r="B1" s="271" t="s">
        <v>16</v>
      </c>
      <c r="C1" s="271"/>
      <c r="D1" s="271"/>
      <c r="E1" s="271"/>
      <c r="F1" s="271"/>
      <c r="G1" s="271"/>
      <c r="I1" s="185" t="str">
        <f>가물막이수집!G1</f>
        <v>주간</v>
      </c>
      <c r="L1" s="43">
        <v>40</v>
      </c>
      <c r="M1" s="44"/>
      <c r="S1" s="15"/>
      <c r="U1" s="15"/>
      <c r="V1" s="52" t="s">
        <v>95</v>
      </c>
      <c r="W1" s="52" t="s">
        <v>96</v>
      </c>
      <c r="X1" s="52" t="s">
        <v>97</v>
      </c>
      <c r="Y1" s="52" t="s">
        <v>98</v>
      </c>
    </row>
    <row r="2" spans="1:25" ht="24.95" customHeight="1">
      <c r="B2" s="272" t="s">
        <v>62</v>
      </c>
      <c r="C2" s="272" t="s">
        <v>17</v>
      </c>
      <c r="D2" s="213" t="s">
        <v>9</v>
      </c>
      <c r="E2" s="272" t="s">
        <v>28</v>
      </c>
      <c r="F2" s="273" t="s">
        <v>10</v>
      </c>
      <c r="G2" s="273" t="s">
        <v>63</v>
      </c>
      <c r="I2" s="222" t="s">
        <v>59</v>
      </c>
      <c r="J2" s="223"/>
      <c r="K2" s="42" t="s">
        <v>61</v>
      </c>
      <c r="L2" s="222" t="s">
        <v>60</v>
      </c>
      <c r="M2" s="223"/>
      <c r="N2" s="7" t="s">
        <v>11</v>
      </c>
      <c r="O2" s="8"/>
      <c r="P2" s="6"/>
      <c r="Q2" s="9"/>
      <c r="R2" s="55" t="s">
        <v>9</v>
      </c>
      <c r="S2" s="55"/>
      <c r="T2" s="10" t="s">
        <v>28</v>
      </c>
      <c r="U2" s="10" t="s">
        <v>29</v>
      </c>
      <c r="V2" s="53" t="s">
        <v>2</v>
      </c>
      <c r="W2" s="53" t="s">
        <v>2</v>
      </c>
      <c r="X2" s="53" t="s">
        <v>2</v>
      </c>
      <c r="Y2" s="54" t="s">
        <v>2</v>
      </c>
    </row>
    <row r="3" spans="1:25" s="5" customFormat="1" ht="21.95" hidden="1" customHeight="1">
      <c r="A3" s="1" t="str">
        <f>IF(F3=0,"숨","")</f>
        <v>숨</v>
      </c>
      <c r="B3" s="39">
        <f>K3</f>
        <v>2</v>
      </c>
      <c r="C3" s="193" t="str">
        <f>CONCATENATE("  NO.",FIXED(N3,0)," + ",FIXED(O3,2)," ~ NO.",FIXED(P3,0)," + ",FIXED(Q3,2),"")</f>
        <v xml:space="preserve">  NO.0 + 0.00 ~ NO.0 + 0.00</v>
      </c>
      <c r="D3" s="11" t="str">
        <f>R3</f>
        <v>가시설</v>
      </c>
      <c r="E3" s="16">
        <f>IF(W3=$I$1,T3,0)</f>
        <v>1</v>
      </c>
      <c r="F3" s="13">
        <f>ROUND(($P3*$L$1+$Q3)-($N3*$L$1+$O3),2)</f>
        <v>0</v>
      </c>
      <c r="G3" s="12" t="str">
        <f>U3</f>
        <v>소하천</v>
      </c>
      <c r="I3" s="40">
        <v>1</v>
      </c>
      <c r="J3" s="41">
        <f>I3+1</f>
        <v>2</v>
      </c>
      <c r="K3" s="49">
        <f>VLOOKUP($I3,가물막이!$T$5:$AC$10432,2,0)</f>
        <v>2</v>
      </c>
      <c r="L3" s="50"/>
      <c r="M3" s="50"/>
      <c r="N3" s="45">
        <f>INT(L3/$L$1)</f>
        <v>0</v>
      </c>
      <c r="O3" s="46">
        <f>L3-(N3*$L$1)</f>
        <v>0</v>
      </c>
      <c r="P3" s="47">
        <f>INT(M3/$L$1)</f>
        <v>0</v>
      </c>
      <c r="Q3" s="48">
        <f>M3-(P3*$L$1)</f>
        <v>0</v>
      </c>
      <c r="R3" s="48" t="str">
        <f>HLOOKUP(S3,$V$1:$Y$2,2,0)</f>
        <v>가시설</v>
      </c>
      <c r="S3" s="50" t="str">
        <f>VLOOKUP($I3,가물막이!$T$5:$AC$10432,7,0)</f>
        <v>SHEET PILE</v>
      </c>
      <c r="T3" s="51">
        <f>VLOOKUP($I3,가물막이!$T$5:$AC$10432,8,0)</f>
        <v>1</v>
      </c>
      <c r="U3" s="50" t="str">
        <f>VLOOKUP($I3,가물막이!$T$5:$AC$10432,9,0)</f>
        <v>소하천</v>
      </c>
      <c r="V3" s="2">
        <f>M3-L3</f>
        <v>0</v>
      </c>
      <c r="W3" s="50" t="str">
        <f>VLOOKUP($I3,가물막이!$T$5:$AD$10432,11,0)</f>
        <v>주간</v>
      </c>
    </row>
    <row r="4" spans="1:25" ht="21.95" customHeight="1">
      <c r="A4" s="274" t="str">
        <f>IF(F4=0,"숨","")</f>
        <v/>
      </c>
      <c r="B4" s="275">
        <f t="shared" ref="B4" si="0">K4</f>
        <v>1</v>
      </c>
      <c r="C4" s="276" t="str">
        <f>CONCATENATE("  NO.",FIXED(N4,0)," + ",FIXED(O4,2)," ~ NO.",FIXED(P4,0)," + ",FIXED(Q4,2),"")</f>
        <v xml:space="preserve">  NO.9 + 21.00 ~ NO.9 + 38.60</v>
      </c>
      <c r="D4" s="277" t="str">
        <f t="shared" ref="D4" si="1">R4</f>
        <v>가시설</v>
      </c>
      <c r="E4" s="278">
        <f t="shared" ref="E4:E11" si="2">IF(W4=$I$1,T4,0)</f>
        <v>1</v>
      </c>
      <c r="F4" s="279">
        <f t="shared" ref="F4:F11" si="3">ROUND(($P4*$L$1+$Q4)-($N4*$L$1+$O4),2)</f>
        <v>17.600000000000001</v>
      </c>
      <c r="G4" s="280" t="str">
        <f t="shared" ref="G4:G11" si="4">U4</f>
        <v>소하천</v>
      </c>
      <c r="I4" s="41">
        <f>J3+1</f>
        <v>3</v>
      </c>
      <c r="J4" s="41">
        <f>I4+1</f>
        <v>4</v>
      </c>
      <c r="K4" s="49">
        <f>VLOOKUP($I4,가물막이!$T$5:$AC$10432,2,0)</f>
        <v>1</v>
      </c>
      <c r="L4" s="50">
        <f>VLOOKUP($I4,가물막이!$T$5:$AC$10432,3,0)</f>
        <v>381</v>
      </c>
      <c r="M4" s="50">
        <f>VLOOKUP($J4,가물막이!$T$5:$AC$10432,3,0)</f>
        <v>398.6</v>
      </c>
      <c r="N4" s="45">
        <f>INT(L4/$L$1)</f>
        <v>9</v>
      </c>
      <c r="O4" s="46">
        <f>L4-(N4*$L$1)</f>
        <v>21</v>
      </c>
      <c r="P4" s="47">
        <f>INT(M4/$L$1)</f>
        <v>9</v>
      </c>
      <c r="Q4" s="48">
        <f>M4-(P4*$L$1)</f>
        <v>38.600000000000023</v>
      </c>
      <c r="R4" s="48" t="str">
        <f t="shared" ref="R4" si="5">HLOOKUP(S4,$V$1:$Y$2,2,0)</f>
        <v>가시설</v>
      </c>
      <c r="S4" s="50" t="str">
        <f>VLOOKUP($I4,가물막이!$T$5:$AC$10432,7,0)</f>
        <v>SHEET PILE</v>
      </c>
      <c r="T4" s="51">
        <f>VLOOKUP($I4,가물막이!$T$5:$AC$10432,8,0)</f>
        <v>1</v>
      </c>
      <c r="U4" s="50" t="str">
        <f>VLOOKUP($I4,가물막이!$T$5:$AC$10432,9,0)</f>
        <v>소하천</v>
      </c>
      <c r="V4" s="2">
        <f t="shared" ref="V4" si="6">M4-L4</f>
        <v>17.600000000000023</v>
      </c>
      <c r="W4" s="50" t="str">
        <f>VLOOKUP($I4,가물막이!$T$5:$AD$10432,11,0)</f>
        <v>주간</v>
      </c>
    </row>
    <row r="5" spans="1:25" ht="21.95" customHeight="1">
      <c r="A5" s="274" t="str">
        <f t="shared" ref="A5:A10" si="7">IF(F5=0,"숨","")</f>
        <v/>
      </c>
      <c r="B5" s="275">
        <f t="shared" ref="B5:B10" si="8">K5</f>
        <v>1</v>
      </c>
      <c r="C5" s="276" t="str">
        <f t="shared" ref="C5:C10" si="9">CONCATENATE("  NO.",FIXED(N5,0)," + ",FIXED(O5,2)," ~ NO.",FIXED(P5,0)," + ",FIXED(Q5,2),"")</f>
        <v xml:space="preserve">  NO.24 + 8.80 ~ NO.24 + 23.50</v>
      </c>
      <c r="D5" s="277" t="str">
        <f t="shared" ref="D5:D10" si="10">R5</f>
        <v>가시설</v>
      </c>
      <c r="E5" s="278">
        <f t="shared" si="2"/>
        <v>1</v>
      </c>
      <c r="F5" s="279">
        <f t="shared" si="3"/>
        <v>14.7</v>
      </c>
      <c r="G5" s="280" t="str">
        <f t="shared" si="4"/>
        <v>소하천</v>
      </c>
      <c r="I5" s="41">
        <f t="shared" ref="I5:I11" si="11">J4+1</f>
        <v>5</v>
      </c>
      <c r="J5" s="41">
        <f t="shared" ref="J5:J11" si="12">I5+1</f>
        <v>6</v>
      </c>
      <c r="K5" s="49">
        <f>VLOOKUP($I5,가물막이!$T$5:$AC$10432,2,0)</f>
        <v>1</v>
      </c>
      <c r="L5" s="50">
        <f>VLOOKUP($I5,가물막이!$T$5:$AC$10432,3,0)</f>
        <v>968.8</v>
      </c>
      <c r="M5" s="50">
        <f>VLOOKUP($J5,가물막이!$T$5:$AC$10432,3,0)</f>
        <v>983.5</v>
      </c>
      <c r="N5" s="45">
        <f t="shared" ref="N5:N10" si="13">INT(L5/$L$1)</f>
        <v>24</v>
      </c>
      <c r="O5" s="46">
        <f t="shared" ref="O5:O10" si="14">L5-(N5*$L$1)</f>
        <v>8.7999999999999545</v>
      </c>
      <c r="P5" s="47">
        <f t="shared" ref="P5:P10" si="15">INT(M5/$L$1)</f>
        <v>24</v>
      </c>
      <c r="Q5" s="48">
        <f t="shared" ref="Q5:Q10" si="16">M5-(P5*$L$1)</f>
        <v>23.5</v>
      </c>
      <c r="R5" s="48" t="str">
        <f t="shared" ref="R5:R10" si="17">HLOOKUP(S5,$V$1:$Y$2,2,0)</f>
        <v>가시설</v>
      </c>
      <c r="S5" s="50" t="str">
        <f>VLOOKUP($I5,가물막이!$T$5:$AC$10432,7,0)</f>
        <v>SHEET PILE</v>
      </c>
      <c r="T5" s="51">
        <f>VLOOKUP($I5,가물막이!$T$5:$AC$10432,8,0)</f>
        <v>1</v>
      </c>
      <c r="U5" s="50" t="str">
        <f>VLOOKUP($I5,가물막이!$T$5:$AC$10432,9,0)</f>
        <v>소하천</v>
      </c>
      <c r="V5" s="2">
        <f t="shared" ref="V5:V10" si="18">M5-L5</f>
        <v>14.700000000000045</v>
      </c>
      <c r="W5" s="50" t="str">
        <f>VLOOKUP($I5,가물막이!$T$5:$AD$10432,11,0)</f>
        <v>주간</v>
      </c>
    </row>
    <row r="6" spans="1:25" ht="21.95" customHeight="1">
      <c r="A6" s="274" t="str">
        <f t="shared" si="7"/>
        <v/>
      </c>
      <c r="B6" s="275">
        <f t="shared" si="8"/>
        <v>1</v>
      </c>
      <c r="C6" s="276" t="str">
        <f t="shared" si="9"/>
        <v xml:space="preserve">  NO.95 + 28.60 ~ NO.96 + 0.50</v>
      </c>
      <c r="D6" s="277" t="str">
        <f t="shared" si="10"/>
        <v>가시설</v>
      </c>
      <c r="E6" s="278">
        <f t="shared" si="2"/>
        <v>1</v>
      </c>
      <c r="F6" s="279">
        <f t="shared" si="3"/>
        <v>11.9</v>
      </c>
      <c r="G6" s="280" t="str">
        <f t="shared" si="4"/>
        <v>소하천</v>
      </c>
      <c r="I6" s="41">
        <f t="shared" si="11"/>
        <v>7</v>
      </c>
      <c r="J6" s="41">
        <f t="shared" si="12"/>
        <v>8</v>
      </c>
      <c r="K6" s="49">
        <f>VLOOKUP($I6,가물막이!$T$5:$AC$10432,2,0)</f>
        <v>1</v>
      </c>
      <c r="L6" s="50">
        <f>VLOOKUP($I6,가물막이!$T$5:$AC$10432,3,0)</f>
        <v>3828.6</v>
      </c>
      <c r="M6" s="50">
        <f>VLOOKUP($J6,가물막이!$T$5:$AC$10432,3,0)</f>
        <v>3840.5</v>
      </c>
      <c r="N6" s="45">
        <f t="shared" si="13"/>
        <v>95</v>
      </c>
      <c r="O6" s="46">
        <f t="shared" si="14"/>
        <v>28.599999999999909</v>
      </c>
      <c r="P6" s="47">
        <f t="shared" si="15"/>
        <v>96</v>
      </c>
      <c r="Q6" s="48">
        <f t="shared" si="16"/>
        <v>0.5</v>
      </c>
      <c r="R6" s="48" t="str">
        <f t="shared" si="17"/>
        <v>가시설</v>
      </c>
      <c r="S6" s="50" t="str">
        <f>VLOOKUP($I6,가물막이!$T$5:$AC$10432,7,0)</f>
        <v>SHEET PILE</v>
      </c>
      <c r="T6" s="51">
        <f>VLOOKUP($I6,가물막이!$T$5:$AC$10432,8,0)</f>
        <v>1</v>
      </c>
      <c r="U6" s="50" t="str">
        <f>VLOOKUP($I6,가물막이!$T$5:$AC$10432,9,0)</f>
        <v>소하천</v>
      </c>
      <c r="V6" s="2">
        <f t="shared" si="18"/>
        <v>11.900000000000091</v>
      </c>
      <c r="W6" s="50" t="str">
        <f>VLOOKUP($I6,가물막이!$T$5:$AD$10432,11,0)</f>
        <v>주간</v>
      </c>
    </row>
    <row r="7" spans="1:25" ht="21.95" customHeight="1">
      <c r="A7" s="274" t="str">
        <f t="shared" si="7"/>
        <v/>
      </c>
      <c r="B7" s="275">
        <f t="shared" si="8"/>
        <v>1</v>
      </c>
      <c r="C7" s="276" t="str">
        <f t="shared" si="9"/>
        <v xml:space="preserve">  NO.101 + 13.40 ~ NO.101 + 19.40</v>
      </c>
      <c r="D7" s="277" t="str">
        <f t="shared" si="10"/>
        <v>가시설</v>
      </c>
      <c r="E7" s="278">
        <f t="shared" si="2"/>
        <v>1</v>
      </c>
      <c r="F7" s="279">
        <f t="shared" si="3"/>
        <v>6</v>
      </c>
      <c r="G7" s="280" t="str">
        <f t="shared" si="4"/>
        <v>소하천</v>
      </c>
      <c r="I7" s="41">
        <f t="shared" si="11"/>
        <v>9</v>
      </c>
      <c r="J7" s="41">
        <f t="shared" si="12"/>
        <v>10</v>
      </c>
      <c r="K7" s="49">
        <f>VLOOKUP($I7,가물막이!$T$5:$AC$10432,2,0)</f>
        <v>1</v>
      </c>
      <c r="L7" s="50">
        <f>VLOOKUP($I7,가물막이!$T$5:$AC$10432,3,0)</f>
        <v>4053.4</v>
      </c>
      <c r="M7" s="50">
        <f>VLOOKUP($J7,가물막이!$T$5:$AC$10432,3,0)</f>
        <v>4059.4</v>
      </c>
      <c r="N7" s="45">
        <f t="shared" si="13"/>
        <v>101</v>
      </c>
      <c r="O7" s="46">
        <f t="shared" si="14"/>
        <v>13.400000000000091</v>
      </c>
      <c r="P7" s="47">
        <f t="shared" si="15"/>
        <v>101</v>
      </c>
      <c r="Q7" s="48">
        <f t="shared" si="16"/>
        <v>19.400000000000091</v>
      </c>
      <c r="R7" s="48" t="str">
        <f t="shared" si="17"/>
        <v>가시설</v>
      </c>
      <c r="S7" s="50" t="str">
        <f>VLOOKUP($I7,가물막이!$T$5:$AC$10432,7,0)</f>
        <v>조절식흙막이</v>
      </c>
      <c r="T7" s="51">
        <f>VLOOKUP($I7,가물막이!$T$5:$AC$10432,8,0)</f>
        <v>1</v>
      </c>
      <c r="U7" s="50" t="str">
        <f>VLOOKUP($I7,가물막이!$T$5:$AC$10432,9,0)</f>
        <v>소하천</v>
      </c>
      <c r="V7" s="2">
        <f t="shared" si="18"/>
        <v>6</v>
      </c>
      <c r="W7" s="50" t="str">
        <f>VLOOKUP($I7,가물막이!$T$5:$AD$10432,11,0)</f>
        <v>주간</v>
      </c>
    </row>
    <row r="8" spans="1:25" ht="21.95" customHeight="1">
      <c r="A8" s="274" t="str">
        <f t="shared" si="7"/>
        <v/>
      </c>
      <c r="B8" s="275">
        <f t="shared" si="8"/>
        <v>1</v>
      </c>
      <c r="C8" s="276" t="str">
        <f t="shared" si="9"/>
        <v xml:space="preserve">  NO.155 + 10.50 ~ NO.156 + 18.20</v>
      </c>
      <c r="D8" s="277" t="str">
        <f t="shared" si="10"/>
        <v>가시설</v>
      </c>
      <c r="E8" s="278">
        <f t="shared" si="2"/>
        <v>2</v>
      </c>
      <c r="F8" s="279">
        <f t="shared" si="3"/>
        <v>47.7</v>
      </c>
      <c r="G8" s="280" t="str">
        <f t="shared" si="4"/>
        <v>대하천</v>
      </c>
      <c r="I8" s="41">
        <f t="shared" si="11"/>
        <v>11</v>
      </c>
      <c r="J8" s="41">
        <f t="shared" si="12"/>
        <v>12</v>
      </c>
      <c r="K8" s="49">
        <f>VLOOKUP($I8,가물막이!$T$5:$AC$10432,2,0)</f>
        <v>1</v>
      </c>
      <c r="L8" s="50">
        <f>VLOOKUP($I8,가물막이!$T$5:$AC$10432,3,0)</f>
        <v>6210.5</v>
      </c>
      <c r="M8" s="50">
        <f>VLOOKUP($J8,가물막이!$T$5:$AC$10432,3,0)</f>
        <v>6258.2</v>
      </c>
      <c r="N8" s="45">
        <f t="shared" si="13"/>
        <v>155</v>
      </c>
      <c r="O8" s="46">
        <f t="shared" si="14"/>
        <v>10.5</v>
      </c>
      <c r="P8" s="47">
        <f t="shared" si="15"/>
        <v>156</v>
      </c>
      <c r="Q8" s="48">
        <f t="shared" si="16"/>
        <v>18.199999999999818</v>
      </c>
      <c r="R8" s="48" t="str">
        <f t="shared" si="17"/>
        <v>가시설</v>
      </c>
      <c r="S8" s="50" t="str">
        <f>VLOOKUP($I8,가물막이!$T$5:$AC$10432,7,0)</f>
        <v>SHEET PILE</v>
      </c>
      <c r="T8" s="51">
        <f>VLOOKUP($I8,가물막이!$T$5:$AC$10432,8,0)</f>
        <v>2</v>
      </c>
      <c r="U8" s="50" t="str">
        <f>VLOOKUP($I8,가물막이!$T$5:$AC$10432,9,0)</f>
        <v>대하천</v>
      </c>
      <c r="V8" s="2">
        <f t="shared" si="18"/>
        <v>47.699999999999818</v>
      </c>
      <c r="W8" s="50" t="str">
        <f>VLOOKUP($I8,가물막이!$T$5:$AD$10432,11,0)</f>
        <v>주간</v>
      </c>
    </row>
    <row r="9" spans="1:25" ht="21.95" customHeight="1">
      <c r="A9" s="274" t="str">
        <f t="shared" si="7"/>
        <v/>
      </c>
      <c r="B9" s="275">
        <f t="shared" si="8"/>
        <v>1</v>
      </c>
      <c r="C9" s="276" t="str">
        <f t="shared" si="9"/>
        <v xml:space="preserve">  NO.192 + 25.70 ~ NO.192 + 33.20</v>
      </c>
      <c r="D9" s="277" t="str">
        <f t="shared" si="10"/>
        <v>가시설</v>
      </c>
      <c r="E9" s="278">
        <f t="shared" si="2"/>
        <v>1</v>
      </c>
      <c r="F9" s="279">
        <f t="shared" si="3"/>
        <v>7.5</v>
      </c>
      <c r="G9" s="280" t="str">
        <f t="shared" si="4"/>
        <v>소하천</v>
      </c>
      <c r="I9" s="41">
        <f t="shared" si="11"/>
        <v>13</v>
      </c>
      <c r="J9" s="41">
        <f t="shared" si="12"/>
        <v>14</v>
      </c>
      <c r="K9" s="49">
        <f>VLOOKUP($I9,가물막이!$T$5:$AC$10432,2,0)</f>
        <v>1</v>
      </c>
      <c r="L9" s="50">
        <f>VLOOKUP($I9,가물막이!$T$5:$AC$10432,3,0)</f>
        <v>7705.7</v>
      </c>
      <c r="M9" s="50">
        <f>VLOOKUP($J9,가물막이!$T$5:$AC$10432,3,0)</f>
        <v>7713.2</v>
      </c>
      <c r="N9" s="45">
        <f t="shared" si="13"/>
        <v>192</v>
      </c>
      <c r="O9" s="46">
        <f t="shared" si="14"/>
        <v>25.699999999999818</v>
      </c>
      <c r="P9" s="47">
        <f t="shared" si="15"/>
        <v>192</v>
      </c>
      <c r="Q9" s="48">
        <f t="shared" si="16"/>
        <v>33.199999999999818</v>
      </c>
      <c r="R9" s="48" t="str">
        <f t="shared" si="17"/>
        <v>가시설</v>
      </c>
      <c r="S9" s="50" t="str">
        <f>VLOOKUP($I9,가물막이!$T$5:$AC$10432,7,0)</f>
        <v>조절식흙막이</v>
      </c>
      <c r="T9" s="51">
        <f>VLOOKUP($I9,가물막이!$T$5:$AC$10432,8,0)</f>
        <v>1</v>
      </c>
      <c r="U9" s="50" t="str">
        <f>VLOOKUP($I9,가물막이!$T$5:$AC$10432,9,0)</f>
        <v>소하천</v>
      </c>
      <c r="V9" s="2">
        <f t="shared" si="18"/>
        <v>7.5</v>
      </c>
      <c r="W9" s="50" t="str">
        <f>VLOOKUP($I9,가물막이!$T$5:$AD$10432,11,0)</f>
        <v>주간</v>
      </c>
    </row>
    <row r="10" spans="1:25" ht="21.95" customHeight="1">
      <c r="A10" s="274" t="str">
        <f t="shared" si="7"/>
        <v/>
      </c>
      <c r="B10" s="275">
        <f t="shared" si="8"/>
        <v>1</v>
      </c>
      <c r="C10" s="276" t="str">
        <f t="shared" si="9"/>
        <v xml:space="preserve">  NO.355 + 13.40 ~ NO.355 + 20.00</v>
      </c>
      <c r="D10" s="277" t="str">
        <f t="shared" si="10"/>
        <v>가시설</v>
      </c>
      <c r="E10" s="278">
        <f t="shared" si="2"/>
        <v>1</v>
      </c>
      <c r="F10" s="279">
        <f t="shared" si="3"/>
        <v>6.6</v>
      </c>
      <c r="G10" s="280" t="str">
        <f t="shared" si="4"/>
        <v>소하천</v>
      </c>
      <c r="I10" s="41">
        <f t="shared" si="11"/>
        <v>15</v>
      </c>
      <c r="J10" s="41">
        <f t="shared" si="12"/>
        <v>16</v>
      </c>
      <c r="K10" s="49">
        <f>VLOOKUP($I10,가물막이!$T$5:$AC$10432,2,0)</f>
        <v>1</v>
      </c>
      <c r="L10" s="50">
        <f>VLOOKUP($I10,가물막이!$T$5:$AC$10432,3,0)</f>
        <v>14213.4</v>
      </c>
      <c r="M10" s="50">
        <f>VLOOKUP($J10,가물막이!$T$5:$AC$10432,3,0)</f>
        <v>14220</v>
      </c>
      <c r="N10" s="45">
        <f t="shared" si="13"/>
        <v>355</v>
      </c>
      <c r="O10" s="46">
        <f t="shared" si="14"/>
        <v>13.399999999999636</v>
      </c>
      <c r="P10" s="47">
        <f t="shared" si="15"/>
        <v>355</v>
      </c>
      <c r="Q10" s="48">
        <f t="shared" si="16"/>
        <v>20</v>
      </c>
      <c r="R10" s="48" t="str">
        <f t="shared" si="17"/>
        <v>가시설</v>
      </c>
      <c r="S10" s="50" t="str">
        <f>VLOOKUP($I10,가물막이!$T$5:$AC$10432,7,0)</f>
        <v>SHEET PILE</v>
      </c>
      <c r="T10" s="51">
        <f>VLOOKUP($I10,가물막이!$T$5:$AC$10432,8,0)</f>
        <v>1</v>
      </c>
      <c r="U10" s="50" t="str">
        <f>VLOOKUP($I10,가물막이!$T$5:$AC$10432,9,0)</f>
        <v>소하천</v>
      </c>
      <c r="V10" s="2">
        <f t="shared" si="18"/>
        <v>6.6000000000003638</v>
      </c>
      <c r="W10" s="50" t="str">
        <f>VLOOKUP($I10,가물막이!$T$5:$AD$10432,11,0)</f>
        <v>주간</v>
      </c>
    </row>
    <row r="11" spans="1:25" ht="21.95" customHeight="1">
      <c r="A11" s="274" t="str">
        <f t="shared" ref="A11" si="19">IF(F11=0,"숨","")</f>
        <v/>
      </c>
      <c r="B11" s="275" t="s">
        <v>147</v>
      </c>
      <c r="C11" s="276" t="str">
        <f t="shared" ref="C11" si="20">CONCATENATE("  NO.",FIXED(N11,0)," + ",FIXED(O11,2)," ~ NO.",FIXED(P11,0)," + ",FIXED(Q11,2),"")</f>
        <v xml:space="preserve">  NO.0 + 10.40 ~ NO.0 + 24.20</v>
      </c>
      <c r="D11" s="277" t="str">
        <f t="shared" ref="D11" si="21">R11</f>
        <v>가시설</v>
      </c>
      <c r="E11" s="278">
        <f t="shared" si="2"/>
        <v>1</v>
      </c>
      <c r="F11" s="279">
        <f t="shared" si="3"/>
        <v>13.8</v>
      </c>
      <c r="G11" s="280" t="str">
        <f t="shared" si="4"/>
        <v>소하천</v>
      </c>
      <c r="I11" s="41">
        <f t="shared" si="11"/>
        <v>17</v>
      </c>
      <c r="J11" s="41">
        <f t="shared" si="12"/>
        <v>18</v>
      </c>
      <c r="K11" s="49" t="str">
        <f>VLOOKUP($I11,가물막이!$T$5:$AC$10432,2,0)</f>
        <v>아포배수지 분기</v>
      </c>
      <c r="L11" s="50">
        <f>VLOOKUP($I11,가물막이!$T$5:$AC$10432,3,0)</f>
        <v>10.4</v>
      </c>
      <c r="M11" s="50">
        <f>VLOOKUP($J11,가물막이!$T$5:$AC$10432,3,0)</f>
        <v>24.2</v>
      </c>
      <c r="N11" s="45">
        <f t="shared" ref="N11" si="22">INT(L11/$L$1)</f>
        <v>0</v>
      </c>
      <c r="O11" s="46">
        <f t="shared" ref="O11" si="23">L11-(N11*$L$1)</f>
        <v>10.4</v>
      </c>
      <c r="P11" s="47">
        <f t="shared" ref="P11" si="24">INT(M11/$L$1)</f>
        <v>0</v>
      </c>
      <c r="Q11" s="48">
        <f t="shared" ref="Q11" si="25">M11-(P11*$L$1)</f>
        <v>24.2</v>
      </c>
      <c r="R11" s="48" t="str">
        <f t="shared" ref="R11" si="26">HLOOKUP(S11,$V$1:$Y$2,2,0)</f>
        <v>가시설</v>
      </c>
      <c r="S11" s="50" t="str">
        <f>VLOOKUP($I11,가물막이!$T$5:$AC$10432,7,0)</f>
        <v>조립식흙막이</v>
      </c>
      <c r="T11" s="51">
        <f>VLOOKUP($I11,가물막이!$T$5:$AC$10432,8,0)</f>
        <v>1</v>
      </c>
      <c r="U11" s="50" t="str">
        <f>VLOOKUP($I11,가물막이!$T$5:$AC$10432,9,0)</f>
        <v>소하천</v>
      </c>
      <c r="V11" s="2">
        <f t="shared" ref="V11" si="27">M11-L11</f>
        <v>13.799999999999999</v>
      </c>
      <c r="W11" s="50" t="str">
        <f>VLOOKUP($I11,가물막이!$T$5:$AD$10432,11,0)</f>
        <v>주간</v>
      </c>
    </row>
    <row r="12" spans="1:25" ht="21.95" customHeight="1">
      <c r="A12" s="274" t="str">
        <f t="shared" ref="A12:A17" si="28">IF(F12=0,"숨","")</f>
        <v/>
      </c>
      <c r="B12" s="281" t="s">
        <v>12</v>
      </c>
      <c r="C12" s="281"/>
      <c r="D12" s="282"/>
      <c r="E12" s="283"/>
      <c r="F12" s="284">
        <f>SUM(F3:F11)</f>
        <v>125.8</v>
      </c>
      <c r="G12" s="284"/>
    </row>
    <row r="13" spans="1:25" s="192" customFormat="1" ht="21.95" hidden="1" customHeight="1">
      <c r="A13" s="187" t="str">
        <f t="shared" si="28"/>
        <v>숨</v>
      </c>
      <c r="B13" s="224" t="s">
        <v>14</v>
      </c>
      <c r="C13" s="224"/>
      <c r="D13" s="225" t="s">
        <v>8</v>
      </c>
      <c r="E13" s="189">
        <v>1</v>
      </c>
      <c r="F13" s="190">
        <f>SUMPRODUCT(($D$3:$D$12=I13)*($E$3:$E$12=E13)*($F$3:$F$12))</f>
        <v>0</v>
      </c>
      <c r="G13" s="191"/>
      <c r="I13" s="188" t="s">
        <v>8</v>
      </c>
    </row>
    <row r="14" spans="1:25" s="192" customFormat="1" ht="21.95" hidden="1" customHeight="1">
      <c r="A14" s="187" t="str">
        <f t="shared" si="28"/>
        <v>숨</v>
      </c>
      <c r="B14" s="224"/>
      <c r="C14" s="224"/>
      <c r="D14" s="226"/>
      <c r="E14" s="189">
        <v>2</v>
      </c>
      <c r="F14" s="190">
        <f>SUMPRODUCT(($D$3:$D$12=I14)*($E$3:$E$12=E14)*($F$3:$F$12))</f>
        <v>0</v>
      </c>
      <c r="G14" s="191"/>
      <c r="I14" s="188" t="s">
        <v>8</v>
      </c>
    </row>
    <row r="15" spans="1:25" ht="21.95" customHeight="1">
      <c r="A15" s="274" t="str">
        <f t="shared" si="28"/>
        <v/>
      </c>
      <c r="B15" s="285"/>
      <c r="C15" s="285"/>
      <c r="D15" s="286" t="s">
        <v>13</v>
      </c>
      <c r="E15" s="283">
        <v>1</v>
      </c>
      <c r="F15" s="284">
        <f>SUMPRODUCT(($D$3:$D$12=I15)*($E$3:$E$12=E15)*($F$3:$F$12))</f>
        <v>78.099999999999994</v>
      </c>
      <c r="G15" s="280"/>
      <c r="I15" s="14" t="s">
        <v>13</v>
      </c>
    </row>
    <row r="16" spans="1:25" ht="21.95" customHeight="1">
      <c r="A16" s="274" t="str">
        <f t="shared" si="28"/>
        <v/>
      </c>
      <c r="B16" s="285"/>
      <c r="C16" s="285"/>
      <c r="D16" s="287"/>
      <c r="E16" s="283">
        <v>2</v>
      </c>
      <c r="F16" s="284">
        <f>SUMPRODUCT(($D$3:$D$12=I16)*($E$3:$E$12=E16)*($F$3:$F$12))</f>
        <v>47.7</v>
      </c>
      <c r="G16" s="280"/>
      <c r="I16" s="14" t="s">
        <v>13</v>
      </c>
    </row>
    <row r="17" spans="1:7" ht="21.95" customHeight="1">
      <c r="A17" s="274" t="str">
        <f t="shared" si="28"/>
        <v/>
      </c>
      <c r="B17" s="285"/>
      <c r="C17" s="285"/>
      <c r="D17" s="282" t="s">
        <v>15</v>
      </c>
      <c r="E17" s="283"/>
      <c r="F17" s="284">
        <f>SUM(F13:F16)</f>
        <v>125.8</v>
      </c>
      <c r="G17" s="280"/>
    </row>
    <row r="18" spans="1:7" ht="20.100000000000001" customHeight="1">
      <c r="E18" s="236"/>
      <c r="F18" s="236"/>
    </row>
    <row r="19" spans="1:7" ht="20.100000000000001" customHeight="1">
      <c r="E19" s="236"/>
      <c r="F19" s="236"/>
    </row>
    <row r="20" spans="1:7" ht="20.100000000000001" customHeight="1">
      <c r="E20" s="236"/>
      <c r="F20" s="236"/>
    </row>
    <row r="21" spans="1:7" ht="20.100000000000001" customHeight="1">
      <c r="E21" s="236"/>
      <c r="F21" s="236"/>
    </row>
    <row r="22" spans="1:7" ht="20.100000000000001" customHeight="1">
      <c r="E22" s="236"/>
      <c r="F22" s="236"/>
    </row>
    <row r="23" spans="1:7" ht="20.100000000000001" customHeight="1">
      <c r="E23" s="236"/>
      <c r="F23" s="236"/>
    </row>
    <row r="24" spans="1:7" ht="20.100000000000001" customHeight="1">
      <c r="E24" s="236"/>
      <c r="F24" s="236"/>
    </row>
    <row r="25" spans="1:7" ht="20.100000000000001" customHeight="1">
      <c r="E25" s="236"/>
      <c r="F25" s="236"/>
    </row>
    <row r="26" spans="1:7" ht="20.100000000000001" customHeight="1">
      <c r="E26" s="236"/>
      <c r="F26" s="236"/>
    </row>
    <row r="27" spans="1:7" ht="20.100000000000001" customHeight="1">
      <c r="E27" s="236"/>
      <c r="F27" s="236"/>
    </row>
    <row r="28" spans="1:7" ht="20.100000000000001" customHeight="1">
      <c r="E28" s="236"/>
      <c r="F28" s="236"/>
    </row>
    <row r="29" spans="1:7" ht="20.100000000000001" customHeight="1">
      <c r="E29" s="236"/>
      <c r="F29" s="236"/>
    </row>
    <row r="30" spans="1:7" ht="20.100000000000001" customHeight="1">
      <c r="E30" s="236"/>
      <c r="F30" s="236"/>
    </row>
  </sheetData>
  <autoFilter ref="A2:A17" xr:uid="{00000000-0009-0000-0000-000004000000}">
    <filterColumn colId="0">
      <filters blank="1"/>
    </filterColumn>
  </autoFilter>
  <mergeCells count="5">
    <mergeCell ref="I2:J2"/>
    <mergeCell ref="L2:M2"/>
    <mergeCell ref="B13:C17"/>
    <mergeCell ref="D15:D16"/>
    <mergeCell ref="D13:D14"/>
  </mergeCells>
  <phoneticPr fontId="3" type="noConversion"/>
  <conditionalFormatting sqref="A3:A17 B4:B11 A11:B11">
    <cfRule type="containsText" dxfId="5" priority="34" operator="containsText" text="숨">
      <formula>NOT(ISERROR(SEARCH("숨",A3)))</formula>
    </cfRule>
  </conditionalFormatting>
  <conditionalFormatting sqref="B3:B11 K3:M11 S3:U11 W3:W11">
    <cfRule type="expression" dxfId="4" priority="32">
      <formula>#REF!&gt;0</formula>
    </cfRule>
  </conditionalFormatting>
  <conditionalFormatting sqref="F3:F11">
    <cfRule type="cellIs" dxfId="3" priority="36" operator="equal">
      <formula>0</formula>
    </cfRule>
  </conditionalFormatting>
  <printOptions horizontalCentered="1"/>
  <pageMargins left="0.74803149606299213" right="0.6692913385826772" top="0.82677165354330717" bottom="0.78740157480314965" header="0.39370078740157483" footer="0.3937007874015748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/>
  </sheetPr>
  <dimension ref="A1:AD1827"/>
  <sheetViews>
    <sheetView view="pageBreakPreview" zoomScale="90" zoomScaleSheetLayoutView="90" workbookViewId="0">
      <pane ySplit="5" topLeftCell="A1713" activePane="bottomLeft" state="frozen"/>
      <selection pane="bottomLeft" activeCell="U1736" sqref="U1736"/>
    </sheetView>
  </sheetViews>
  <sheetFormatPr defaultColWidth="6.21875" defaultRowHeight="11.25" outlineLevelCol="1"/>
  <cols>
    <col min="1" max="1" width="12.5546875" style="58" customWidth="1"/>
    <col min="2" max="2" width="6" style="58" customWidth="1"/>
    <col min="3" max="3" width="6.44140625" style="58" customWidth="1"/>
    <col min="4" max="4" width="3.77734375" style="58" customWidth="1"/>
    <col min="5" max="5" width="9.109375" style="58" customWidth="1"/>
    <col min="6" max="6" width="5.21875" style="58" customWidth="1"/>
    <col min="7" max="9" width="5.21875" style="58" customWidth="1" outlineLevel="1"/>
    <col min="10" max="10" width="7.88671875" style="58" customWidth="1" outlineLevel="1"/>
    <col min="11" max="11" width="13.33203125" style="58" customWidth="1" outlineLevel="1"/>
    <col min="12" max="12" width="6.5546875" style="58" customWidth="1" outlineLevel="1"/>
    <col min="13" max="13" width="15.109375" style="58" customWidth="1" outlineLevel="1"/>
    <col min="14" max="14" width="8.109375" style="58" customWidth="1" outlineLevel="1"/>
    <col min="15" max="15" width="9.44140625" style="58" customWidth="1" outlineLevel="1"/>
    <col min="16" max="16" width="4.88671875" style="58" customWidth="1" outlineLevel="1"/>
    <col min="17" max="17" width="6.44140625" style="58" customWidth="1" outlineLevel="1"/>
    <col min="18" max="18" width="8.33203125" style="61" customWidth="1" outlineLevel="1"/>
    <col min="19" max="21" width="6" style="59" customWidth="1"/>
    <col min="22" max="22" width="8.44140625" style="59" customWidth="1"/>
    <col min="23" max="24" width="6" style="59" customWidth="1"/>
    <col min="25" max="25" width="6.109375" style="58" customWidth="1"/>
    <col min="26" max="26" width="11.6640625" style="58" customWidth="1"/>
    <col min="27" max="27" width="6.21875" style="58"/>
    <col min="28" max="28" width="8.6640625" style="58" customWidth="1"/>
    <col min="29" max="29" width="6.44140625" style="58" bestFit="1" customWidth="1"/>
    <col min="30" max="16384" width="6.21875" style="58"/>
  </cols>
  <sheetData>
    <row r="1" spans="1:30">
      <c r="A1" s="58">
        <v>1</v>
      </c>
      <c r="B1" s="58">
        <f t="shared" ref="B1:Q1" si="0">A1+1</f>
        <v>2</v>
      </c>
      <c r="C1" s="58">
        <f t="shared" si="0"/>
        <v>3</v>
      </c>
      <c r="D1" s="58">
        <f t="shared" si="0"/>
        <v>4</v>
      </c>
      <c r="E1" s="58">
        <f t="shared" si="0"/>
        <v>5</v>
      </c>
      <c r="F1" s="58">
        <f t="shared" si="0"/>
        <v>6</v>
      </c>
      <c r="G1" s="58">
        <f t="shared" si="0"/>
        <v>7</v>
      </c>
      <c r="H1" s="58">
        <f t="shared" si="0"/>
        <v>8</v>
      </c>
      <c r="I1" s="58">
        <f t="shared" si="0"/>
        <v>9</v>
      </c>
      <c r="J1" s="58">
        <f t="shared" si="0"/>
        <v>10</v>
      </c>
      <c r="K1" s="58">
        <f t="shared" si="0"/>
        <v>11</v>
      </c>
      <c r="L1" s="58">
        <f t="shared" si="0"/>
        <v>12</v>
      </c>
      <c r="M1" s="58">
        <f t="shared" si="0"/>
        <v>13</v>
      </c>
      <c r="N1" s="58">
        <f t="shared" si="0"/>
        <v>14</v>
      </c>
      <c r="O1" s="58">
        <f t="shared" si="0"/>
        <v>15</v>
      </c>
      <c r="P1" s="58">
        <f t="shared" si="0"/>
        <v>16</v>
      </c>
      <c r="Q1" s="58">
        <f t="shared" si="0"/>
        <v>17</v>
      </c>
      <c r="R1" s="58"/>
    </row>
    <row r="2" spans="1:30" ht="20.100000000000001" customHeight="1">
      <c r="B2" s="60" t="s">
        <v>66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27">
        <v>40</v>
      </c>
      <c r="Q2" s="227"/>
      <c r="R2" s="58"/>
      <c r="S2" s="58"/>
      <c r="T2" s="61">
        <v>1</v>
      </c>
      <c r="U2" s="61">
        <f t="shared" ref="U2:AD2" si="1">T2+1</f>
        <v>2</v>
      </c>
      <c r="V2" s="61">
        <f t="shared" si="1"/>
        <v>3</v>
      </c>
      <c r="W2" s="61">
        <f t="shared" si="1"/>
        <v>4</v>
      </c>
      <c r="X2" s="61">
        <f t="shared" si="1"/>
        <v>5</v>
      </c>
      <c r="Y2" s="61">
        <f t="shared" si="1"/>
        <v>6</v>
      </c>
      <c r="Z2" s="61">
        <f t="shared" si="1"/>
        <v>7</v>
      </c>
      <c r="AA2" s="61">
        <f t="shared" si="1"/>
        <v>8</v>
      </c>
      <c r="AB2" s="61">
        <f t="shared" si="1"/>
        <v>9</v>
      </c>
      <c r="AC2" s="61">
        <f t="shared" si="1"/>
        <v>10</v>
      </c>
      <c r="AD2" s="61">
        <f t="shared" si="1"/>
        <v>11</v>
      </c>
    </row>
    <row r="3" spans="1:30" ht="20.100000000000001" customHeight="1"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3" t="str">
        <f>IF(AND(E1822=E1827,E1826=E1827),"OK","NG")</f>
        <v>OK</v>
      </c>
      <c r="Q3" s="63"/>
      <c r="R3" s="58"/>
      <c r="S3" s="64"/>
      <c r="T3" s="64"/>
      <c r="U3" s="64"/>
      <c r="V3" s="64"/>
      <c r="W3" s="64"/>
      <c r="X3" s="64"/>
    </row>
    <row r="4" spans="1:30" s="74" customFormat="1" ht="30" customHeight="1">
      <c r="A4" s="65" t="s">
        <v>67</v>
      </c>
      <c r="B4" s="66" t="s">
        <v>68</v>
      </c>
      <c r="C4" s="67"/>
      <c r="D4" s="67"/>
      <c r="E4" s="65" t="s">
        <v>69</v>
      </c>
      <c r="F4" s="65" t="s">
        <v>70</v>
      </c>
      <c r="G4" s="68" t="s">
        <v>71</v>
      </c>
      <c r="H4" s="68" t="s">
        <v>72</v>
      </c>
      <c r="I4" s="69" t="s">
        <v>73</v>
      </c>
      <c r="J4" s="68" t="s">
        <v>74</v>
      </c>
      <c r="K4" s="69" t="s">
        <v>75</v>
      </c>
      <c r="L4" s="70" t="s">
        <v>76</v>
      </c>
      <c r="M4" s="69" t="s">
        <v>77</v>
      </c>
      <c r="N4" s="69" t="s">
        <v>78</v>
      </c>
      <c r="O4" s="71" t="s">
        <v>79</v>
      </c>
      <c r="P4" s="228" t="s">
        <v>80</v>
      </c>
      <c r="Q4" s="229"/>
      <c r="R4" s="68" t="s">
        <v>81</v>
      </c>
      <c r="S4" s="183" t="s">
        <v>82</v>
      </c>
      <c r="T4" s="72"/>
      <c r="U4" s="73" t="s">
        <v>80</v>
      </c>
      <c r="V4" s="68" t="s">
        <v>81</v>
      </c>
      <c r="W4" s="68" t="s">
        <v>71</v>
      </c>
      <c r="X4" s="68" t="s">
        <v>72</v>
      </c>
      <c r="Y4" s="73" t="s">
        <v>83</v>
      </c>
      <c r="Z4" s="68" t="s">
        <v>84</v>
      </c>
      <c r="AA4" s="68" t="s">
        <v>85</v>
      </c>
      <c r="AB4" s="68" t="s">
        <v>86</v>
      </c>
    </row>
    <row r="5" spans="1:30" s="74" customFormat="1" ht="12.95" customHeight="1">
      <c r="A5" s="75">
        <f t="shared" ref="A5:A69" si="2">IF(P5&gt;0,P5,"")</f>
        <v>2</v>
      </c>
      <c r="B5" s="76">
        <f t="shared" ref="B5:B69" si="3">ROUNDDOWN(R5/$P$2,0)</f>
        <v>0</v>
      </c>
      <c r="C5" s="77">
        <f t="shared" ref="C5:C69" si="4">ROUND(R5-(B5*$P$2),2)</f>
        <v>0</v>
      </c>
      <c r="D5" s="78" t="str">
        <f t="shared" ref="D5:D69" si="5">IF(D4="(전)","(후)",IF(AND(B5=B6,C5=C6),"(전)",""))</f>
        <v/>
      </c>
      <c r="E5" s="79">
        <f t="shared" ref="E5:E69" si="6">IF(P5&gt;0,0,ROUND(((B5*$P$2)+C5)-((B4*$P$2)+C4),2))</f>
        <v>0</v>
      </c>
      <c r="F5" s="80">
        <v>700</v>
      </c>
      <c r="G5" s="81">
        <v>29.91</v>
      </c>
      <c r="H5" s="81">
        <v>25.73</v>
      </c>
      <c r="I5" s="81">
        <v>4.18</v>
      </c>
      <c r="J5" s="81" t="s">
        <v>99</v>
      </c>
      <c r="K5" s="81" t="s">
        <v>96</v>
      </c>
      <c r="L5" s="82">
        <v>0</v>
      </c>
      <c r="M5" s="83" t="s">
        <v>100</v>
      </c>
      <c r="N5" s="83" t="s">
        <v>101</v>
      </c>
      <c r="O5" s="83" t="s">
        <v>102</v>
      </c>
      <c r="P5" s="84">
        <v>2</v>
      </c>
      <c r="Q5" s="85">
        <f>P5</f>
        <v>2</v>
      </c>
      <c r="R5" s="86">
        <v>0</v>
      </c>
      <c r="S5" s="87"/>
      <c r="T5" s="88">
        <f>IF(S5=0,0,SUM($S$5:S5))</f>
        <v>0</v>
      </c>
      <c r="U5" s="89">
        <f>IF(S5=1,Q5,0)</f>
        <v>0</v>
      </c>
      <c r="V5" s="89">
        <f>IF(S5=1,R5,0)</f>
        <v>0</v>
      </c>
      <c r="W5" s="90">
        <f>IF($S5=0,0,G5)</f>
        <v>0</v>
      </c>
      <c r="X5" s="90">
        <f>IF($S5=0,0,H5)</f>
        <v>0</v>
      </c>
      <c r="Y5" s="89">
        <f>IF(S5=1,J5,0)</f>
        <v>0</v>
      </c>
      <c r="Z5" s="89">
        <f>IF(S5=1,K5,0)</f>
        <v>0</v>
      </c>
      <c r="AA5" s="87"/>
      <c r="AB5" s="87"/>
      <c r="AC5" s="186"/>
      <c r="AD5" s="186" t="s">
        <v>145</v>
      </c>
    </row>
    <row r="6" spans="1:30" s="74" customFormat="1" ht="12.95" customHeight="1">
      <c r="A6" s="75" t="str">
        <f t="shared" si="2"/>
        <v/>
      </c>
      <c r="B6" s="76">
        <f t="shared" si="3"/>
        <v>0</v>
      </c>
      <c r="C6" s="77">
        <f t="shared" si="4"/>
        <v>8</v>
      </c>
      <c r="D6" s="78" t="str">
        <f t="shared" si="5"/>
        <v>(전)</v>
      </c>
      <c r="E6" s="79">
        <f t="shared" si="6"/>
        <v>8</v>
      </c>
      <c r="F6" s="80">
        <v>700</v>
      </c>
      <c r="G6" s="81">
        <v>29.7</v>
      </c>
      <c r="H6" s="81">
        <v>25.61</v>
      </c>
      <c r="I6" s="81">
        <v>4.09</v>
      </c>
      <c r="J6" s="81" t="s">
        <v>99</v>
      </c>
      <c r="K6" s="81" t="s">
        <v>96</v>
      </c>
      <c r="L6" s="82">
        <v>0</v>
      </c>
      <c r="M6" s="83" t="s">
        <v>100</v>
      </c>
      <c r="N6" s="83" t="s">
        <v>100</v>
      </c>
      <c r="O6" s="83" t="s">
        <v>100</v>
      </c>
      <c r="P6" s="84">
        <v>0</v>
      </c>
      <c r="Q6" s="85">
        <f>IF(P6=0,Q5,P6)</f>
        <v>2</v>
      </c>
      <c r="R6" s="86">
        <v>8</v>
      </c>
      <c r="S6" s="87"/>
      <c r="T6" s="88">
        <f>IF(S6=0,0,SUM($S$5:S6))</f>
        <v>0</v>
      </c>
      <c r="U6" s="89">
        <f>IF(S6=1,Q6,0)</f>
        <v>0</v>
      </c>
      <c r="V6" s="89">
        <f>IF(S6=1,R6,0)</f>
        <v>0</v>
      </c>
      <c r="W6" s="90">
        <f>IF($S6=0,0,G6)</f>
        <v>0</v>
      </c>
      <c r="X6" s="90">
        <f>IF($S6=0,0,H6)</f>
        <v>0</v>
      </c>
      <c r="Y6" s="89">
        <f>IF(S6=1,J6,0)</f>
        <v>0</v>
      </c>
      <c r="Z6" s="89">
        <f>IF(S6=1,K6,0)</f>
        <v>0</v>
      </c>
      <c r="AA6" s="87"/>
      <c r="AB6" s="87"/>
      <c r="AD6" s="186" t="s">
        <v>145</v>
      </c>
    </row>
    <row r="7" spans="1:30" s="74" customFormat="1" ht="12.95" customHeight="1">
      <c r="A7" s="75" t="str">
        <f t="shared" si="2"/>
        <v/>
      </c>
      <c r="B7" s="76">
        <f t="shared" si="3"/>
        <v>0</v>
      </c>
      <c r="C7" s="77">
        <f t="shared" si="4"/>
        <v>8</v>
      </c>
      <c r="D7" s="78" t="str">
        <f t="shared" si="5"/>
        <v>(후)</v>
      </c>
      <c r="E7" s="79">
        <f t="shared" si="6"/>
        <v>0</v>
      </c>
      <c r="F7" s="80">
        <v>700</v>
      </c>
      <c r="G7" s="81">
        <v>29.7</v>
      </c>
      <c r="H7" s="81">
        <v>25.61</v>
      </c>
      <c r="I7" s="81">
        <v>4.09</v>
      </c>
      <c r="J7" s="81" t="s">
        <v>103</v>
      </c>
      <c r="K7" s="81" t="s">
        <v>96</v>
      </c>
      <c r="L7" s="82">
        <v>0</v>
      </c>
      <c r="M7" s="83" t="s">
        <v>100</v>
      </c>
      <c r="N7" s="83" t="s">
        <v>100</v>
      </c>
      <c r="O7" s="83" t="s">
        <v>100</v>
      </c>
      <c r="P7" s="84">
        <v>0</v>
      </c>
      <c r="Q7" s="85">
        <f t="shared" ref="Q7:Q71" si="7">IF(P7=0,Q6,P7)</f>
        <v>2</v>
      </c>
      <c r="R7" s="91">
        <v>8</v>
      </c>
      <c r="S7" s="87"/>
      <c r="T7" s="88">
        <f>IF(S7=0,0,SUM($S$5:S7))</f>
        <v>0</v>
      </c>
      <c r="U7" s="89">
        <f t="shared" ref="U7:U71" si="8">IF(S7=1,Q7,0)</f>
        <v>0</v>
      </c>
      <c r="V7" s="89">
        <f t="shared" ref="V7:V71" si="9">IF(S7=1,R7,0)</f>
        <v>0</v>
      </c>
      <c r="W7" s="90">
        <f t="shared" ref="W7:X71" si="10">IF($S7=0,0,G7)</f>
        <v>0</v>
      </c>
      <c r="X7" s="90">
        <f t="shared" si="10"/>
        <v>0</v>
      </c>
      <c r="Y7" s="89">
        <f t="shared" ref="Y7:Y71" si="11">IF(S7=1,J7,0)</f>
        <v>0</v>
      </c>
      <c r="Z7" s="89">
        <f t="shared" ref="Z7:Z71" si="12">IF(S7=1,K7,0)</f>
        <v>0</v>
      </c>
      <c r="AA7" s="87"/>
      <c r="AB7" s="87"/>
      <c r="AD7" s="186" t="s">
        <v>145</v>
      </c>
    </row>
    <row r="8" spans="1:30" s="74" customFormat="1" ht="12.95" customHeight="1">
      <c r="A8" s="75" t="str">
        <f t="shared" ref="A8:A10" si="13">IF(P8&gt;0,P8,"")</f>
        <v/>
      </c>
      <c r="B8" s="76">
        <f t="shared" ref="B8:B10" si="14">ROUNDDOWN(R8/$P$2,0)</f>
        <v>0</v>
      </c>
      <c r="C8" s="77">
        <f t="shared" ref="C8:C10" si="15">ROUND(R8-(B8*$P$2),2)</f>
        <v>19.899999999999999</v>
      </c>
      <c r="D8" s="78" t="str">
        <f t="shared" ref="D8:D10" si="16">IF(D7="(전)","(후)",IF(AND(B8=B9,C8=C9),"(전)",""))</f>
        <v>(전)</v>
      </c>
      <c r="E8" s="79">
        <f t="shared" ref="E8:E10" si="17">IF(P8&gt;0,0,ROUND(((B8*$P$2)+C8)-((B7*$P$2)+C7),2))</f>
        <v>11.9</v>
      </c>
      <c r="F8" s="80">
        <v>700</v>
      </c>
      <c r="G8" s="81">
        <v>29.38</v>
      </c>
      <c r="H8" s="81">
        <v>25.43</v>
      </c>
      <c r="I8" s="81">
        <v>3.9499999999999993</v>
      </c>
      <c r="J8" s="81" t="s">
        <v>103</v>
      </c>
      <c r="K8" s="81" t="s">
        <v>96</v>
      </c>
      <c r="L8" s="82">
        <v>0</v>
      </c>
      <c r="M8" s="83" t="s">
        <v>104</v>
      </c>
      <c r="N8" s="83" t="s">
        <v>100</v>
      </c>
      <c r="O8" s="83" t="s">
        <v>100</v>
      </c>
      <c r="P8" s="84">
        <v>0</v>
      </c>
      <c r="Q8" s="85">
        <f t="shared" ref="Q8:Q10" si="18">IF(P8=0,Q7,P8)</f>
        <v>2</v>
      </c>
      <c r="R8" s="91">
        <v>19.899999999999999</v>
      </c>
      <c r="S8" s="87"/>
      <c r="T8" s="88">
        <f>IF(S8=0,0,SUM($S$5:S8))</f>
        <v>0</v>
      </c>
      <c r="U8" s="89">
        <f t="shared" ref="U8:U10" si="19">IF(S8=1,Q8,0)</f>
        <v>0</v>
      </c>
      <c r="V8" s="89">
        <f t="shared" ref="V8:V10" si="20">IF(S8=1,R8,0)</f>
        <v>0</v>
      </c>
      <c r="W8" s="90">
        <f t="shared" ref="W8:W10" si="21">IF($S8=0,0,G8)</f>
        <v>0</v>
      </c>
      <c r="X8" s="90">
        <f t="shared" ref="X8:X10" si="22">IF($S8=0,0,H8)</f>
        <v>0</v>
      </c>
      <c r="Y8" s="89">
        <f t="shared" ref="Y8:Y10" si="23">IF(S8=1,J8,0)</f>
        <v>0</v>
      </c>
      <c r="Z8" s="89">
        <f t="shared" ref="Z8:Z10" si="24">IF(S8=1,K8,0)</f>
        <v>0</v>
      </c>
      <c r="AA8" s="87"/>
      <c r="AB8" s="87"/>
      <c r="AD8" s="186" t="s">
        <v>145</v>
      </c>
    </row>
    <row r="9" spans="1:30" s="210" customFormat="1" ht="12.95" customHeight="1">
      <c r="A9" s="194" t="str">
        <f t="shared" si="13"/>
        <v/>
      </c>
      <c r="B9" s="195">
        <f t="shared" si="14"/>
        <v>0</v>
      </c>
      <c r="C9" s="196">
        <f t="shared" si="15"/>
        <v>19.899999999999999</v>
      </c>
      <c r="D9" s="197" t="str">
        <f t="shared" si="16"/>
        <v>(후)</v>
      </c>
      <c r="E9" s="198">
        <f t="shared" si="17"/>
        <v>0</v>
      </c>
      <c r="F9" s="199">
        <v>700</v>
      </c>
      <c r="G9" s="200">
        <v>29.38</v>
      </c>
      <c r="H9" s="200">
        <v>25.43</v>
      </c>
      <c r="I9" s="200">
        <v>3.9499999999999993</v>
      </c>
      <c r="J9" s="200" t="s">
        <v>103</v>
      </c>
      <c r="K9" s="200" t="s">
        <v>95</v>
      </c>
      <c r="L9" s="201">
        <v>0</v>
      </c>
      <c r="M9" s="202" t="s">
        <v>100</v>
      </c>
      <c r="N9" s="202" t="s">
        <v>100</v>
      </c>
      <c r="O9" s="202" t="s">
        <v>100</v>
      </c>
      <c r="P9" s="203">
        <v>0</v>
      </c>
      <c r="Q9" s="204">
        <f t="shared" si="18"/>
        <v>2</v>
      </c>
      <c r="R9" s="205">
        <v>19.899999999999999</v>
      </c>
      <c r="S9" s="206"/>
      <c r="T9" s="207">
        <f>IF(S9=0,0,SUM($S$5:S9))</f>
        <v>0</v>
      </c>
      <c r="U9" s="208">
        <f t="shared" si="19"/>
        <v>0</v>
      </c>
      <c r="V9" s="208">
        <f t="shared" si="20"/>
        <v>0</v>
      </c>
      <c r="W9" s="209">
        <f t="shared" si="21"/>
        <v>0</v>
      </c>
      <c r="X9" s="209">
        <f t="shared" si="22"/>
        <v>0</v>
      </c>
      <c r="Y9" s="208">
        <f t="shared" si="23"/>
        <v>0</v>
      </c>
      <c r="Z9" s="208">
        <f t="shared" si="24"/>
        <v>0</v>
      </c>
      <c r="AA9" s="206"/>
      <c r="AB9" s="206"/>
      <c r="AD9" s="211" t="s">
        <v>145</v>
      </c>
    </row>
    <row r="10" spans="1:30" s="74" customFormat="1" ht="12.95" customHeight="1">
      <c r="A10" s="75" t="str">
        <f t="shared" si="13"/>
        <v/>
      </c>
      <c r="B10" s="76">
        <f t="shared" si="14"/>
        <v>0</v>
      </c>
      <c r="C10" s="77">
        <f t="shared" si="15"/>
        <v>34.6</v>
      </c>
      <c r="D10" s="78" t="str">
        <f t="shared" si="16"/>
        <v>(전)</v>
      </c>
      <c r="E10" s="79">
        <f t="shared" si="17"/>
        <v>14.7</v>
      </c>
      <c r="F10" s="80">
        <v>700</v>
      </c>
      <c r="G10" s="81">
        <v>28.98</v>
      </c>
      <c r="H10" s="81">
        <v>25.21</v>
      </c>
      <c r="I10" s="81">
        <v>3.7699999999999996</v>
      </c>
      <c r="J10" s="81" t="s">
        <v>103</v>
      </c>
      <c r="K10" s="81" t="s">
        <v>95</v>
      </c>
      <c r="L10" s="82">
        <v>0</v>
      </c>
      <c r="M10" s="83" t="s">
        <v>100</v>
      </c>
      <c r="N10" s="83" t="s">
        <v>100</v>
      </c>
      <c r="O10" s="83" t="s">
        <v>100</v>
      </c>
      <c r="P10" s="84">
        <v>0</v>
      </c>
      <c r="Q10" s="85">
        <f t="shared" si="18"/>
        <v>2</v>
      </c>
      <c r="R10" s="91">
        <v>34.6</v>
      </c>
      <c r="S10" s="87"/>
      <c r="T10" s="88">
        <f>IF(S10=0,0,SUM($S$5:S10))</f>
        <v>0</v>
      </c>
      <c r="U10" s="89">
        <f t="shared" si="19"/>
        <v>0</v>
      </c>
      <c r="V10" s="89">
        <f t="shared" si="20"/>
        <v>0</v>
      </c>
      <c r="W10" s="90">
        <f t="shared" si="21"/>
        <v>0</v>
      </c>
      <c r="X10" s="90">
        <f t="shared" si="22"/>
        <v>0</v>
      </c>
      <c r="Y10" s="89">
        <f t="shared" si="23"/>
        <v>0</v>
      </c>
      <c r="Z10" s="89">
        <f t="shared" si="24"/>
        <v>0</v>
      </c>
      <c r="AA10" s="87"/>
      <c r="AB10" s="87"/>
      <c r="AD10" s="186" t="s">
        <v>145</v>
      </c>
    </row>
    <row r="11" spans="1:30" s="74" customFormat="1" ht="12.95" customHeight="1">
      <c r="A11" s="75" t="str">
        <f t="shared" si="2"/>
        <v/>
      </c>
      <c r="B11" s="76">
        <f t="shared" si="3"/>
        <v>0</v>
      </c>
      <c r="C11" s="77">
        <f t="shared" si="4"/>
        <v>34.6</v>
      </c>
      <c r="D11" s="78" t="str">
        <f t="shared" si="5"/>
        <v>(후)</v>
      </c>
      <c r="E11" s="79">
        <f t="shared" si="6"/>
        <v>0</v>
      </c>
      <c r="F11" s="80">
        <v>700</v>
      </c>
      <c r="G11" s="81">
        <v>28.98</v>
      </c>
      <c r="H11" s="81">
        <v>25.21</v>
      </c>
      <c r="I11" s="81">
        <v>3.7699999999999996</v>
      </c>
      <c r="J11" s="81" t="s">
        <v>105</v>
      </c>
      <c r="K11" s="81" t="s">
        <v>95</v>
      </c>
      <c r="L11" s="82">
        <v>0</v>
      </c>
      <c r="M11" s="83" t="s">
        <v>100</v>
      </c>
      <c r="N11" s="83" t="s">
        <v>100</v>
      </c>
      <c r="O11" s="83" t="s">
        <v>100</v>
      </c>
      <c r="P11" s="84">
        <v>0</v>
      </c>
      <c r="Q11" s="85">
        <f t="shared" si="7"/>
        <v>2</v>
      </c>
      <c r="R11" s="91">
        <v>34.6</v>
      </c>
      <c r="S11" s="87"/>
      <c r="T11" s="88">
        <f>IF(S11=0,0,SUM($S$5:S11))</f>
        <v>0</v>
      </c>
      <c r="U11" s="89">
        <f t="shared" si="8"/>
        <v>0</v>
      </c>
      <c r="V11" s="89">
        <f t="shared" si="9"/>
        <v>0</v>
      </c>
      <c r="W11" s="90">
        <f t="shared" si="10"/>
        <v>0</v>
      </c>
      <c r="X11" s="90">
        <f t="shared" si="10"/>
        <v>0</v>
      </c>
      <c r="Y11" s="89">
        <f t="shared" si="11"/>
        <v>0</v>
      </c>
      <c r="Z11" s="89">
        <f t="shared" si="12"/>
        <v>0</v>
      </c>
      <c r="AA11" s="87"/>
      <c r="AB11" s="87"/>
      <c r="AD11" s="186" t="s">
        <v>145</v>
      </c>
    </row>
    <row r="12" spans="1:30" s="74" customFormat="1" ht="12.95" customHeight="1">
      <c r="A12" s="75" t="str">
        <f t="shared" si="2"/>
        <v/>
      </c>
      <c r="B12" s="76">
        <f t="shared" si="3"/>
        <v>0</v>
      </c>
      <c r="C12" s="77">
        <f t="shared" si="4"/>
        <v>38.799999999999997</v>
      </c>
      <c r="D12" s="78" t="str">
        <f t="shared" si="5"/>
        <v>(전)</v>
      </c>
      <c r="E12" s="79">
        <f t="shared" si="6"/>
        <v>4.2</v>
      </c>
      <c r="F12" s="80">
        <v>700</v>
      </c>
      <c r="G12" s="81">
        <v>28.87</v>
      </c>
      <c r="H12" s="81">
        <v>25.15</v>
      </c>
      <c r="I12" s="81">
        <v>3.7200000000000024</v>
      </c>
      <c r="J12" s="81" t="s">
        <v>105</v>
      </c>
      <c r="K12" s="81" t="s">
        <v>95</v>
      </c>
      <c r="L12" s="82">
        <v>0</v>
      </c>
      <c r="M12" s="83" t="s">
        <v>106</v>
      </c>
      <c r="N12" s="83" t="s">
        <v>100</v>
      </c>
      <c r="O12" s="83" t="s">
        <v>100</v>
      </c>
      <c r="P12" s="84">
        <v>0</v>
      </c>
      <c r="Q12" s="85">
        <f t="shared" si="7"/>
        <v>2</v>
      </c>
      <c r="R12" s="91">
        <v>38.799999999999997</v>
      </c>
      <c r="S12" s="87"/>
      <c r="T12" s="88">
        <f>IF(S12=0,0,SUM($S$5:S12))</f>
        <v>0</v>
      </c>
      <c r="U12" s="89">
        <f t="shared" si="8"/>
        <v>0</v>
      </c>
      <c r="V12" s="89">
        <f t="shared" si="9"/>
        <v>0</v>
      </c>
      <c r="W12" s="90">
        <f t="shared" si="10"/>
        <v>0</v>
      </c>
      <c r="X12" s="90">
        <f t="shared" si="10"/>
        <v>0</v>
      </c>
      <c r="Y12" s="89">
        <f t="shared" si="11"/>
        <v>0</v>
      </c>
      <c r="Z12" s="89">
        <f t="shared" si="12"/>
        <v>0</v>
      </c>
      <c r="AA12" s="87"/>
      <c r="AB12" s="87"/>
      <c r="AD12" s="186" t="s">
        <v>145</v>
      </c>
    </row>
    <row r="13" spans="1:30" s="74" customFormat="1" ht="12.95" customHeight="1">
      <c r="A13" s="75" t="str">
        <f t="shared" si="2"/>
        <v/>
      </c>
      <c r="B13" s="76">
        <f t="shared" si="3"/>
        <v>0</v>
      </c>
      <c r="C13" s="77">
        <f t="shared" si="4"/>
        <v>38.799999999999997</v>
      </c>
      <c r="D13" s="78" t="str">
        <f t="shared" si="5"/>
        <v>(후)</v>
      </c>
      <c r="E13" s="79">
        <f t="shared" si="6"/>
        <v>0</v>
      </c>
      <c r="F13" s="80">
        <v>700</v>
      </c>
      <c r="G13" s="81">
        <v>28.87</v>
      </c>
      <c r="H13" s="81">
        <v>25.15</v>
      </c>
      <c r="I13" s="81">
        <v>3.7200000000000024</v>
      </c>
      <c r="J13" s="81" t="s">
        <v>105</v>
      </c>
      <c r="K13" s="81" t="s">
        <v>95</v>
      </c>
      <c r="L13" s="82">
        <v>0</v>
      </c>
      <c r="M13" s="83" t="s">
        <v>100</v>
      </c>
      <c r="N13" s="83" t="s">
        <v>100</v>
      </c>
      <c r="O13" s="83" t="s">
        <v>100</v>
      </c>
      <c r="P13" s="84">
        <v>0</v>
      </c>
      <c r="Q13" s="85">
        <f t="shared" si="7"/>
        <v>2</v>
      </c>
      <c r="R13" s="91">
        <v>38.799999999999997</v>
      </c>
      <c r="S13" s="87"/>
      <c r="T13" s="88">
        <f>IF(S13=0,0,SUM($S$5:S13))</f>
        <v>0</v>
      </c>
      <c r="U13" s="89">
        <f t="shared" si="8"/>
        <v>0</v>
      </c>
      <c r="V13" s="89">
        <f t="shared" si="9"/>
        <v>0</v>
      </c>
      <c r="W13" s="90">
        <f t="shared" si="10"/>
        <v>0</v>
      </c>
      <c r="X13" s="90">
        <f t="shared" si="10"/>
        <v>0</v>
      </c>
      <c r="Y13" s="89">
        <f t="shared" si="11"/>
        <v>0</v>
      </c>
      <c r="Z13" s="89">
        <f t="shared" si="12"/>
        <v>0</v>
      </c>
      <c r="AA13" s="87"/>
      <c r="AB13" s="87"/>
      <c r="AD13" s="186" t="s">
        <v>145</v>
      </c>
    </row>
    <row r="14" spans="1:30" s="74" customFormat="1" ht="12.95" customHeight="1">
      <c r="A14" s="75" t="str">
        <f t="shared" si="2"/>
        <v/>
      </c>
      <c r="B14" s="76">
        <f t="shared" si="3"/>
        <v>1</v>
      </c>
      <c r="C14" s="77">
        <f t="shared" si="4"/>
        <v>0</v>
      </c>
      <c r="D14" s="78" t="str">
        <f t="shared" si="5"/>
        <v/>
      </c>
      <c r="E14" s="79">
        <f t="shared" si="6"/>
        <v>1.2</v>
      </c>
      <c r="F14" s="80">
        <v>700</v>
      </c>
      <c r="G14" s="81">
        <v>28.84</v>
      </c>
      <c r="H14" s="81">
        <v>26.94</v>
      </c>
      <c r="I14" s="81">
        <v>1.8999999999999986</v>
      </c>
      <c r="J14" s="81" t="s">
        <v>105</v>
      </c>
      <c r="K14" s="81" t="s">
        <v>95</v>
      </c>
      <c r="L14" s="82">
        <v>0</v>
      </c>
      <c r="M14" s="83" t="s">
        <v>100</v>
      </c>
      <c r="N14" s="83" t="s">
        <v>100</v>
      </c>
      <c r="O14" s="83" t="s">
        <v>100</v>
      </c>
      <c r="P14" s="84">
        <v>0</v>
      </c>
      <c r="Q14" s="85">
        <f t="shared" si="7"/>
        <v>2</v>
      </c>
      <c r="R14" s="91">
        <v>40</v>
      </c>
      <c r="S14" s="87"/>
      <c r="T14" s="88">
        <f>IF(S14=0,0,SUM($S$5:S14))</f>
        <v>0</v>
      </c>
      <c r="U14" s="89">
        <f t="shared" si="8"/>
        <v>0</v>
      </c>
      <c r="V14" s="89">
        <f t="shared" si="9"/>
        <v>0</v>
      </c>
      <c r="W14" s="90">
        <f t="shared" si="10"/>
        <v>0</v>
      </c>
      <c r="X14" s="90">
        <f t="shared" si="10"/>
        <v>0</v>
      </c>
      <c r="Y14" s="89">
        <f t="shared" si="11"/>
        <v>0</v>
      </c>
      <c r="Z14" s="89">
        <f t="shared" si="12"/>
        <v>0</v>
      </c>
      <c r="AA14" s="87"/>
      <c r="AB14" s="87"/>
      <c r="AD14" s="186" t="s">
        <v>145</v>
      </c>
    </row>
    <row r="15" spans="1:30" s="74" customFormat="1" ht="12.95" customHeight="1">
      <c r="A15" s="75" t="str">
        <f t="shared" si="2"/>
        <v/>
      </c>
      <c r="B15" s="76">
        <f t="shared" si="3"/>
        <v>2</v>
      </c>
      <c r="C15" s="77">
        <f t="shared" si="4"/>
        <v>0</v>
      </c>
      <c r="D15" s="78" t="str">
        <f t="shared" si="5"/>
        <v/>
      </c>
      <c r="E15" s="79">
        <f t="shared" si="6"/>
        <v>40</v>
      </c>
      <c r="F15" s="80">
        <v>700</v>
      </c>
      <c r="G15" s="81">
        <v>28.71</v>
      </c>
      <c r="H15" s="81">
        <v>26.81</v>
      </c>
      <c r="I15" s="81">
        <v>1.9000000000000021</v>
      </c>
      <c r="J15" s="81" t="s">
        <v>105</v>
      </c>
      <c r="K15" s="81" t="s">
        <v>95</v>
      </c>
      <c r="L15" s="82">
        <v>0</v>
      </c>
      <c r="M15" s="83" t="s">
        <v>100</v>
      </c>
      <c r="N15" s="83" t="s">
        <v>100</v>
      </c>
      <c r="O15" s="83" t="s">
        <v>100</v>
      </c>
      <c r="P15" s="84">
        <v>0</v>
      </c>
      <c r="Q15" s="85">
        <f t="shared" si="7"/>
        <v>2</v>
      </c>
      <c r="R15" s="91">
        <v>80</v>
      </c>
      <c r="S15" s="87"/>
      <c r="T15" s="88">
        <f>IF(S15=0,0,SUM($S$5:S15))</f>
        <v>0</v>
      </c>
      <c r="U15" s="89">
        <f t="shared" si="8"/>
        <v>0</v>
      </c>
      <c r="V15" s="89">
        <f t="shared" si="9"/>
        <v>0</v>
      </c>
      <c r="W15" s="90">
        <f t="shared" si="10"/>
        <v>0</v>
      </c>
      <c r="X15" s="90">
        <f t="shared" si="10"/>
        <v>0</v>
      </c>
      <c r="Y15" s="89">
        <f t="shared" si="11"/>
        <v>0</v>
      </c>
      <c r="Z15" s="89">
        <f t="shared" si="12"/>
        <v>0</v>
      </c>
      <c r="AA15" s="87"/>
      <c r="AB15" s="87"/>
      <c r="AD15" s="186" t="s">
        <v>145</v>
      </c>
    </row>
    <row r="16" spans="1:30" s="74" customFormat="1" ht="12.95" customHeight="1">
      <c r="A16" s="75" t="str">
        <f t="shared" si="2"/>
        <v/>
      </c>
      <c r="B16" s="76">
        <f t="shared" si="3"/>
        <v>3</v>
      </c>
      <c r="C16" s="77">
        <f t="shared" si="4"/>
        <v>0</v>
      </c>
      <c r="D16" s="78" t="str">
        <f t="shared" si="5"/>
        <v/>
      </c>
      <c r="E16" s="79">
        <f t="shared" si="6"/>
        <v>40</v>
      </c>
      <c r="F16" s="80">
        <v>700</v>
      </c>
      <c r="G16" s="81">
        <v>28.59</v>
      </c>
      <c r="H16" s="81">
        <v>26.69</v>
      </c>
      <c r="I16" s="81">
        <v>1.8999999999999986</v>
      </c>
      <c r="J16" s="81" t="s">
        <v>105</v>
      </c>
      <c r="K16" s="81" t="s">
        <v>95</v>
      </c>
      <c r="L16" s="82">
        <v>0</v>
      </c>
      <c r="M16" s="83" t="s">
        <v>100</v>
      </c>
      <c r="N16" s="83" t="s">
        <v>100</v>
      </c>
      <c r="O16" s="83" t="s">
        <v>100</v>
      </c>
      <c r="P16" s="84">
        <v>0</v>
      </c>
      <c r="Q16" s="85">
        <f t="shared" si="7"/>
        <v>2</v>
      </c>
      <c r="R16" s="91">
        <v>120</v>
      </c>
      <c r="S16" s="87"/>
      <c r="T16" s="88">
        <f>IF(S16=0,0,SUM($S$5:S16))</f>
        <v>0</v>
      </c>
      <c r="U16" s="89">
        <f t="shared" si="8"/>
        <v>0</v>
      </c>
      <c r="V16" s="89">
        <f t="shared" si="9"/>
        <v>0</v>
      </c>
      <c r="W16" s="90">
        <f t="shared" si="10"/>
        <v>0</v>
      </c>
      <c r="X16" s="90">
        <f t="shared" si="10"/>
        <v>0</v>
      </c>
      <c r="Y16" s="89">
        <f t="shared" si="11"/>
        <v>0</v>
      </c>
      <c r="Z16" s="89">
        <f t="shared" si="12"/>
        <v>0</v>
      </c>
      <c r="AA16" s="87"/>
      <c r="AB16" s="87"/>
      <c r="AD16" s="186" t="s">
        <v>145</v>
      </c>
    </row>
    <row r="17" spans="1:30" s="74" customFormat="1" ht="12.95" customHeight="1">
      <c r="A17" s="75" t="str">
        <f t="shared" si="2"/>
        <v/>
      </c>
      <c r="B17" s="76">
        <f t="shared" si="3"/>
        <v>3</v>
      </c>
      <c r="C17" s="77">
        <f t="shared" si="4"/>
        <v>1.6</v>
      </c>
      <c r="D17" s="78" t="str">
        <f t="shared" si="5"/>
        <v/>
      </c>
      <c r="E17" s="79">
        <f t="shared" si="6"/>
        <v>1.6</v>
      </c>
      <c r="F17" s="80">
        <v>700</v>
      </c>
      <c r="G17" s="81">
        <v>28.58</v>
      </c>
      <c r="H17" s="81">
        <v>26.68</v>
      </c>
      <c r="I17" s="81">
        <v>1.8999999999999986</v>
      </c>
      <c r="J17" s="81" t="s">
        <v>105</v>
      </c>
      <c r="K17" s="81" t="s">
        <v>95</v>
      </c>
      <c r="L17" s="82">
        <v>0</v>
      </c>
      <c r="M17" s="83" t="s">
        <v>104</v>
      </c>
      <c r="N17" s="83" t="s">
        <v>100</v>
      </c>
      <c r="O17" s="83" t="s">
        <v>100</v>
      </c>
      <c r="P17" s="84">
        <v>0</v>
      </c>
      <c r="Q17" s="85">
        <f t="shared" si="7"/>
        <v>2</v>
      </c>
      <c r="R17" s="91">
        <v>121.6</v>
      </c>
      <c r="S17" s="87"/>
      <c r="T17" s="88">
        <f>IF(S17=0,0,SUM($S$5:S17))</f>
        <v>0</v>
      </c>
      <c r="U17" s="89">
        <f t="shared" si="8"/>
        <v>0</v>
      </c>
      <c r="V17" s="89">
        <f t="shared" si="9"/>
        <v>0</v>
      </c>
      <c r="W17" s="90">
        <f t="shared" si="10"/>
        <v>0</v>
      </c>
      <c r="X17" s="90">
        <f t="shared" si="10"/>
        <v>0</v>
      </c>
      <c r="Y17" s="89">
        <f t="shared" si="11"/>
        <v>0</v>
      </c>
      <c r="Z17" s="89">
        <f t="shared" si="12"/>
        <v>0</v>
      </c>
      <c r="AA17" s="87"/>
      <c r="AB17" s="87"/>
      <c r="AD17" s="186" t="s">
        <v>145</v>
      </c>
    </row>
    <row r="18" spans="1:30" s="74" customFormat="1" ht="12.95" customHeight="1">
      <c r="A18" s="75" t="str">
        <f t="shared" si="2"/>
        <v/>
      </c>
      <c r="B18" s="76">
        <f t="shared" si="3"/>
        <v>4</v>
      </c>
      <c r="C18" s="77">
        <f t="shared" si="4"/>
        <v>0</v>
      </c>
      <c r="D18" s="78" t="str">
        <f t="shared" si="5"/>
        <v/>
      </c>
      <c r="E18" s="79">
        <f t="shared" si="6"/>
        <v>38.4</v>
      </c>
      <c r="F18" s="80">
        <v>700</v>
      </c>
      <c r="G18" s="81">
        <v>28.46</v>
      </c>
      <c r="H18" s="81">
        <v>26.56</v>
      </c>
      <c r="I18" s="81">
        <v>1.9000000000000021</v>
      </c>
      <c r="J18" s="81" t="s">
        <v>105</v>
      </c>
      <c r="K18" s="81" t="s">
        <v>95</v>
      </c>
      <c r="L18" s="82">
        <v>0</v>
      </c>
      <c r="M18" s="83" t="s">
        <v>100</v>
      </c>
      <c r="N18" s="83" t="s">
        <v>100</v>
      </c>
      <c r="O18" s="83" t="s">
        <v>100</v>
      </c>
      <c r="P18" s="84">
        <v>0</v>
      </c>
      <c r="Q18" s="85">
        <f t="shared" si="7"/>
        <v>2</v>
      </c>
      <c r="R18" s="91">
        <v>160</v>
      </c>
      <c r="S18" s="87"/>
      <c r="T18" s="88">
        <f>IF(S18=0,0,SUM($S$5:S18))</f>
        <v>0</v>
      </c>
      <c r="U18" s="89">
        <f t="shared" si="8"/>
        <v>0</v>
      </c>
      <c r="V18" s="89">
        <f t="shared" si="9"/>
        <v>0</v>
      </c>
      <c r="W18" s="90">
        <f t="shared" si="10"/>
        <v>0</v>
      </c>
      <c r="X18" s="90">
        <f t="shared" si="10"/>
        <v>0</v>
      </c>
      <c r="Y18" s="89">
        <f t="shared" si="11"/>
        <v>0</v>
      </c>
      <c r="Z18" s="89">
        <f t="shared" si="12"/>
        <v>0</v>
      </c>
      <c r="AA18" s="87"/>
      <c r="AB18" s="87"/>
      <c r="AD18" s="186" t="s">
        <v>145</v>
      </c>
    </row>
    <row r="19" spans="1:30" s="74" customFormat="1" ht="12.95" customHeight="1">
      <c r="A19" s="75" t="str">
        <f t="shared" si="2"/>
        <v/>
      </c>
      <c r="B19" s="76">
        <f t="shared" si="3"/>
        <v>5</v>
      </c>
      <c r="C19" s="77">
        <f t="shared" si="4"/>
        <v>0</v>
      </c>
      <c r="D19" s="78" t="str">
        <f t="shared" si="5"/>
        <v/>
      </c>
      <c r="E19" s="79">
        <f t="shared" si="6"/>
        <v>40</v>
      </c>
      <c r="F19" s="80">
        <v>700</v>
      </c>
      <c r="G19" s="81">
        <v>28.5</v>
      </c>
      <c r="H19" s="81">
        <v>26.43</v>
      </c>
      <c r="I19" s="81">
        <v>2.0700000000000003</v>
      </c>
      <c r="J19" s="81" t="s">
        <v>105</v>
      </c>
      <c r="K19" s="81" t="s">
        <v>95</v>
      </c>
      <c r="L19" s="82">
        <v>0</v>
      </c>
      <c r="M19" s="83" t="s">
        <v>100</v>
      </c>
      <c r="N19" s="83" t="s">
        <v>100</v>
      </c>
      <c r="O19" s="83" t="s">
        <v>100</v>
      </c>
      <c r="P19" s="84">
        <v>0</v>
      </c>
      <c r="Q19" s="85">
        <f t="shared" si="7"/>
        <v>2</v>
      </c>
      <c r="R19" s="91">
        <v>200</v>
      </c>
      <c r="S19" s="87"/>
      <c r="T19" s="88">
        <f>IF(S19=0,0,SUM($S$5:S19))</f>
        <v>0</v>
      </c>
      <c r="U19" s="89">
        <f t="shared" si="8"/>
        <v>0</v>
      </c>
      <c r="V19" s="89">
        <f t="shared" si="9"/>
        <v>0</v>
      </c>
      <c r="W19" s="90">
        <f t="shared" si="10"/>
        <v>0</v>
      </c>
      <c r="X19" s="90">
        <f t="shared" si="10"/>
        <v>0</v>
      </c>
      <c r="Y19" s="89">
        <f t="shared" si="11"/>
        <v>0</v>
      </c>
      <c r="Z19" s="89">
        <f t="shared" si="12"/>
        <v>0</v>
      </c>
      <c r="AA19" s="87"/>
      <c r="AB19" s="87"/>
      <c r="AD19" s="186" t="s">
        <v>145</v>
      </c>
    </row>
    <row r="20" spans="1:30" s="74" customFormat="1" ht="12.95" customHeight="1">
      <c r="A20" s="75" t="str">
        <f t="shared" si="2"/>
        <v/>
      </c>
      <c r="B20" s="76">
        <f t="shared" si="3"/>
        <v>5</v>
      </c>
      <c r="C20" s="77">
        <f t="shared" si="4"/>
        <v>28.5</v>
      </c>
      <c r="D20" s="78" t="str">
        <f t="shared" si="5"/>
        <v/>
      </c>
      <c r="E20" s="79">
        <f t="shared" si="6"/>
        <v>28.5</v>
      </c>
      <c r="F20" s="80">
        <v>700</v>
      </c>
      <c r="G20" s="81">
        <v>28.53</v>
      </c>
      <c r="H20" s="81">
        <v>26.34</v>
      </c>
      <c r="I20" s="81">
        <v>2.1900000000000013</v>
      </c>
      <c r="J20" s="81" t="s">
        <v>105</v>
      </c>
      <c r="K20" s="81" t="s">
        <v>95</v>
      </c>
      <c r="L20" s="82">
        <v>0</v>
      </c>
      <c r="M20" s="83" t="s">
        <v>104</v>
      </c>
      <c r="N20" s="83" t="s">
        <v>100</v>
      </c>
      <c r="O20" s="83" t="s">
        <v>100</v>
      </c>
      <c r="P20" s="84">
        <v>0</v>
      </c>
      <c r="Q20" s="85">
        <f t="shared" si="7"/>
        <v>2</v>
      </c>
      <c r="R20" s="91">
        <v>228.5</v>
      </c>
      <c r="S20" s="87"/>
      <c r="T20" s="88">
        <f>IF(S20=0,0,SUM($S$5:S20))</f>
        <v>0</v>
      </c>
      <c r="U20" s="89">
        <f t="shared" si="8"/>
        <v>0</v>
      </c>
      <c r="V20" s="89">
        <f t="shared" si="9"/>
        <v>0</v>
      </c>
      <c r="W20" s="90">
        <f t="shared" si="10"/>
        <v>0</v>
      </c>
      <c r="X20" s="90">
        <f t="shared" si="10"/>
        <v>0</v>
      </c>
      <c r="Y20" s="89">
        <f t="shared" si="11"/>
        <v>0</v>
      </c>
      <c r="Z20" s="89">
        <f t="shared" si="12"/>
        <v>0</v>
      </c>
      <c r="AA20" s="87"/>
      <c r="AB20" s="87"/>
      <c r="AD20" s="186" t="s">
        <v>145</v>
      </c>
    </row>
    <row r="21" spans="1:30" s="74" customFormat="1" ht="12.95" customHeight="1">
      <c r="A21" s="75" t="str">
        <f t="shared" si="2"/>
        <v/>
      </c>
      <c r="B21" s="76">
        <f t="shared" si="3"/>
        <v>6</v>
      </c>
      <c r="C21" s="77">
        <f t="shared" si="4"/>
        <v>0</v>
      </c>
      <c r="D21" s="78" t="str">
        <f t="shared" si="5"/>
        <v/>
      </c>
      <c r="E21" s="79">
        <f t="shared" si="6"/>
        <v>11.5</v>
      </c>
      <c r="F21" s="80">
        <v>700</v>
      </c>
      <c r="G21" s="81">
        <v>28.54</v>
      </c>
      <c r="H21" s="81">
        <v>26.31</v>
      </c>
      <c r="I21" s="81">
        <v>2.2300000000000004</v>
      </c>
      <c r="J21" s="81" t="s">
        <v>105</v>
      </c>
      <c r="K21" s="81" t="s">
        <v>95</v>
      </c>
      <c r="L21" s="82">
        <v>0</v>
      </c>
      <c r="M21" s="83" t="s">
        <v>100</v>
      </c>
      <c r="N21" s="83" t="s">
        <v>100</v>
      </c>
      <c r="O21" s="83" t="s">
        <v>100</v>
      </c>
      <c r="P21" s="84">
        <v>0</v>
      </c>
      <c r="Q21" s="85">
        <f t="shared" si="7"/>
        <v>2</v>
      </c>
      <c r="R21" s="91">
        <v>240</v>
      </c>
      <c r="S21" s="87"/>
      <c r="T21" s="88">
        <f>IF(S21=0,0,SUM($S$5:S21))</f>
        <v>0</v>
      </c>
      <c r="U21" s="89">
        <f t="shared" si="8"/>
        <v>0</v>
      </c>
      <c r="V21" s="89">
        <f t="shared" si="9"/>
        <v>0</v>
      </c>
      <c r="W21" s="90">
        <f t="shared" si="10"/>
        <v>0</v>
      </c>
      <c r="X21" s="90">
        <f t="shared" si="10"/>
        <v>0</v>
      </c>
      <c r="Y21" s="89">
        <f t="shared" si="11"/>
        <v>0</v>
      </c>
      <c r="Z21" s="89">
        <f t="shared" si="12"/>
        <v>0</v>
      </c>
      <c r="AA21" s="87"/>
      <c r="AB21" s="87"/>
      <c r="AD21" s="186" t="s">
        <v>145</v>
      </c>
    </row>
    <row r="22" spans="1:30" s="74" customFormat="1" ht="12.95" customHeight="1">
      <c r="A22" s="75" t="str">
        <f t="shared" si="2"/>
        <v/>
      </c>
      <c r="B22" s="76">
        <f t="shared" si="3"/>
        <v>6</v>
      </c>
      <c r="C22" s="77">
        <f t="shared" si="4"/>
        <v>22.1</v>
      </c>
      <c r="D22" s="78" t="str">
        <f t="shared" si="5"/>
        <v/>
      </c>
      <c r="E22" s="79">
        <f t="shared" si="6"/>
        <v>22.1</v>
      </c>
      <c r="F22" s="80">
        <v>700</v>
      </c>
      <c r="G22" s="81">
        <v>28.57</v>
      </c>
      <c r="H22" s="81">
        <v>26.24</v>
      </c>
      <c r="I22" s="81">
        <v>2.3300000000000018</v>
      </c>
      <c r="J22" s="81" t="s">
        <v>105</v>
      </c>
      <c r="K22" s="81" t="s">
        <v>95</v>
      </c>
      <c r="L22" s="82">
        <v>0</v>
      </c>
      <c r="M22" s="83" t="s">
        <v>104</v>
      </c>
      <c r="N22" s="83" t="s">
        <v>100</v>
      </c>
      <c r="O22" s="83" t="s">
        <v>100</v>
      </c>
      <c r="P22" s="84">
        <v>0</v>
      </c>
      <c r="Q22" s="85">
        <f t="shared" si="7"/>
        <v>2</v>
      </c>
      <c r="R22" s="91">
        <v>262.10000000000002</v>
      </c>
      <c r="S22" s="87"/>
      <c r="T22" s="88">
        <f>IF(S22=0,0,SUM($S$5:S22))</f>
        <v>0</v>
      </c>
      <c r="U22" s="89">
        <f t="shared" si="8"/>
        <v>0</v>
      </c>
      <c r="V22" s="89">
        <f t="shared" si="9"/>
        <v>0</v>
      </c>
      <c r="W22" s="90">
        <f t="shared" si="10"/>
        <v>0</v>
      </c>
      <c r="X22" s="90">
        <f t="shared" si="10"/>
        <v>0</v>
      </c>
      <c r="Y22" s="89">
        <f t="shared" si="11"/>
        <v>0</v>
      </c>
      <c r="Z22" s="89">
        <f t="shared" si="12"/>
        <v>0</v>
      </c>
      <c r="AA22" s="87"/>
      <c r="AB22" s="87"/>
      <c r="AD22" s="186" t="s">
        <v>145</v>
      </c>
    </row>
    <row r="23" spans="1:30" s="74" customFormat="1" ht="12.95" customHeight="1">
      <c r="A23" s="75" t="str">
        <f t="shared" si="2"/>
        <v/>
      </c>
      <c r="B23" s="76">
        <f t="shared" si="3"/>
        <v>6</v>
      </c>
      <c r="C23" s="77">
        <f t="shared" si="4"/>
        <v>30.1</v>
      </c>
      <c r="D23" s="78" t="str">
        <f t="shared" si="5"/>
        <v>(전)</v>
      </c>
      <c r="E23" s="79">
        <f t="shared" si="6"/>
        <v>8</v>
      </c>
      <c r="F23" s="80">
        <v>700</v>
      </c>
      <c r="G23" s="81">
        <v>28.58</v>
      </c>
      <c r="H23" s="81">
        <v>26.21</v>
      </c>
      <c r="I23" s="81">
        <v>2.3699999999999974</v>
      </c>
      <c r="J23" s="81" t="s">
        <v>105</v>
      </c>
      <c r="K23" s="81" t="s">
        <v>95</v>
      </c>
      <c r="L23" s="82">
        <v>0</v>
      </c>
      <c r="M23" s="83" t="s">
        <v>100</v>
      </c>
      <c r="N23" s="83" t="s">
        <v>100</v>
      </c>
      <c r="O23" s="83" t="s">
        <v>100</v>
      </c>
      <c r="P23" s="84">
        <v>0</v>
      </c>
      <c r="Q23" s="85">
        <f t="shared" si="7"/>
        <v>2</v>
      </c>
      <c r="R23" s="91">
        <v>270.10000000000002</v>
      </c>
      <c r="S23" s="87"/>
      <c r="T23" s="88">
        <f>IF(S23=0,0,SUM($S$5:S23))</f>
        <v>0</v>
      </c>
      <c r="U23" s="89">
        <f t="shared" si="8"/>
        <v>0</v>
      </c>
      <c r="V23" s="89">
        <f t="shared" si="9"/>
        <v>0</v>
      </c>
      <c r="W23" s="90">
        <f t="shared" si="10"/>
        <v>0</v>
      </c>
      <c r="X23" s="90">
        <f t="shared" si="10"/>
        <v>0</v>
      </c>
      <c r="Y23" s="89">
        <f t="shared" si="11"/>
        <v>0</v>
      </c>
      <c r="Z23" s="89">
        <f t="shared" si="12"/>
        <v>0</v>
      </c>
      <c r="AA23" s="87"/>
      <c r="AB23" s="87"/>
      <c r="AD23" s="186" t="s">
        <v>145</v>
      </c>
    </row>
    <row r="24" spans="1:30" s="74" customFormat="1" ht="12.95" customHeight="1">
      <c r="A24" s="75" t="str">
        <f t="shared" si="2"/>
        <v/>
      </c>
      <c r="B24" s="76">
        <f t="shared" si="3"/>
        <v>6</v>
      </c>
      <c r="C24" s="77">
        <f t="shared" si="4"/>
        <v>30.1</v>
      </c>
      <c r="D24" s="78" t="str">
        <f t="shared" si="5"/>
        <v>(후)</v>
      </c>
      <c r="E24" s="79">
        <f t="shared" si="6"/>
        <v>0</v>
      </c>
      <c r="F24" s="80">
        <v>700</v>
      </c>
      <c r="G24" s="81">
        <v>28.58</v>
      </c>
      <c r="H24" s="81">
        <v>26.21</v>
      </c>
      <c r="I24" s="81">
        <v>2.3699999999999974</v>
      </c>
      <c r="J24" s="81" t="s">
        <v>105</v>
      </c>
      <c r="K24" s="81" t="s">
        <v>98</v>
      </c>
      <c r="L24" s="82">
        <v>0</v>
      </c>
      <c r="M24" s="83" t="s">
        <v>100</v>
      </c>
      <c r="N24" s="83" t="s">
        <v>100</v>
      </c>
      <c r="O24" s="83" t="s">
        <v>100</v>
      </c>
      <c r="P24" s="84">
        <v>0</v>
      </c>
      <c r="Q24" s="85">
        <f t="shared" si="7"/>
        <v>2</v>
      </c>
      <c r="R24" s="91">
        <v>270.10000000000002</v>
      </c>
      <c r="S24" s="87"/>
      <c r="T24" s="88">
        <f>IF(S24=0,0,SUM($S$5:S24))</f>
        <v>0</v>
      </c>
      <c r="U24" s="89">
        <f t="shared" si="8"/>
        <v>0</v>
      </c>
      <c r="V24" s="89">
        <f t="shared" si="9"/>
        <v>0</v>
      </c>
      <c r="W24" s="90">
        <f t="shared" si="10"/>
        <v>0</v>
      </c>
      <c r="X24" s="90">
        <f t="shared" si="10"/>
        <v>0</v>
      </c>
      <c r="Y24" s="89">
        <f t="shared" si="11"/>
        <v>0</v>
      </c>
      <c r="Z24" s="89">
        <f t="shared" si="12"/>
        <v>0</v>
      </c>
      <c r="AA24" s="87"/>
      <c r="AB24" s="87"/>
      <c r="AD24" s="186" t="s">
        <v>145</v>
      </c>
    </row>
    <row r="25" spans="1:30" s="74" customFormat="1" ht="12.95" customHeight="1">
      <c r="A25" s="75" t="str">
        <f t="shared" si="2"/>
        <v/>
      </c>
      <c r="B25" s="76">
        <f t="shared" si="3"/>
        <v>6</v>
      </c>
      <c r="C25" s="77">
        <f t="shared" si="4"/>
        <v>34.1</v>
      </c>
      <c r="D25" s="78" t="str">
        <f t="shared" si="5"/>
        <v>(전)</v>
      </c>
      <c r="E25" s="79">
        <f t="shared" si="6"/>
        <v>4</v>
      </c>
      <c r="F25" s="80">
        <v>700</v>
      </c>
      <c r="G25" s="81">
        <v>28.58</v>
      </c>
      <c r="H25" s="81">
        <v>23.5</v>
      </c>
      <c r="I25" s="81">
        <v>5.0799999999999983</v>
      </c>
      <c r="J25" s="81" t="s">
        <v>105</v>
      </c>
      <c r="K25" s="81" t="s">
        <v>98</v>
      </c>
      <c r="L25" s="82">
        <v>0</v>
      </c>
      <c r="M25" s="83" t="s">
        <v>100</v>
      </c>
      <c r="N25" s="83" t="s">
        <v>100</v>
      </c>
      <c r="O25" s="83" t="s">
        <v>100</v>
      </c>
      <c r="P25" s="84">
        <v>0</v>
      </c>
      <c r="Q25" s="85">
        <f t="shared" si="7"/>
        <v>2</v>
      </c>
      <c r="R25" s="91">
        <v>274.10000000000002</v>
      </c>
      <c r="S25" s="87"/>
      <c r="T25" s="88">
        <f>IF(S25=0,0,SUM($S$5:S25))</f>
        <v>0</v>
      </c>
      <c r="U25" s="89">
        <f t="shared" si="8"/>
        <v>0</v>
      </c>
      <c r="V25" s="89">
        <f t="shared" si="9"/>
        <v>0</v>
      </c>
      <c r="W25" s="90">
        <f t="shared" si="10"/>
        <v>0</v>
      </c>
      <c r="X25" s="90">
        <f t="shared" si="10"/>
        <v>0</v>
      </c>
      <c r="Y25" s="89">
        <f t="shared" si="11"/>
        <v>0</v>
      </c>
      <c r="Z25" s="89">
        <f t="shared" si="12"/>
        <v>0</v>
      </c>
      <c r="AA25" s="87"/>
      <c r="AB25" s="87"/>
      <c r="AD25" s="186" t="s">
        <v>145</v>
      </c>
    </row>
    <row r="26" spans="1:30" s="74" customFormat="1" ht="12.95" customHeight="1">
      <c r="A26" s="75" t="str">
        <f t="shared" si="2"/>
        <v/>
      </c>
      <c r="B26" s="76">
        <f t="shared" si="3"/>
        <v>6</v>
      </c>
      <c r="C26" s="77">
        <f t="shared" si="4"/>
        <v>34.1</v>
      </c>
      <c r="D26" s="78" t="str">
        <f t="shared" si="5"/>
        <v>(후)</v>
      </c>
      <c r="E26" s="79">
        <f t="shared" si="6"/>
        <v>0</v>
      </c>
      <c r="F26" s="80">
        <v>700</v>
      </c>
      <c r="G26" s="81">
        <v>28.58</v>
      </c>
      <c r="H26" s="81">
        <v>23.5</v>
      </c>
      <c r="I26" s="81">
        <v>5.0799999999999983</v>
      </c>
      <c r="J26" s="81" t="s">
        <v>103</v>
      </c>
      <c r="K26" s="81" t="s">
        <v>107</v>
      </c>
      <c r="L26" s="82">
        <v>0</v>
      </c>
      <c r="M26" s="83" t="s">
        <v>100</v>
      </c>
      <c r="N26" s="83" t="s">
        <v>100</v>
      </c>
      <c r="O26" s="83" t="s">
        <v>108</v>
      </c>
      <c r="P26" s="84">
        <v>0</v>
      </c>
      <c r="Q26" s="85">
        <f t="shared" si="7"/>
        <v>2</v>
      </c>
      <c r="R26" s="91">
        <v>274.10000000000002</v>
      </c>
      <c r="S26" s="87"/>
      <c r="T26" s="88">
        <f>IF(S26=0,0,SUM($S$5:S26))</f>
        <v>0</v>
      </c>
      <c r="U26" s="89">
        <f t="shared" si="8"/>
        <v>0</v>
      </c>
      <c r="V26" s="89">
        <f t="shared" si="9"/>
        <v>0</v>
      </c>
      <c r="W26" s="90">
        <f t="shared" si="10"/>
        <v>0</v>
      </c>
      <c r="X26" s="90">
        <f t="shared" si="10"/>
        <v>0</v>
      </c>
      <c r="Y26" s="89">
        <f t="shared" si="11"/>
        <v>0</v>
      </c>
      <c r="Z26" s="89">
        <f t="shared" si="12"/>
        <v>0</v>
      </c>
      <c r="AA26" s="87"/>
      <c r="AB26" s="87"/>
      <c r="AD26" s="186" t="s">
        <v>145</v>
      </c>
    </row>
    <row r="27" spans="1:30" s="74" customFormat="1" ht="12.95" customHeight="1">
      <c r="A27" s="75" t="str">
        <f t="shared" si="2"/>
        <v/>
      </c>
      <c r="B27" s="76">
        <f t="shared" si="3"/>
        <v>7</v>
      </c>
      <c r="C27" s="77">
        <f t="shared" si="4"/>
        <v>0</v>
      </c>
      <c r="D27" s="78" t="str">
        <f t="shared" si="5"/>
        <v/>
      </c>
      <c r="E27" s="79">
        <f t="shared" si="6"/>
        <v>5.9</v>
      </c>
      <c r="F27" s="80">
        <v>700</v>
      </c>
      <c r="G27" s="81">
        <v>28.59</v>
      </c>
      <c r="H27" s="81">
        <v>23.5</v>
      </c>
      <c r="I27" s="81">
        <v>5.09</v>
      </c>
      <c r="J27" s="81" t="s">
        <v>103</v>
      </c>
      <c r="K27" s="81" t="s">
        <v>107</v>
      </c>
      <c r="L27" s="82">
        <v>0</v>
      </c>
      <c r="M27" s="83" t="s">
        <v>100</v>
      </c>
      <c r="N27" s="83" t="s">
        <v>100</v>
      </c>
      <c r="O27" s="83" t="s">
        <v>100</v>
      </c>
      <c r="P27" s="84">
        <v>0</v>
      </c>
      <c r="Q27" s="85">
        <f t="shared" si="7"/>
        <v>2</v>
      </c>
      <c r="R27" s="91">
        <v>280</v>
      </c>
      <c r="S27" s="87"/>
      <c r="T27" s="88">
        <f>IF(S27=0,0,SUM($S$5:S27))</f>
        <v>0</v>
      </c>
      <c r="U27" s="89">
        <f t="shared" si="8"/>
        <v>0</v>
      </c>
      <c r="V27" s="89">
        <f t="shared" si="9"/>
        <v>0</v>
      </c>
      <c r="W27" s="90">
        <f t="shared" si="10"/>
        <v>0</v>
      </c>
      <c r="X27" s="90">
        <f t="shared" si="10"/>
        <v>0</v>
      </c>
      <c r="Y27" s="89">
        <f t="shared" si="11"/>
        <v>0</v>
      </c>
      <c r="Z27" s="89">
        <f t="shared" si="12"/>
        <v>0</v>
      </c>
      <c r="AA27" s="87"/>
      <c r="AB27" s="87"/>
      <c r="AD27" s="186" t="s">
        <v>145</v>
      </c>
    </row>
    <row r="28" spans="1:30" s="74" customFormat="1" ht="12.95" customHeight="1">
      <c r="A28" s="75" t="str">
        <f t="shared" si="2"/>
        <v/>
      </c>
      <c r="B28" s="76">
        <f t="shared" si="3"/>
        <v>8</v>
      </c>
      <c r="C28" s="77">
        <f t="shared" si="4"/>
        <v>0</v>
      </c>
      <c r="D28" s="78" t="str">
        <f t="shared" si="5"/>
        <v/>
      </c>
      <c r="E28" s="79">
        <f t="shared" si="6"/>
        <v>40</v>
      </c>
      <c r="F28" s="80">
        <v>700</v>
      </c>
      <c r="G28" s="81">
        <v>28.63</v>
      </c>
      <c r="H28" s="81">
        <v>23.5</v>
      </c>
      <c r="I28" s="81">
        <v>5.129999999999999</v>
      </c>
      <c r="J28" s="81" t="s">
        <v>103</v>
      </c>
      <c r="K28" s="81" t="s">
        <v>107</v>
      </c>
      <c r="L28" s="82">
        <v>0</v>
      </c>
      <c r="M28" s="83" t="s">
        <v>100</v>
      </c>
      <c r="N28" s="83" t="s">
        <v>100</v>
      </c>
      <c r="O28" s="83" t="s">
        <v>100</v>
      </c>
      <c r="P28" s="84">
        <v>0</v>
      </c>
      <c r="Q28" s="85">
        <f t="shared" si="7"/>
        <v>2</v>
      </c>
      <c r="R28" s="91">
        <v>320</v>
      </c>
      <c r="S28" s="87"/>
      <c r="T28" s="88">
        <f>IF(S28=0,0,SUM($S$5:S28))</f>
        <v>0</v>
      </c>
      <c r="U28" s="89">
        <f t="shared" si="8"/>
        <v>0</v>
      </c>
      <c r="V28" s="89">
        <f t="shared" si="9"/>
        <v>0</v>
      </c>
      <c r="W28" s="90">
        <f t="shared" si="10"/>
        <v>0</v>
      </c>
      <c r="X28" s="90">
        <f t="shared" si="10"/>
        <v>0</v>
      </c>
      <c r="Y28" s="89">
        <f t="shared" si="11"/>
        <v>0</v>
      </c>
      <c r="Z28" s="89">
        <f t="shared" si="12"/>
        <v>0</v>
      </c>
      <c r="AA28" s="87"/>
      <c r="AB28" s="87"/>
      <c r="AD28" s="186" t="s">
        <v>145</v>
      </c>
    </row>
    <row r="29" spans="1:30" s="74" customFormat="1" ht="12.95" customHeight="1">
      <c r="A29" s="75" t="str">
        <f t="shared" si="2"/>
        <v/>
      </c>
      <c r="B29" s="76">
        <f t="shared" si="3"/>
        <v>9</v>
      </c>
      <c r="C29" s="77">
        <f t="shared" si="4"/>
        <v>0</v>
      </c>
      <c r="D29" s="78" t="str">
        <f t="shared" si="5"/>
        <v/>
      </c>
      <c r="E29" s="79">
        <f t="shared" si="6"/>
        <v>40</v>
      </c>
      <c r="F29" s="80">
        <v>700</v>
      </c>
      <c r="G29" s="81">
        <v>28.67</v>
      </c>
      <c r="H29" s="81">
        <v>23.5</v>
      </c>
      <c r="I29" s="81">
        <v>5.1700000000000017</v>
      </c>
      <c r="J29" s="81" t="s">
        <v>103</v>
      </c>
      <c r="K29" s="81" t="s">
        <v>107</v>
      </c>
      <c r="L29" s="82">
        <v>0</v>
      </c>
      <c r="M29" s="83" t="s">
        <v>100</v>
      </c>
      <c r="N29" s="83" t="s">
        <v>100</v>
      </c>
      <c r="O29" s="83" t="s">
        <v>100</v>
      </c>
      <c r="P29" s="84">
        <v>0</v>
      </c>
      <c r="Q29" s="85">
        <f t="shared" si="7"/>
        <v>2</v>
      </c>
      <c r="R29" s="91">
        <v>360</v>
      </c>
      <c r="S29" s="87"/>
      <c r="T29" s="88">
        <f>IF(S29=0,0,SUM($S$5:S29))</f>
        <v>0</v>
      </c>
      <c r="U29" s="89">
        <f t="shared" si="8"/>
        <v>0</v>
      </c>
      <c r="V29" s="89">
        <f t="shared" si="9"/>
        <v>0</v>
      </c>
      <c r="W29" s="90">
        <f t="shared" si="10"/>
        <v>0</v>
      </c>
      <c r="X29" s="90">
        <f t="shared" si="10"/>
        <v>0</v>
      </c>
      <c r="Y29" s="89">
        <f t="shared" si="11"/>
        <v>0</v>
      </c>
      <c r="Z29" s="89">
        <f t="shared" si="12"/>
        <v>0</v>
      </c>
      <c r="AA29" s="87"/>
      <c r="AB29" s="87"/>
      <c r="AD29" s="186" t="s">
        <v>145</v>
      </c>
    </row>
    <row r="30" spans="1:30" s="74" customFormat="1" ht="12.95" customHeight="1">
      <c r="A30" s="75" t="str">
        <f t="shared" si="2"/>
        <v/>
      </c>
      <c r="B30" s="76">
        <f t="shared" si="3"/>
        <v>10</v>
      </c>
      <c r="C30" s="77">
        <f t="shared" si="4"/>
        <v>0</v>
      </c>
      <c r="D30" s="78" t="str">
        <f t="shared" si="5"/>
        <v/>
      </c>
      <c r="E30" s="79">
        <f t="shared" si="6"/>
        <v>40</v>
      </c>
      <c r="F30" s="80">
        <v>700</v>
      </c>
      <c r="G30" s="81">
        <v>28.78</v>
      </c>
      <c r="H30" s="81">
        <v>23.5</v>
      </c>
      <c r="I30" s="81">
        <v>5.2800000000000011</v>
      </c>
      <c r="J30" s="81" t="s">
        <v>103</v>
      </c>
      <c r="K30" s="81" t="s">
        <v>107</v>
      </c>
      <c r="L30" s="82">
        <v>0</v>
      </c>
      <c r="M30" s="83" t="s">
        <v>100</v>
      </c>
      <c r="N30" s="83" t="s">
        <v>100</v>
      </c>
      <c r="O30" s="83" t="s">
        <v>100</v>
      </c>
      <c r="P30" s="84">
        <v>0</v>
      </c>
      <c r="Q30" s="85">
        <f t="shared" si="7"/>
        <v>2</v>
      </c>
      <c r="R30" s="91">
        <v>400</v>
      </c>
      <c r="S30" s="87"/>
      <c r="T30" s="88">
        <f>IF(S30=0,0,SUM($S$5:S30))</f>
        <v>0</v>
      </c>
      <c r="U30" s="89">
        <f t="shared" si="8"/>
        <v>0</v>
      </c>
      <c r="V30" s="89">
        <f t="shared" si="9"/>
        <v>0</v>
      </c>
      <c r="W30" s="90">
        <f t="shared" si="10"/>
        <v>0</v>
      </c>
      <c r="X30" s="90">
        <f t="shared" si="10"/>
        <v>0</v>
      </c>
      <c r="Y30" s="89">
        <f t="shared" si="11"/>
        <v>0</v>
      </c>
      <c r="Z30" s="89">
        <f t="shared" si="12"/>
        <v>0</v>
      </c>
      <c r="AA30" s="87"/>
      <c r="AB30" s="87"/>
      <c r="AD30" s="186" t="s">
        <v>145</v>
      </c>
    </row>
    <row r="31" spans="1:30" s="74" customFormat="1" ht="12.95" customHeight="1">
      <c r="A31" s="75" t="str">
        <f t="shared" si="2"/>
        <v/>
      </c>
      <c r="B31" s="76">
        <f t="shared" si="3"/>
        <v>10</v>
      </c>
      <c r="C31" s="77">
        <f t="shared" si="4"/>
        <v>4.0999999999999996</v>
      </c>
      <c r="D31" s="78" t="str">
        <f t="shared" si="5"/>
        <v>(전)</v>
      </c>
      <c r="E31" s="79">
        <f t="shared" si="6"/>
        <v>4.0999999999999996</v>
      </c>
      <c r="F31" s="80">
        <v>700</v>
      </c>
      <c r="G31" s="81">
        <v>28.79</v>
      </c>
      <c r="H31" s="81">
        <v>23.5</v>
      </c>
      <c r="I31" s="81">
        <v>5.2899999999999991</v>
      </c>
      <c r="J31" s="81" t="s">
        <v>103</v>
      </c>
      <c r="K31" s="81" t="s">
        <v>107</v>
      </c>
      <c r="L31" s="82">
        <v>0</v>
      </c>
      <c r="M31" s="83" t="s">
        <v>100</v>
      </c>
      <c r="N31" s="83" t="s">
        <v>100</v>
      </c>
      <c r="O31" s="83" t="s">
        <v>109</v>
      </c>
      <c r="P31" s="84">
        <v>0</v>
      </c>
      <c r="Q31" s="85">
        <f t="shared" si="7"/>
        <v>2</v>
      </c>
      <c r="R31" s="91">
        <v>404.1</v>
      </c>
      <c r="S31" s="87"/>
      <c r="T31" s="88">
        <f>IF(S31=0,0,SUM($S$5:S31))</f>
        <v>0</v>
      </c>
      <c r="U31" s="89">
        <f t="shared" si="8"/>
        <v>0</v>
      </c>
      <c r="V31" s="89">
        <f t="shared" si="9"/>
        <v>0</v>
      </c>
      <c r="W31" s="90">
        <f t="shared" si="10"/>
        <v>0</v>
      </c>
      <c r="X31" s="90">
        <f t="shared" si="10"/>
        <v>0</v>
      </c>
      <c r="Y31" s="89">
        <f t="shared" si="11"/>
        <v>0</v>
      </c>
      <c r="Z31" s="89">
        <f t="shared" si="12"/>
        <v>0</v>
      </c>
      <c r="AA31" s="87"/>
      <c r="AB31" s="87"/>
      <c r="AD31" s="186" t="s">
        <v>145</v>
      </c>
    </row>
    <row r="32" spans="1:30" s="74" customFormat="1" ht="12.95" customHeight="1">
      <c r="A32" s="75" t="str">
        <f t="shared" si="2"/>
        <v/>
      </c>
      <c r="B32" s="76">
        <f t="shared" si="3"/>
        <v>10</v>
      </c>
      <c r="C32" s="77">
        <f t="shared" si="4"/>
        <v>4.0999999999999996</v>
      </c>
      <c r="D32" s="78" t="str">
        <f t="shared" si="5"/>
        <v>(후)</v>
      </c>
      <c r="E32" s="79">
        <f t="shared" si="6"/>
        <v>0</v>
      </c>
      <c r="F32" s="80">
        <v>700</v>
      </c>
      <c r="G32" s="81">
        <v>28.79</v>
      </c>
      <c r="H32" s="81">
        <v>23.5</v>
      </c>
      <c r="I32" s="81">
        <v>5.2899999999999991</v>
      </c>
      <c r="J32" s="81" t="s">
        <v>105</v>
      </c>
      <c r="K32" s="81" t="s">
        <v>98</v>
      </c>
      <c r="L32" s="82">
        <v>0</v>
      </c>
      <c r="M32" s="83" t="s">
        <v>100</v>
      </c>
      <c r="N32" s="83" t="s">
        <v>110</v>
      </c>
      <c r="O32" s="83" t="s">
        <v>100</v>
      </c>
      <c r="P32" s="84">
        <v>0</v>
      </c>
      <c r="Q32" s="85">
        <f t="shared" si="7"/>
        <v>2</v>
      </c>
      <c r="R32" s="91">
        <v>404.1</v>
      </c>
      <c r="S32" s="87"/>
      <c r="T32" s="88">
        <f>IF(S32=0,0,SUM($S$5:S32))</f>
        <v>0</v>
      </c>
      <c r="U32" s="89">
        <f t="shared" si="8"/>
        <v>0</v>
      </c>
      <c r="V32" s="89">
        <f t="shared" si="9"/>
        <v>0</v>
      </c>
      <c r="W32" s="90">
        <f t="shared" si="10"/>
        <v>0</v>
      </c>
      <c r="X32" s="90">
        <f t="shared" si="10"/>
        <v>0</v>
      </c>
      <c r="Y32" s="89">
        <f t="shared" si="11"/>
        <v>0</v>
      </c>
      <c r="Z32" s="89">
        <f t="shared" si="12"/>
        <v>0</v>
      </c>
      <c r="AA32" s="87"/>
      <c r="AB32" s="87"/>
      <c r="AD32" s="186" t="s">
        <v>145</v>
      </c>
    </row>
    <row r="33" spans="1:30" s="74" customFormat="1" ht="12.95" customHeight="1">
      <c r="A33" s="75" t="str">
        <f t="shared" si="2"/>
        <v/>
      </c>
      <c r="B33" s="76">
        <f t="shared" si="3"/>
        <v>10</v>
      </c>
      <c r="C33" s="77">
        <f t="shared" si="4"/>
        <v>14.1</v>
      </c>
      <c r="D33" s="78" t="str">
        <f t="shared" si="5"/>
        <v>(전)</v>
      </c>
      <c r="E33" s="79">
        <f t="shared" si="6"/>
        <v>10</v>
      </c>
      <c r="F33" s="80">
        <v>700</v>
      </c>
      <c r="G33" s="81">
        <v>28.82</v>
      </c>
      <c r="H33" s="81">
        <v>25.82</v>
      </c>
      <c r="I33" s="81">
        <v>3</v>
      </c>
      <c r="J33" s="81" t="s">
        <v>105</v>
      </c>
      <c r="K33" s="81" t="s">
        <v>98</v>
      </c>
      <c r="L33" s="82">
        <v>0</v>
      </c>
      <c r="M33" s="83" t="s">
        <v>100</v>
      </c>
      <c r="N33" s="83" t="s">
        <v>100</v>
      </c>
      <c r="O33" s="83" t="s">
        <v>100</v>
      </c>
      <c r="P33" s="84">
        <v>0</v>
      </c>
      <c r="Q33" s="85">
        <f t="shared" si="7"/>
        <v>2</v>
      </c>
      <c r="R33" s="91">
        <v>414.1</v>
      </c>
      <c r="S33" s="87"/>
      <c r="T33" s="88">
        <f>IF(S33=0,0,SUM($S$5:S33))</f>
        <v>0</v>
      </c>
      <c r="U33" s="89">
        <f t="shared" si="8"/>
        <v>0</v>
      </c>
      <c r="V33" s="89">
        <f t="shared" si="9"/>
        <v>0</v>
      </c>
      <c r="W33" s="90">
        <f t="shared" si="10"/>
        <v>0</v>
      </c>
      <c r="X33" s="90">
        <f t="shared" si="10"/>
        <v>0</v>
      </c>
      <c r="Y33" s="89">
        <f t="shared" si="11"/>
        <v>0</v>
      </c>
      <c r="Z33" s="89">
        <f t="shared" si="12"/>
        <v>0</v>
      </c>
      <c r="AA33" s="87"/>
      <c r="AB33" s="87"/>
      <c r="AD33" s="186" t="s">
        <v>145</v>
      </c>
    </row>
    <row r="34" spans="1:30" s="74" customFormat="1" ht="12.95" customHeight="1">
      <c r="A34" s="75" t="str">
        <f t="shared" si="2"/>
        <v/>
      </c>
      <c r="B34" s="76">
        <f t="shared" si="3"/>
        <v>10</v>
      </c>
      <c r="C34" s="77">
        <f t="shared" si="4"/>
        <v>14.1</v>
      </c>
      <c r="D34" s="78" t="str">
        <f t="shared" si="5"/>
        <v>(후)</v>
      </c>
      <c r="E34" s="79">
        <f t="shared" si="6"/>
        <v>0</v>
      </c>
      <c r="F34" s="80">
        <v>700</v>
      </c>
      <c r="G34" s="81">
        <v>28.82</v>
      </c>
      <c r="H34" s="81">
        <v>25.82</v>
      </c>
      <c r="I34" s="81">
        <v>3</v>
      </c>
      <c r="J34" s="81" t="s">
        <v>105</v>
      </c>
      <c r="K34" s="81" t="s">
        <v>95</v>
      </c>
      <c r="L34" s="82">
        <v>0</v>
      </c>
      <c r="M34" s="83" t="s">
        <v>100</v>
      </c>
      <c r="N34" s="83" t="s">
        <v>100</v>
      </c>
      <c r="O34" s="83" t="s">
        <v>100</v>
      </c>
      <c r="P34" s="84">
        <v>0</v>
      </c>
      <c r="Q34" s="85">
        <f t="shared" si="7"/>
        <v>2</v>
      </c>
      <c r="R34" s="91">
        <v>414.1</v>
      </c>
      <c r="S34" s="87"/>
      <c r="T34" s="88">
        <f>IF(S34=0,0,SUM($S$5:S34))</f>
        <v>0</v>
      </c>
      <c r="U34" s="89">
        <f t="shared" si="8"/>
        <v>0</v>
      </c>
      <c r="V34" s="89">
        <f t="shared" si="9"/>
        <v>0</v>
      </c>
      <c r="W34" s="90">
        <f t="shared" si="10"/>
        <v>0</v>
      </c>
      <c r="X34" s="90">
        <f t="shared" si="10"/>
        <v>0</v>
      </c>
      <c r="Y34" s="89">
        <f t="shared" si="11"/>
        <v>0</v>
      </c>
      <c r="Z34" s="89">
        <f t="shared" si="12"/>
        <v>0</v>
      </c>
      <c r="AA34" s="87"/>
      <c r="AB34" s="87"/>
      <c r="AD34" s="186" t="s">
        <v>145</v>
      </c>
    </row>
    <row r="35" spans="1:30" s="74" customFormat="1" ht="12.95" customHeight="1">
      <c r="A35" s="75" t="str">
        <f t="shared" si="2"/>
        <v/>
      </c>
      <c r="B35" s="76">
        <f t="shared" si="3"/>
        <v>11</v>
      </c>
      <c r="C35" s="77">
        <f t="shared" si="4"/>
        <v>0</v>
      </c>
      <c r="D35" s="78" t="str">
        <f t="shared" si="5"/>
        <v/>
      </c>
      <c r="E35" s="79">
        <f t="shared" si="6"/>
        <v>25.9</v>
      </c>
      <c r="F35" s="80">
        <v>700</v>
      </c>
      <c r="G35" s="81">
        <v>28.9</v>
      </c>
      <c r="H35" s="81">
        <v>26.05</v>
      </c>
      <c r="I35" s="81">
        <v>2.8499999999999979</v>
      </c>
      <c r="J35" s="81" t="s">
        <v>105</v>
      </c>
      <c r="K35" s="81" t="s">
        <v>95</v>
      </c>
      <c r="L35" s="82">
        <v>0</v>
      </c>
      <c r="M35" s="83" t="s">
        <v>100</v>
      </c>
      <c r="N35" s="83" t="s">
        <v>100</v>
      </c>
      <c r="O35" s="83" t="s">
        <v>100</v>
      </c>
      <c r="P35" s="84">
        <v>0</v>
      </c>
      <c r="Q35" s="85">
        <f t="shared" si="7"/>
        <v>2</v>
      </c>
      <c r="R35" s="91">
        <v>440</v>
      </c>
      <c r="S35" s="87"/>
      <c r="T35" s="88">
        <f>IF(S35=0,0,SUM($S$5:S35))</f>
        <v>0</v>
      </c>
      <c r="U35" s="89">
        <f t="shared" si="8"/>
        <v>0</v>
      </c>
      <c r="V35" s="89">
        <f t="shared" si="9"/>
        <v>0</v>
      </c>
      <c r="W35" s="90">
        <f t="shared" si="10"/>
        <v>0</v>
      </c>
      <c r="X35" s="90">
        <f t="shared" si="10"/>
        <v>0</v>
      </c>
      <c r="Y35" s="89">
        <f t="shared" si="11"/>
        <v>0</v>
      </c>
      <c r="Z35" s="89">
        <f t="shared" si="12"/>
        <v>0</v>
      </c>
      <c r="AA35" s="87"/>
      <c r="AB35" s="87"/>
      <c r="AD35" s="186" t="s">
        <v>145</v>
      </c>
    </row>
    <row r="36" spans="1:30" s="74" customFormat="1" ht="12.95" customHeight="1">
      <c r="A36" s="75" t="str">
        <f t="shared" si="2"/>
        <v/>
      </c>
      <c r="B36" s="76">
        <f t="shared" si="3"/>
        <v>12</v>
      </c>
      <c r="C36" s="77">
        <f t="shared" si="4"/>
        <v>0</v>
      </c>
      <c r="D36" s="78" t="str">
        <f t="shared" si="5"/>
        <v/>
      </c>
      <c r="E36" s="79">
        <f t="shared" si="6"/>
        <v>40</v>
      </c>
      <c r="F36" s="80">
        <v>700</v>
      </c>
      <c r="G36" s="81">
        <v>29.01</v>
      </c>
      <c r="H36" s="81">
        <v>26.4</v>
      </c>
      <c r="I36" s="81">
        <v>2.610000000000003</v>
      </c>
      <c r="J36" s="81" t="s">
        <v>105</v>
      </c>
      <c r="K36" s="81" t="s">
        <v>95</v>
      </c>
      <c r="L36" s="82">
        <v>0</v>
      </c>
      <c r="M36" s="83" t="s">
        <v>100</v>
      </c>
      <c r="N36" s="83" t="s">
        <v>100</v>
      </c>
      <c r="O36" s="83" t="s">
        <v>100</v>
      </c>
      <c r="P36" s="84">
        <v>0</v>
      </c>
      <c r="Q36" s="85">
        <f t="shared" si="7"/>
        <v>2</v>
      </c>
      <c r="R36" s="91">
        <v>480</v>
      </c>
      <c r="S36" s="87"/>
      <c r="T36" s="88">
        <f>IF(S36=0,0,SUM($S$5:S36))</f>
        <v>0</v>
      </c>
      <c r="U36" s="89">
        <f t="shared" si="8"/>
        <v>0</v>
      </c>
      <c r="V36" s="89">
        <f t="shared" si="9"/>
        <v>0</v>
      </c>
      <c r="W36" s="90">
        <f t="shared" si="10"/>
        <v>0</v>
      </c>
      <c r="X36" s="90">
        <f t="shared" si="10"/>
        <v>0</v>
      </c>
      <c r="Y36" s="89">
        <f t="shared" si="11"/>
        <v>0</v>
      </c>
      <c r="Z36" s="89">
        <f t="shared" si="12"/>
        <v>0</v>
      </c>
      <c r="AA36" s="87"/>
      <c r="AB36" s="87"/>
      <c r="AD36" s="186" t="s">
        <v>145</v>
      </c>
    </row>
    <row r="37" spans="1:30" s="74" customFormat="1" ht="12.95" customHeight="1">
      <c r="A37" s="75" t="str">
        <f t="shared" si="2"/>
        <v/>
      </c>
      <c r="B37" s="76">
        <f t="shared" si="3"/>
        <v>13</v>
      </c>
      <c r="C37" s="77">
        <f t="shared" si="4"/>
        <v>0</v>
      </c>
      <c r="D37" s="78" t="str">
        <f t="shared" si="5"/>
        <v/>
      </c>
      <c r="E37" s="79">
        <f t="shared" si="6"/>
        <v>40</v>
      </c>
      <c r="F37" s="80">
        <v>700</v>
      </c>
      <c r="G37" s="81">
        <v>29.12</v>
      </c>
      <c r="H37" s="81">
        <v>26.75</v>
      </c>
      <c r="I37" s="81">
        <v>2.370000000000001</v>
      </c>
      <c r="J37" s="81" t="s">
        <v>105</v>
      </c>
      <c r="K37" s="81" t="s">
        <v>95</v>
      </c>
      <c r="L37" s="82">
        <v>0</v>
      </c>
      <c r="M37" s="83" t="s">
        <v>100</v>
      </c>
      <c r="N37" s="83" t="s">
        <v>100</v>
      </c>
      <c r="O37" s="83" t="s">
        <v>100</v>
      </c>
      <c r="P37" s="84">
        <v>0</v>
      </c>
      <c r="Q37" s="85">
        <f t="shared" si="7"/>
        <v>2</v>
      </c>
      <c r="R37" s="91">
        <v>520</v>
      </c>
      <c r="S37" s="87"/>
      <c r="T37" s="88">
        <f>IF(S37=0,0,SUM($S$5:S37))</f>
        <v>0</v>
      </c>
      <c r="U37" s="89">
        <f t="shared" si="8"/>
        <v>0</v>
      </c>
      <c r="V37" s="89">
        <f t="shared" si="9"/>
        <v>0</v>
      </c>
      <c r="W37" s="90">
        <f t="shared" si="10"/>
        <v>0</v>
      </c>
      <c r="X37" s="90">
        <f t="shared" si="10"/>
        <v>0</v>
      </c>
      <c r="Y37" s="89">
        <f t="shared" si="11"/>
        <v>0</v>
      </c>
      <c r="Z37" s="89">
        <f t="shared" si="12"/>
        <v>0</v>
      </c>
      <c r="AA37" s="87"/>
      <c r="AB37" s="87"/>
      <c r="AD37" s="186" t="s">
        <v>145</v>
      </c>
    </row>
    <row r="38" spans="1:30" s="74" customFormat="1" ht="12.95" customHeight="1">
      <c r="A38" s="75" t="str">
        <f t="shared" si="2"/>
        <v/>
      </c>
      <c r="B38" s="76">
        <f t="shared" si="3"/>
        <v>13</v>
      </c>
      <c r="C38" s="77">
        <f t="shared" si="4"/>
        <v>9.1999999999999993</v>
      </c>
      <c r="D38" s="78" t="str">
        <f t="shared" si="5"/>
        <v>(전)</v>
      </c>
      <c r="E38" s="79">
        <f t="shared" si="6"/>
        <v>9.1999999999999993</v>
      </c>
      <c r="F38" s="80">
        <v>700</v>
      </c>
      <c r="G38" s="81">
        <v>29.15</v>
      </c>
      <c r="H38" s="81">
        <v>26.83</v>
      </c>
      <c r="I38" s="81">
        <v>2.3200000000000003</v>
      </c>
      <c r="J38" s="81" t="s">
        <v>105</v>
      </c>
      <c r="K38" s="81" t="s">
        <v>95</v>
      </c>
      <c r="L38" s="82">
        <v>0</v>
      </c>
      <c r="M38" s="83" t="s">
        <v>100</v>
      </c>
      <c r="N38" s="83" t="s">
        <v>100</v>
      </c>
      <c r="O38" s="83" t="s">
        <v>100</v>
      </c>
      <c r="P38" s="84">
        <v>0</v>
      </c>
      <c r="Q38" s="85">
        <f t="shared" si="7"/>
        <v>2</v>
      </c>
      <c r="R38" s="91">
        <v>529.20000000000005</v>
      </c>
      <c r="S38" s="87"/>
      <c r="T38" s="88">
        <f>IF(S38=0,0,SUM($S$5:S38))</f>
        <v>0</v>
      </c>
      <c r="U38" s="89">
        <f t="shared" si="8"/>
        <v>0</v>
      </c>
      <c r="V38" s="89">
        <f t="shared" si="9"/>
        <v>0</v>
      </c>
      <c r="W38" s="90">
        <f t="shared" si="10"/>
        <v>0</v>
      </c>
      <c r="X38" s="90">
        <f t="shared" si="10"/>
        <v>0</v>
      </c>
      <c r="Y38" s="89">
        <f t="shared" si="11"/>
        <v>0</v>
      </c>
      <c r="Z38" s="89">
        <f t="shared" si="12"/>
        <v>0</v>
      </c>
      <c r="AA38" s="87"/>
      <c r="AB38" s="87"/>
      <c r="AD38" s="186" t="s">
        <v>145</v>
      </c>
    </row>
    <row r="39" spans="1:30" s="74" customFormat="1" ht="12.95" customHeight="1">
      <c r="A39" s="75" t="str">
        <f t="shared" si="2"/>
        <v/>
      </c>
      <c r="B39" s="76">
        <f t="shared" si="3"/>
        <v>13</v>
      </c>
      <c r="C39" s="77">
        <f t="shared" si="4"/>
        <v>9.1999999999999993</v>
      </c>
      <c r="D39" s="78" t="str">
        <f t="shared" si="5"/>
        <v>(후)</v>
      </c>
      <c r="E39" s="79">
        <f t="shared" si="6"/>
        <v>0</v>
      </c>
      <c r="F39" s="80">
        <v>700</v>
      </c>
      <c r="G39" s="81">
        <v>29.15</v>
      </c>
      <c r="H39" s="81">
        <v>26.83</v>
      </c>
      <c r="I39" s="81">
        <v>2.3200000000000003</v>
      </c>
      <c r="J39" s="81" t="s">
        <v>111</v>
      </c>
      <c r="K39" s="81" t="s">
        <v>95</v>
      </c>
      <c r="L39" s="82">
        <v>0</v>
      </c>
      <c r="M39" s="83" t="s">
        <v>100</v>
      </c>
      <c r="N39" s="83" t="s">
        <v>100</v>
      </c>
      <c r="O39" s="83" t="s">
        <v>100</v>
      </c>
      <c r="P39" s="84">
        <v>0</v>
      </c>
      <c r="Q39" s="85">
        <f t="shared" si="7"/>
        <v>2</v>
      </c>
      <c r="R39" s="91">
        <v>529.20000000000005</v>
      </c>
      <c r="S39" s="87"/>
      <c r="T39" s="88">
        <f>IF(S39=0,0,SUM($S$5:S39))</f>
        <v>0</v>
      </c>
      <c r="U39" s="89">
        <f t="shared" si="8"/>
        <v>0</v>
      </c>
      <c r="V39" s="89">
        <f t="shared" si="9"/>
        <v>0</v>
      </c>
      <c r="W39" s="90">
        <f t="shared" si="10"/>
        <v>0</v>
      </c>
      <c r="X39" s="90">
        <f t="shared" si="10"/>
        <v>0</v>
      </c>
      <c r="Y39" s="89">
        <f t="shared" si="11"/>
        <v>0</v>
      </c>
      <c r="Z39" s="89">
        <f t="shared" si="12"/>
        <v>0</v>
      </c>
      <c r="AA39" s="87"/>
      <c r="AB39" s="87"/>
      <c r="AD39" s="186" t="s">
        <v>145</v>
      </c>
    </row>
    <row r="40" spans="1:30" s="74" customFormat="1" ht="12.95" customHeight="1">
      <c r="A40" s="75" t="str">
        <f t="shared" si="2"/>
        <v/>
      </c>
      <c r="B40" s="76">
        <f t="shared" si="3"/>
        <v>13</v>
      </c>
      <c r="C40" s="77">
        <f t="shared" si="4"/>
        <v>25.8</v>
      </c>
      <c r="D40" s="78" t="str">
        <f t="shared" si="5"/>
        <v>(전)</v>
      </c>
      <c r="E40" s="79">
        <f t="shared" si="6"/>
        <v>16.600000000000001</v>
      </c>
      <c r="F40" s="80">
        <v>700</v>
      </c>
      <c r="G40" s="81">
        <v>29.2</v>
      </c>
      <c r="H40" s="81">
        <v>26.97</v>
      </c>
      <c r="I40" s="81">
        <v>2.2300000000000004</v>
      </c>
      <c r="J40" s="81" t="s">
        <v>111</v>
      </c>
      <c r="K40" s="81" t="s">
        <v>95</v>
      </c>
      <c r="L40" s="82">
        <v>0</v>
      </c>
      <c r="M40" s="83" t="s">
        <v>100</v>
      </c>
      <c r="N40" s="83" t="s">
        <v>100</v>
      </c>
      <c r="O40" s="83" t="s">
        <v>100</v>
      </c>
      <c r="P40" s="84">
        <v>0</v>
      </c>
      <c r="Q40" s="85">
        <f t="shared" si="7"/>
        <v>2</v>
      </c>
      <c r="R40" s="91">
        <v>545.79999999999995</v>
      </c>
      <c r="S40" s="87"/>
      <c r="T40" s="88">
        <f>IF(S40=0,0,SUM($S$5:S40))</f>
        <v>0</v>
      </c>
      <c r="U40" s="89">
        <f t="shared" si="8"/>
        <v>0</v>
      </c>
      <c r="V40" s="89">
        <f t="shared" si="9"/>
        <v>0</v>
      </c>
      <c r="W40" s="90">
        <f t="shared" si="10"/>
        <v>0</v>
      </c>
      <c r="X40" s="90">
        <f t="shared" si="10"/>
        <v>0</v>
      </c>
      <c r="Y40" s="89">
        <f t="shared" si="11"/>
        <v>0</v>
      </c>
      <c r="Z40" s="89">
        <f t="shared" si="12"/>
        <v>0</v>
      </c>
      <c r="AA40" s="87"/>
      <c r="AB40" s="87"/>
      <c r="AD40" s="186" t="s">
        <v>145</v>
      </c>
    </row>
    <row r="41" spans="1:30" s="74" customFormat="1" ht="12.95" customHeight="1">
      <c r="A41" s="75" t="str">
        <f t="shared" si="2"/>
        <v/>
      </c>
      <c r="B41" s="76">
        <f t="shared" si="3"/>
        <v>13</v>
      </c>
      <c r="C41" s="77">
        <f t="shared" si="4"/>
        <v>25.8</v>
      </c>
      <c r="D41" s="78" t="str">
        <f t="shared" si="5"/>
        <v>(후)</v>
      </c>
      <c r="E41" s="79">
        <f t="shared" si="6"/>
        <v>0</v>
      </c>
      <c r="F41" s="80">
        <v>700</v>
      </c>
      <c r="G41" s="81">
        <v>29.2</v>
      </c>
      <c r="H41" s="81">
        <v>26.97</v>
      </c>
      <c r="I41" s="81">
        <v>2.2300000000000004</v>
      </c>
      <c r="J41" s="81" t="s">
        <v>105</v>
      </c>
      <c r="K41" s="81" t="s">
        <v>95</v>
      </c>
      <c r="L41" s="82">
        <v>0</v>
      </c>
      <c r="M41" s="83" t="s">
        <v>100</v>
      </c>
      <c r="N41" s="83" t="s">
        <v>100</v>
      </c>
      <c r="O41" s="83" t="s">
        <v>100</v>
      </c>
      <c r="P41" s="84">
        <v>0</v>
      </c>
      <c r="Q41" s="85">
        <f t="shared" si="7"/>
        <v>2</v>
      </c>
      <c r="R41" s="91">
        <v>545.79999999999995</v>
      </c>
      <c r="S41" s="87"/>
      <c r="T41" s="88">
        <f>IF(S41=0,0,SUM($S$5:S41))</f>
        <v>0</v>
      </c>
      <c r="U41" s="89">
        <f t="shared" si="8"/>
        <v>0</v>
      </c>
      <c r="V41" s="89">
        <f t="shared" si="9"/>
        <v>0</v>
      </c>
      <c r="W41" s="90">
        <f t="shared" si="10"/>
        <v>0</v>
      </c>
      <c r="X41" s="90">
        <f t="shared" si="10"/>
        <v>0</v>
      </c>
      <c r="Y41" s="89">
        <f t="shared" si="11"/>
        <v>0</v>
      </c>
      <c r="Z41" s="89">
        <f t="shared" si="12"/>
        <v>0</v>
      </c>
      <c r="AA41" s="87"/>
      <c r="AB41" s="87"/>
      <c r="AD41" s="186" t="s">
        <v>145</v>
      </c>
    </row>
    <row r="42" spans="1:30" s="74" customFormat="1" ht="12.95" customHeight="1">
      <c r="A42" s="75" t="str">
        <f t="shared" si="2"/>
        <v/>
      </c>
      <c r="B42" s="76">
        <f t="shared" si="3"/>
        <v>14</v>
      </c>
      <c r="C42" s="77">
        <f t="shared" si="4"/>
        <v>0</v>
      </c>
      <c r="D42" s="78" t="str">
        <f t="shared" si="5"/>
        <v/>
      </c>
      <c r="E42" s="79">
        <f t="shared" si="6"/>
        <v>14.2</v>
      </c>
      <c r="F42" s="80">
        <v>700</v>
      </c>
      <c r="G42" s="81">
        <v>29.24</v>
      </c>
      <c r="H42" s="81">
        <v>27.1</v>
      </c>
      <c r="I42" s="81">
        <v>2.139999999999997</v>
      </c>
      <c r="J42" s="81" t="s">
        <v>105</v>
      </c>
      <c r="K42" s="81" t="s">
        <v>95</v>
      </c>
      <c r="L42" s="82">
        <v>0</v>
      </c>
      <c r="M42" s="83" t="s">
        <v>100</v>
      </c>
      <c r="N42" s="83" t="s">
        <v>100</v>
      </c>
      <c r="O42" s="83" t="s">
        <v>100</v>
      </c>
      <c r="P42" s="84">
        <v>0</v>
      </c>
      <c r="Q42" s="85">
        <f t="shared" si="7"/>
        <v>2</v>
      </c>
      <c r="R42" s="91">
        <v>560</v>
      </c>
      <c r="S42" s="87"/>
      <c r="T42" s="88">
        <f>IF(S42=0,0,SUM($S$5:S42))</f>
        <v>0</v>
      </c>
      <c r="U42" s="89">
        <f t="shared" si="8"/>
        <v>0</v>
      </c>
      <c r="V42" s="89">
        <f t="shared" si="9"/>
        <v>0</v>
      </c>
      <c r="W42" s="90">
        <f t="shared" si="10"/>
        <v>0</v>
      </c>
      <c r="X42" s="90">
        <f t="shared" si="10"/>
        <v>0</v>
      </c>
      <c r="Y42" s="89">
        <f t="shared" si="11"/>
        <v>0</v>
      </c>
      <c r="Z42" s="89">
        <f t="shared" si="12"/>
        <v>0</v>
      </c>
      <c r="AA42" s="87"/>
      <c r="AB42" s="87"/>
      <c r="AD42" s="186" t="s">
        <v>145</v>
      </c>
    </row>
    <row r="43" spans="1:30" s="74" customFormat="1" ht="12.95" customHeight="1">
      <c r="A43" s="75" t="str">
        <f t="shared" si="2"/>
        <v/>
      </c>
      <c r="B43" s="76">
        <f t="shared" si="3"/>
        <v>15</v>
      </c>
      <c r="C43" s="77">
        <f t="shared" si="4"/>
        <v>0</v>
      </c>
      <c r="D43" s="78" t="str">
        <f t="shared" si="5"/>
        <v/>
      </c>
      <c r="E43" s="79">
        <f t="shared" si="6"/>
        <v>40</v>
      </c>
      <c r="F43" s="80">
        <v>700</v>
      </c>
      <c r="G43" s="81">
        <v>29.35</v>
      </c>
      <c r="H43" s="81">
        <v>27.45</v>
      </c>
      <c r="I43" s="81">
        <v>1.9000000000000021</v>
      </c>
      <c r="J43" s="81" t="s">
        <v>105</v>
      </c>
      <c r="K43" s="81" t="s">
        <v>95</v>
      </c>
      <c r="L43" s="82">
        <v>0</v>
      </c>
      <c r="M43" s="83" t="s">
        <v>100</v>
      </c>
      <c r="N43" s="83" t="s">
        <v>100</v>
      </c>
      <c r="O43" s="83" t="s">
        <v>100</v>
      </c>
      <c r="P43" s="84">
        <v>0</v>
      </c>
      <c r="Q43" s="85">
        <f t="shared" si="7"/>
        <v>2</v>
      </c>
      <c r="R43" s="91">
        <v>600</v>
      </c>
      <c r="S43" s="87"/>
      <c r="T43" s="88">
        <f>IF(S43=0,0,SUM($S$5:S43))</f>
        <v>0</v>
      </c>
      <c r="U43" s="89">
        <f t="shared" si="8"/>
        <v>0</v>
      </c>
      <c r="V43" s="89">
        <f t="shared" si="9"/>
        <v>0</v>
      </c>
      <c r="W43" s="90">
        <f t="shared" si="10"/>
        <v>0</v>
      </c>
      <c r="X43" s="90">
        <f t="shared" si="10"/>
        <v>0</v>
      </c>
      <c r="Y43" s="89">
        <f t="shared" si="11"/>
        <v>0</v>
      </c>
      <c r="Z43" s="89">
        <f t="shared" si="12"/>
        <v>0</v>
      </c>
      <c r="AA43" s="87"/>
      <c r="AB43" s="87"/>
      <c r="AD43" s="186" t="s">
        <v>145</v>
      </c>
    </row>
    <row r="44" spans="1:30" s="74" customFormat="1" ht="12.95" customHeight="1">
      <c r="A44" s="75" t="str">
        <f t="shared" si="2"/>
        <v/>
      </c>
      <c r="B44" s="76">
        <f t="shared" si="3"/>
        <v>16</v>
      </c>
      <c r="C44" s="77">
        <f t="shared" si="4"/>
        <v>0</v>
      </c>
      <c r="D44" s="78" t="str">
        <f t="shared" si="5"/>
        <v/>
      </c>
      <c r="E44" s="79">
        <f t="shared" si="6"/>
        <v>40</v>
      </c>
      <c r="F44" s="80">
        <v>700</v>
      </c>
      <c r="G44" s="81">
        <v>29.46</v>
      </c>
      <c r="H44" s="81">
        <v>27.56</v>
      </c>
      <c r="I44" s="81">
        <v>1.9000000000000021</v>
      </c>
      <c r="J44" s="81" t="s">
        <v>105</v>
      </c>
      <c r="K44" s="81" t="s">
        <v>95</v>
      </c>
      <c r="L44" s="82">
        <v>0</v>
      </c>
      <c r="M44" s="83" t="s">
        <v>100</v>
      </c>
      <c r="N44" s="83" t="s">
        <v>100</v>
      </c>
      <c r="O44" s="83" t="s">
        <v>100</v>
      </c>
      <c r="P44" s="84">
        <v>0</v>
      </c>
      <c r="Q44" s="85">
        <f t="shared" si="7"/>
        <v>2</v>
      </c>
      <c r="R44" s="91">
        <v>640</v>
      </c>
      <c r="S44" s="87"/>
      <c r="T44" s="88">
        <f>IF(S44=0,0,SUM($S$5:S44))</f>
        <v>0</v>
      </c>
      <c r="U44" s="89">
        <f t="shared" si="8"/>
        <v>0</v>
      </c>
      <c r="V44" s="89">
        <f t="shared" si="9"/>
        <v>0</v>
      </c>
      <c r="W44" s="90">
        <f t="shared" si="10"/>
        <v>0</v>
      </c>
      <c r="X44" s="90">
        <f t="shared" si="10"/>
        <v>0</v>
      </c>
      <c r="Y44" s="89">
        <f t="shared" si="11"/>
        <v>0</v>
      </c>
      <c r="Z44" s="89">
        <f t="shared" si="12"/>
        <v>0</v>
      </c>
      <c r="AA44" s="87"/>
      <c r="AB44" s="87"/>
      <c r="AD44" s="186" t="s">
        <v>145</v>
      </c>
    </row>
    <row r="45" spans="1:30" s="74" customFormat="1" ht="12.95" customHeight="1">
      <c r="A45" s="75" t="str">
        <f t="shared" si="2"/>
        <v/>
      </c>
      <c r="B45" s="76">
        <f t="shared" si="3"/>
        <v>17</v>
      </c>
      <c r="C45" s="77">
        <f t="shared" si="4"/>
        <v>0</v>
      </c>
      <c r="D45" s="78" t="str">
        <f t="shared" si="5"/>
        <v/>
      </c>
      <c r="E45" s="79">
        <f t="shared" si="6"/>
        <v>40</v>
      </c>
      <c r="F45" s="80">
        <v>700</v>
      </c>
      <c r="G45" s="81">
        <v>29.57</v>
      </c>
      <c r="H45" s="81">
        <v>27.68</v>
      </c>
      <c r="I45" s="81">
        <v>1.8900000000000006</v>
      </c>
      <c r="J45" s="81" t="s">
        <v>105</v>
      </c>
      <c r="K45" s="81" t="s">
        <v>95</v>
      </c>
      <c r="L45" s="82">
        <v>0</v>
      </c>
      <c r="M45" s="83" t="s">
        <v>100</v>
      </c>
      <c r="N45" s="83" t="s">
        <v>100</v>
      </c>
      <c r="O45" s="83" t="s">
        <v>100</v>
      </c>
      <c r="P45" s="84">
        <v>0</v>
      </c>
      <c r="Q45" s="85">
        <f t="shared" si="7"/>
        <v>2</v>
      </c>
      <c r="R45" s="91">
        <v>680</v>
      </c>
      <c r="S45" s="87"/>
      <c r="T45" s="88">
        <f>IF(S45=0,0,SUM($S$5:S45))</f>
        <v>0</v>
      </c>
      <c r="U45" s="89">
        <f t="shared" si="8"/>
        <v>0</v>
      </c>
      <c r="V45" s="89">
        <f t="shared" si="9"/>
        <v>0</v>
      </c>
      <c r="W45" s="90">
        <f t="shared" si="10"/>
        <v>0</v>
      </c>
      <c r="X45" s="90">
        <f t="shared" si="10"/>
        <v>0</v>
      </c>
      <c r="Y45" s="89">
        <f t="shared" si="11"/>
        <v>0</v>
      </c>
      <c r="Z45" s="89">
        <f t="shared" si="12"/>
        <v>0</v>
      </c>
      <c r="AA45" s="87"/>
      <c r="AB45" s="87"/>
      <c r="AD45" s="186" t="s">
        <v>145</v>
      </c>
    </row>
    <row r="46" spans="1:30" s="74" customFormat="1" ht="12.95" customHeight="1">
      <c r="A46" s="75" t="str">
        <f t="shared" si="2"/>
        <v/>
      </c>
      <c r="B46" s="76">
        <f t="shared" si="3"/>
        <v>18</v>
      </c>
      <c r="C46" s="77">
        <f t="shared" si="4"/>
        <v>0</v>
      </c>
      <c r="D46" s="78" t="str">
        <f t="shared" si="5"/>
        <v/>
      </c>
      <c r="E46" s="79">
        <f t="shared" si="6"/>
        <v>40</v>
      </c>
      <c r="F46" s="80">
        <v>700</v>
      </c>
      <c r="G46" s="81">
        <v>29.69</v>
      </c>
      <c r="H46" s="81">
        <v>27.79</v>
      </c>
      <c r="I46" s="81">
        <v>1.9000000000000021</v>
      </c>
      <c r="J46" s="81" t="s">
        <v>105</v>
      </c>
      <c r="K46" s="81" t="s">
        <v>95</v>
      </c>
      <c r="L46" s="82">
        <v>0</v>
      </c>
      <c r="M46" s="83" t="s">
        <v>100</v>
      </c>
      <c r="N46" s="83" t="s">
        <v>100</v>
      </c>
      <c r="O46" s="83" t="s">
        <v>100</v>
      </c>
      <c r="P46" s="84">
        <v>0</v>
      </c>
      <c r="Q46" s="85">
        <f t="shared" si="7"/>
        <v>2</v>
      </c>
      <c r="R46" s="91">
        <v>720</v>
      </c>
      <c r="S46" s="87"/>
      <c r="T46" s="88">
        <f>IF(S46=0,0,SUM($S$5:S46))</f>
        <v>0</v>
      </c>
      <c r="U46" s="89">
        <f t="shared" si="8"/>
        <v>0</v>
      </c>
      <c r="V46" s="89">
        <f t="shared" si="9"/>
        <v>0</v>
      </c>
      <c r="W46" s="90">
        <f t="shared" si="10"/>
        <v>0</v>
      </c>
      <c r="X46" s="90">
        <f t="shared" si="10"/>
        <v>0</v>
      </c>
      <c r="Y46" s="89">
        <f t="shared" si="11"/>
        <v>0</v>
      </c>
      <c r="Z46" s="89">
        <f t="shared" si="12"/>
        <v>0</v>
      </c>
      <c r="AA46" s="87"/>
      <c r="AB46" s="87"/>
      <c r="AD46" s="186" t="s">
        <v>145</v>
      </c>
    </row>
    <row r="47" spans="1:30" s="74" customFormat="1" ht="12.95" customHeight="1">
      <c r="A47" s="75" t="str">
        <f t="shared" si="2"/>
        <v/>
      </c>
      <c r="B47" s="76">
        <f t="shared" si="3"/>
        <v>19</v>
      </c>
      <c r="C47" s="77">
        <f t="shared" si="4"/>
        <v>0</v>
      </c>
      <c r="D47" s="78" t="str">
        <f t="shared" si="5"/>
        <v/>
      </c>
      <c r="E47" s="79">
        <f t="shared" si="6"/>
        <v>40</v>
      </c>
      <c r="F47" s="80">
        <v>700</v>
      </c>
      <c r="G47" s="81">
        <v>29.8</v>
      </c>
      <c r="H47" s="81">
        <v>27.9</v>
      </c>
      <c r="I47" s="81">
        <v>1.9000000000000021</v>
      </c>
      <c r="J47" s="81" t="s">
        <v>105</v>
      </c>
      <c r="K47" s="81" t="s">
        <v>95</v>
      </c>
      <c r="L47" s="82">
        <v>0</v>
      </c>
      <c r="M47" s="83" t="s">
        <v>100</v>
      </c>
      <c r="N47" s="83" t="s">
        <v>100</v>
      </c>
      <c r="O47" s="83" t="s">
        <v>100</v>
      </c>
      <c r="P47" s="84">
        <v>0</v>
      </c>
      <c r="Q47" s="85">
        <f t="shared" si="7"/>
        <v>2</v>
      </c>
      <c r="R47" s="91">
        <v>760</v>
      </c>
      <c r="S47" s="87"/>
      <c r="T47" s="88">
        <f>IF(S47=0,0,SUM($S$5:S47))</f>
        <v>0</v>
      </c>
      <c r="U47" s="89">
        <f t="shared" si="8"/>
        <v>0</v>
      </c>
      <c r="V47" s="89">
        <f t="shared" si="9"/>
        <v>0</v>
      </c>
      <c r="W47" s="90">
        <f t="shared" si="10"/>
        <v>0</v>
      </c>
      <c r="X47" s="90">
        <f t="shared" si="10"/>
        <v>0</v>
      </c>
      <c r="Y47" s="89">
        <f t="shared" si="11"/>
        <v>0</v>
      </c>
      <c r="Z47" s="89">
        <f t="shared" si="12"/>
        <v>0</v>
      </c>
      <c r="AA47" s="87"/>
      <c r="AB47" s="87"/>
      <c r="AD47" s="186" t="s">
        <v>145</v>
      </c>
    </row>
    <row r="48" spans="1:30" s="74" customFormat="1" ht="12.95" customHeight="1">
      <c r="A48" s="75" t="str">
        <f t="shared" si="2"/>
        <v/>
      </c>
      <c r="B48" s="76">
        <f t="shared" si="3"/>
        <v>20</v>
      </c>
      <c r="C48" s="77">
        <f t="shared" si="4"/>
        <v>0</v>
      </c>
      <c r="D48" s="78" t="str">
        <f t="shared" si="5"/>
        <v/>
      </c>
      <c r="E48" s="79">
        <f t="shared" si="6"/>
        <v>40</v>
      </c>
      <c r="F48" s="80">
        <v>700</v>
      </c>
      <c r="G48" s="81">
        <v>29.91</v>
      </c>
      <c r="H48" s="81">
        <v>28.01</v>
      </c>
      <c r="I48" s="81">
        <v>1.8999999999999986</v>
      </c>
      <c r="J48" s="81" t="s">
        <v>105</v>
      </c>
      <c r="K48" s="81" t="s">
        <v>95</v>
      </c>
      <c r="L48" s="82">
        <v>0</v>
      </c>
      <c r="M48" s="83" t="s">
        <v>100</v>
      </c>
      <c r="N48" s="83" t="s">
        <v>100</v>
      </c>
      <c r="O48" s="83" t="s">
        <v>100</v>
      </c>
      <c r="P48" s="84">
        <v>0</v>
      </c>
      <c r="Q48" s="85">
        <f t="shared" si="7"/>
        <v>2</v>
      </c>
      <c r="R48" s="91">
        <v>800</v>
      </c>
      <c r="S48" s="87"/>
      <c r="T48" s="88">
        <f>IF(S48=0,0,SUM($S$5:S48))</f>
        <v>0</v>
      </c>
      <c r="U48" s="89">
        <f t="shared" si="8"/>
        <v>0</v>
      </c>
      <c r="V48" s="89">
        <f t="shared" si="9"/>
        <v>0</v>
      </c>
      <c r="W48" s="90">
        <f t="shared" si="10"/>
        <v>0</v>
      </c>
      <c r="X48" s="90">
        <f t="shared" si="10"/>
        <v>0</v>
      </c>
      <c r="Y48" s="89">
        <f t="shared" si="11"/>
        <v>0</v>
      </c>
      <c r="Z48" s="89">
        <f t="shared" si="12"/>
        <v>0</v>
      </c>
      <c r="AA48" s="87"/>
      <c r="AB48" s="87"/>
      <c r="AD48" s="186" t="s">
        <v>145</v>
      </c>
    </row>
    <row r="49" spans="1:30" s="74" customFormat="1" ht="12.95" customHeight="1">
      <c r="A49" s="75" t="str">
        <f t="shared" si="2"/>
        <v/>
      </c>
      <c r="B49" s="76">
        <f t="shared" si="3"/>
        <v>21</v>
      </c>
      <c r="C49" s="77">
        <f t="shared" si="4"/>
        <v>0</v>
      </c>
      <c r="D49" s="78" t="str">
        <f t="shared" si="5"/>
        <v/>
      </c>
      <c r="E49" s="79">
        <f t="shared" si="6"/>
        <v>40</v>
      </c>
      <c r="F49" s="80">
        <v>700</v>
      </c>
      <c r="G49" s="81">
        <v>30.03</v>
      </c>
      <c r="H49" s="81">
        <v>28.13</v>
      </c>
      <c r="I49" s="81">
        <v>1.9000000000000021</v>
      </c>
      <c r="J49" s="81" t="s">
        <v>105</v>
      </c>
      <c r="K49" s="81" t="s">
        <v>95</v>
      </c>
      <c r="L49" s="82">
        <v>0</v>
      </c>
      <c r="M49" s="83" t="s">
        <v>100</v>
      </c>
      <c r="N49" s="83" t="s">
        <v>100</v>
      </c>
      <c r="O49" s="83" t="s">
        <v>100</v>
      </c>
      <c r="P49" s="84">
        <v>0</v>
      </c>
      <c r="Q49" s="85">
        <f t="shared" si="7"/>
        <v>2</v>
      </c>
      <c r="R49" s="91">
        <v>840</v>
      </c>
      <c r="S49" s="87"/>
      <c r="T49" s="88">
        <f>IF(S49=0,0,SUM($S$5:S49))</f>
        <v>0</v>
      </c>
      <c r="U49" s="89">
        <f t="shared" si="8"/>
        <v>0</v>
      </c>
      <c r="V49" s="89">
        <f t="shared" si="9"/>
        <v>0</v>
      </c>
      <c r="W49" s="90">
        <f t="shared" si="10"/>
        <v>0</v>
      </c>
      <c r="X49" s="90">
        <f t="shared" si="10"/>
        <v>0</v>
      </c>
      <c r="Y49" s="89">
        <f t="shared" si="11"/>
        <v>0</v>
      </c>
      <c r="Z49" s="89">
        <f t="shared" si="12"/>
        <v>0</v>
      </c>
      <c r="AA49" s="87"/>
      <c r="AB49" s="87"/>
      <c r="AD49" s="186" t="s">
        <v>145</v>
      </c>
    </row>
    <row r="50" spans="1:30" s="74" customFormat="1" ht="12.95" customHeight="1">
      <c r="A50" s="75" t="str">
        <f t="shared" si="2"/>
        <v/>
      </c>
      <c r="B50" s="76">
        <f t="shared" si="3"/>
        <v>22</v>
      </c>
      <c r="C50" s="77">
        <f t="shared" si="4"/>
        <v>0</v>
      </c>
      <c r="D50" s="78" t="str">
        <f t="shared" si="5"/>
        <v/>
      </c>
      <c r="E50" s="79">
        <f t="shared" si="6"/>
        <v>40</v>
      </c>
      <c r="F50" s="80">
        <v>700</v>
      </c>
      <c r="G50" s="81">
        <v>30.14</v>
      </c>
      <c r="H50" s="81">
        <v>28.240000000000002</v>
      </c>
      <c r="I50" s="81">
        <v>1.8999999999999986</v>
      </c>
      <c r="J50" s="81" t="s">
        <v>105</v>
      </c>
      <c r="K50" s="81" t="s">
        <v>95</v>
      </c>
      <c r="L50" s="82">
        <v>0</v>
      </c>
      <c r="M50" s="83" t="s">
        <v>100</v>
      </c>
      <c r="N50" s="83" t="s">
        <v>100</v>
      </c>
      <c r="O50" s="83" t="s">
        <v>100</v>
      </c>
      <c r="P50" s="84">
        <v>0</v>
      </c>
      <c r="Q50" s="85">
        <f t="shared" si="7"/>
        <v>2</v>
      </c>
      <c r="R50" s="91">
        <v>880</v>
      </c>
      <c r="S50" s="87"/>
      <c r="T50" s="88">
        <f>IF(S50=0,0,SUM($S$5:S50))</f>
        <v>0</v>
      </c>
      <c r="U50" s="89">
        <f t="shared" si="8"/>
        <v>0</v>
      </c>
      <c r="V50" s="89">
        <f t="shared" si="9"/>
        <v>0</v>
      </c>
      <c r="W50" s="90">
        <f t="shared" si="10"/>
        <v>0</v>
      </c>
      <c r="X50" s="90">
        <f t="shared" si="10"/>
        <v>0</v>
      </c>
      <c r="Y50" s="89">
        <f t="shared" si="11"/>
        <v>0</v>
      </c>
      <c r="Z50" s="89">
        <f t="shared" si="12"/>
        <v>0</v>
      </c>
      <c r="AA50" s="87"/>
      <c r="AB50" s="87"/>
      <c r="AD50" s="186" t="s">
        <v>145</v>
      </c>
    </row>
    <row r="51" spans="1:30" s="74" customFormat="1" ht="12.95" customHeight="1">
      <c r="A51" s="75" t="str">
        <f t="shared" si="2"/>
        <v/>
      </c>
      <c r="B51" s="76">
        <f t="shared" si="3"/>
        <v>22</v>
      </c>
      <c r="C51" s="77">
        <f t="shared" si="4"/>
        <v>11.3</v>
      </c>
      <c r="D51" s="78" t="str">
        <f t="shared" si="5"/>
        <v/>
      </c>
      <c r="E51" s="79">
        <f t="shared" si="6"/>
        <v>11.3</v>
      </c>
      <c r="F51" s="80">
        <v>700</v>
      </c>
      <c r="G51" s="81">
        <v>31</v>
      </c>
      <c r="H51" s="81">
        <v>28.91</v>
      </c>
      <c r="I51" s="81">
        <v>2.09</v>
      </c>
      <c r="J51" s="81" t="s">
        <v>105</v>
      </c>
      <c r="K51" s="81" t="s">
        <v>95</v>
      </c>
      <c r="L51" s="82">
        <v>0</v>
      </c>
      <c r="M51" s="83" t="s">
        <v>104</v>
      </c>
      <c r="N51" s="83" t="s">
        <v>100</v>
      </c>
      <c r="O51" s="83" t="s">
        <v>100</v>
      </c>
      <c r="P51" s="84">
        <v>0</v>
      </c>
      <c r="Q51" s="85">
        <f t="shared" si="7"/>
        <v>2</v>
      </c>
      <c r="R51" s="91">
        <v>891.3</v>
      </c>
      <c r="S51" s="87"/>
      <c r="T51" s="88">
        <f>IF(S51=0,0,SUM($S$5:S51))</f>
        <v>0</v>
      </c>
      <c r="U51" s="89">
        <f t="shared" si="8"/>
        <v>0</v>
      </c>
      <c r="V51" s="89">
        <f t="shared" si="9"/>
        <v>0</v>
      </c>
      <c r="W51" s="90">
        <f t="shared" si="10"/>
        <v>0</v>
      </c>
      <c r="X51" s="90">
        <f t="shared" si="10"/>
        <v>0</v>
      </c>
      <c r="Y51" s="89">
        <f t="shared" si="11"/>
        <v>0</v>
      </c>
      <c r="Z51" s="89">
        <f t="shared" si="12"/>
        <v>0</v>
      </c>
      <c r="AA51" s="87"/>
      <c r="AB51" s="87"/>
      <c r="AD51" s="186" t="s">
        <v>145</v>
      </c>
    </row>
    <row r="52" spans="1:30" s="74" customFormat="1" ht="12.95" customHeight="1">
      <c r="A52" s="75" t="str">
        <f t="shared" si="2"/>
        <v/>
      </c>
      <c r="B52" s="76">
        <f t="shared" si="3"/>
        <v>22</v>
      </c>
      <c r="C52" s="77">
        <f t="shared" si="4"/>
        <v>33.5</v>
      </c>
      <c r="D52" s="78" t="str">
        <f t="shared" si="5"/>
        <v/>
      </c>
      <c r="E52" s="79">
        <f t="shared" si="6"/>
        <v>22.2</v>
      </c>
      <c r="F52" s="80">
        <v>700</v>
      </c>
      <c r="G52" s="81">
        <v>32.700000000000003</v>
      </c>
      <c r="H52" s="81">
        <v>30.22</v>
      </c>
      <c r="I52" s="81">
        <v>2.480000000000004</v>
      </c>
      <c r="J52" s="81" t="s">
        <v>105</v>
      </c>
      <c r="K52" s="81" t="s">
        <v>95</v>
      </c>
      <c r="L52" s="82">
        <v>0</v>
      </c>
      <c r="M52" s="83" t="s">
        <v>104</v>
      </c>
      <c r="N52" s="83" t="s">
        <v>100</v>
      </c>
      <c r="O52" s="83" t="s">
        <v>100</v>
      </c>
      <c r="P52" s="84">
        <v>0</v>
      </c>
      <c r="Q52" s="85">
        <f t="shared" si="7"/>
        <v>2</v>
      </c>
      <c r="R52" s="91">
        <v>913.5</v>
      </c>
      <c r="S52" s="87"/>
      <c r="T52" s="88">
        <f>IF(S52=0,0,SUM($S$5:S52))</f>
        <v>0</v>
      </c>
      <c r="U52" s="89">
        <f t="shared" si="8"/>
        <v>0</v>
      </c>
      <c r="V52" s="89">
        <f t="shared" si="9"/>
        <v>0</v>
      </c>
      <c r="W52" s="90">
        <f t="shared" si="10"/>
        <v>0</v>
      </c>
      <c r="X52" s="90">
        <f t="shared" si="10"/>
        <v>0</v>
      </c>
      <c r="Y52" s="89">
        <f t="shared" si="11"/>
        <v>0</v>
      </c>
      <c r="Z52" s="89">
        <f t="shared" si="12"/>
        <v>0</v>
      </c>
      <c r="AA52" s="87"/>
      <c r="AB52" s="87"/>
      <c r="AD52" s="186" t="s">
        <v>145</v>
      </c>
    </row>
    <row r="53" spans="1:30" s="74" customFormat="1" ht="12.95" customHeight="1">
      <c r="A53" s="75" t="str">
        <f t="shared" si="2"/>
        <v/>
      </c>
      <c r="B53" s="76">
        <f t="shared" si="3"/>
        <v>23</v>
      </c>
      <c r="C53" s="77">
        <f t="shared" si="4"/>
        <v>0</v>
      </c>
      <c r="D53" s="78" t="str">
        <f t="shared" si="5"/>
        <v/>
      </c>
      <c r="E53" s="79">
        <f t="shared" si="6"/>
        <v>6.5</v>
      </c>
      <c r="F53" s="80">
        <v>700</v>
      </c>
      <c r="G53" s="81">
        <v>33.200000000000003</v>
      </c>
      <c r="H53" s="81">
        <v>30.6</v>
      </c>
      <c r="I53" s="81">
        <v>2.6000000000000014</v>
      </c>
      <c r="J53" s="81" t="s">
        <v>105</v>
      </c>
      <c r="K53" s="81" t="s">
        <v>95</v>
      </c>
      <c r="L53" s="82">
        <v>0</v>
      </c>
      <c r="M53" s="83" t="s">
        <v>100</v>
      </c>
      <c r="N53" s="83" t="s">
        <v>100</v>
      </c>
      <c r="O53" s="83" t="s">
        <v>100</v>
      </c>
      <c r="P53" s="84">
        <v>0</v>
      </c>
      <c r="Q53" s="85">
        <f t="shared" si="7"/>
        <v>2</v>
      </c>
      <c r="R53" s="91">
        <v>920</v>
      </c>
      <c r="S53" s="87"/>
      <c r="T53" s="88">
        <f>IF(S53=0,0,SUM($S$5:S53))</f>
        <v>0</v>
      </c>
      <c r="U53" s="89">
        <f t="shared" si="8"/>
        <v>0</v>
      </c>
      <c r="V53" s="89">
        <f t="shared" si="9"/>
        <v>0</v>
      </c>
      <c r="W53" s="90">
        <f t="shared" si="10"/>
        <v>0</v>
      </c>
      <c r="X53" s="90">
        <f t="shared" si="10"/>
        <v>0</v>
      </c>
      <c r="Y53" s="89">
        <f t="shared" si="11"/>
        <v>0</v>
      </c>
      <c r="Z53" s="89">
        <f t="shared" si="12"/>
        <v>0</v>
      </c>
      <c r="AA53" s="87"/>
      <c r="AB53" s="87"/>
      <c r="AD53" s="186" t="s">
        <v>145</v>
      </c>
    </row>
    <row r="54" spans="1:30" s="74" customFormat="1" ht="12.95" customHeight="1">
      <c r="A54" s="75" t="str">
        <f t="shared" si="2"/>
        <v/>
      </c>
      <c r="B54" s="76">
        <f t="shared" si="3"/>
        <v>24</v>
      </c>
      <c r="C54" s="77">
        <f t="shared" si="4"/>
        <v>0</v>
      </c>
      <c r="D54" s="78" t="str">
        <f t="shared" si="5"/>
        <v/>
      </c>
      <c r="E54" s="79">
        <f t="shared" si="6"/>
        <v>40</v>
      </c>
      <c r="F54" s="80">
        <v>700</v>
      </c>
      <c r="G54" s="81">
        <v>36.25</v>
      </c>
      <c r="H54" s="81">
        <v>32.97</v>
      </c>
      <c r="I54" s="81">
        <v>3.2800000000000011</v>
      </c>
      <c r="J54" s="81" t="s">
        <v>105</v>
      </c>
      <c r="K54" s="81" t="s">
        <v>95</v>
      </c>
      <c r="L54" s="82">
        <v>0</v>
      </c>
      <c r="M54" s="83" t="s">
        <v>100</v>
      </c>
      <c r="N54" s="83" t="s">
        <v>100</v>
      </c>
      <c r="O54" s="83" t="s">
        <v>100</v>
      </c>
      <c r="P54" s="84">
        <v>0</v>
      </c>
      <c r="Q54" s="85">
        <f t="shared" si="7"/>
        <v>2</v>
      </c>
      <c r="R54" s="91">
        <v>960</v>
      </c>
      <c r="S54" s="87"/>
      <c r="T54" s="88">
        <f>IF(S54=0,0,SUM($S$5:S54))</f>
        <v>0</v>
      </c>
      <c r="U54" s="89">
        <f t="shared" si="8"/>
        <v>0</v>
      </c>
      <c r="V54" s="89">
        <f t="shared" si="9"/>
        <v>0</v>
      </c>
      <c r="W54" s="90">
        <f t="shared" si="10"/>
        <v>0</v>
      </c>
      <c r="X54" s="90">
        <f t="shared" si="10"/>
        <v>0</v>
      </c>
      <c r="Y54" s="89">
        <f t="shared" si="11"/>
        <v>0</v>
      </c>
      <c r="Z54" s="89">
        <f t="shared" si="12"/>
        <v>0</v>
      </c>
      <c r="AA54" s="87"/>
      <c r="AB54" s="87"/>
      <c r="AD54" s="186" t="s">
        <v>145</v>
      </c>
    </row>
    <row r="55" spans="1:30" s="74" customFormat="1" ht="12.95" customHeight="1">
      <c r="A55" s="75" t="str">
        <f t="shared" si="2"/>
        <v/>
      </c>
      <c r="B55" s="76">
        <f t="shared" si="3"/>
        <v>24</v>
      </c>
      <c r="C55" s="77">
        <f t="shared" si="4"/>
        <v>2.1</v>
      </c>
      <c r="D55" s="78" t="str">
        <f t="shared" si="5"/>
        <v>(전)</v>
      </c>
      <c r="E55" s="79">
        <f t="shared" si="6"/>
        <v>2.1</v>
      </c>
      <c r="F55" s="80">
        <v>700</v>
      </c>
      <c r="G55" s="81">
        <v>36.25</v>
      </c>
      <c r="H55" s="81">
        <v>33.090000000000003</v>
      </c>
      <c r="I55" s="81">
        <v>3.1599999999999966</v>
      </c>
      <c r="J55" s="81" t="s">
        <v>105</v>
      </c>
      <c r="K55" s="81" t="s">
        <v>95</v>
      </c>
      <c r="L55" s="82">
        <v>0</v>
      </c>
      <c r="M55" s="83" t="s">
        <v>100</v>
      </c>
      <c r="N55" s="83" t="s">
        <v>100</v>
      </c>
      <c r="O55" s="83" t="s">
        <v>100</v>
      </c>
      <c r="P55" s="84">
        <v>0</v>
      </c>
      <c r="Q55" s="85">
        <f t="shared" si="7"/>
        <v>2</v>
      </c>
      <c r="R55" s="91">
        <v>962.1</v>
      </c>
      <c r="S55" s="87"/>
      <c r="T55" s="88">
        <f>IF(S55=0,0,SUM($S$5:S55))</f>
        <v>0</v>
      </c>
      <c r="U55" s="89">
        <f t="shared" si="8"/>
        <v>0</v>
      </c>
      <c r="V55" s="89">
        <f t="shared" si="9"/>
        <v>0</v>
      </c>
      <c r="W55" s="90">
        <f t="shared" si="10"/>
        <v>0</v>
      </c>
      <c r="X55" s="90">
        <f t="shared" si="10"/>
        <v>0</v>
      </c>
      <c r="Y55" s="89">
        <f t="shared" si="11"/>
        <v>0</v>
      </c>
      <c r="Z55" s="89">
        <f t="shared" si="12"/>
        <v>0</v>
      </c>
      <c r="AA55" s="87"/>
      <c r="AB55" s="87"/>
      <c r="AD55" s="186" t="s">
        <v>145</v>
      </c>
    </row>
    <row r="56" spans="1:30" s="74" customFormat="1" ht="12.95" customHeight="1">
      <c r="A56" s="75" t="str">
        <f t="shared" si="2"/>
        <v/>
      </c>
      <c r="B56" s="76">
        <f t="shared" si="3"/>
        <v>24</v>
      </c>
      <c r="C56" s="77">
        <f t="shared" si="4"/>
        <v>2.1</v>
      </c>
      <c r="D56" s="78" t="str">
        <f t="shared" si="5"/>
        <v>(후)</v>
      </c>
      <c r="E56" s="79">
        <f t="shared" si="6"/>
        <v>0</v>
      </c>
      <c r="F56" s="80">
        <v>700</v>
      </c>
      <c r="G56" s="81">
        <v>36.25</v>
      </c>
      <c r="H56" s="81">
        <v>33.090000000000003</v>
      </c>
      <c r="I56" s="81">
        <v>3.1599999999999966</v>
      </c>
      <c r="J56" s="81" t="s">
        <v>111</v>
      </c>
      <c r="K56" s="81" t="s">
        <v>95</v>
      </c>
      <c r="L56" s="82">
        <v>0</v>
      </c>
      <c r="M56" s="83" t="s">
        <v>100</v>
      </c>
      <c r="N56" s="83" t="s">
        <v>100</v>
      </c>
      <c r="O56" s="83" t="s">
        <v>100</v>
      </c>
      <c r="P56" s="84">
        <v>0</v>
      </c>
      <c r="Q56" s="85">
        <f t="shared" si="7"/>
        <v>2</v>
      </c>
      <c r="R56" s="91">
        <v>962.1</v>
      </c>
      <c r="S56" s="87"/>
      <c r="T56" s="88">
        <f>IF(S56=0,0,SUM($S$5:S56))</f>
        <v>0</v>
      </c>
      <c r="U56" s="89">
        <f t="shared" si="8"/>
        <v>0</v>
      </c>
      <c r="V56" s="89">
        <f t="shared" si="9"/>
        <v>0</v>
      </c>
      <c r="W56" s="90">
        <f t="shared" si="10"/>
        <v>0</v>
      </c>
      <c r="X56" s="90">
        <f t="shared" si="10"/>
        <v>0</v>
      </c>
      <c r="Y56" s="89">
        <f t="shared" si="11"/>
        <v>0</v>
      </c>
      <c r="Z56" s="89">
        <f t="shared" si="12"/>
        <v>0</v>
      </c>
      <c r="AA56" s="87"/>
      <c r="AB56" s="87"/>
      <c r="AD56" s="186" t="s">
        <v>145</v>
      </c>
    </row>
    <row r="57" spans="1:30" s="74" customFormat="1" ht="12.95" customHeight="1">
      <c r="A57" s="75" t="str">
        <f t="shared" si="2"/>
        <v/>
      </c>
      <c r="B57" s="76">
        <f t="shared" si="3"/>
        <v>24</v>
      </c>
      <c r="C57" s="77">
        <f t="shared" si="4"/>
        <v>29.2</v>
      </c>
      <c r="D57" s="78" t="str">
        <f t="shared" si="5"/>
        <v/>
      </c>
      <c r="E57" s="79">
        <f t="shared" si="6"/>
        <v>27.1</v>
      </c>
      <c r="F57" s="80">
        <v>700</v>
      </c>
      <c r="G57" s="81">
        <v>36.6</v>
      </c>
      <c r="H57" s="81">
        <v>33.119999999999997</v>
      </c>
      <c r="I57" s="81">
        <v>3.480000000000004</v>
      </c>
      <c r="J57" s="81" t="s">
        <v>111</v>
      </c>
      <c r="K57" s="81" t="s">
        <v>95</v>
      </c>
      <c r="L57" s="82">
        <v>0</v>
      </c>
      <c r="M57" s="83" t="s">
        <v>104</v>
      </c>
      <c r="N57" s="83" t="s">
        <v>100</v>
      </c>
      <c r="O57" s="83" t="s">
        <v>100</v>
      </c>
      <c r="P57" s="84">
        <v>0</v>
      </c>
      <c r="Q57" s="85">
        <f t="shared" si="7"/>
        <v>2</v>
      </c>
      <c r="R57" s="91">
        <v>989.2</v>
      </c>
      <c r="S57" s="87"/>
      <c r="T57" s="88">
        <f>IF(S57=0,0,SUM($S$5:S57))</f>
        <v>0</v>
      </c>
      <c r="U57" s="89">
        <f t="shared" si="8"/>
        <v>0</v>
      </c>
      <c r="V57" s="89">
        <f t="shared" si="9"/>
        <v>0</v>
      </c>
      <c r="W57" s="90">
        <f t="shared" si="10"/>
        <v>0</v>
      </c>
      <c r="X57" s="90">
        <f t="shared" si="10"/>
        <v>0</v>
      </c>
      <c r="Y57" s="89">
        <f t="shared" si="11"/>
        <v>0</v>
      </c>
      <c r="Z57" s="89">
        <f t="shared" si="12"/>
        <v>0</v>
      </c>
      <c r="AA57" s="87"/>
      <c r="AB57" s="87"/>
      <c r="AD57" s="186" t="s">
        <v>145</v>
      </c>
    </row>
    <row r="58" spans="1:30" s="74" customFormat="1" ht="12.95" customHeight="1">
      <c r="A58" s="75" t="str">
        <f t="shared" si="2"/>
        <v/>
      </c>
      <c r="B58" s="76">
        <f t="shared" si="3"/>
        <v>25</v>
      </c>
      <c r="C58" s="77">
        <f t="shared" si="4"/>
        <v>0</v>
      </c>
      <c r="D58" s="78" t="str">
        <f t="shared" si="5"/>
        <v/>
      </c>
      <c r="E58" s="79">
        <f t="shared" si="6"/>
        <v>10.8</v>
      </c>
      <c r="F58" s="80">
        <v>700</v>
      </c>
      <c r="G58" s="81">
        <v>36.74</v>
      </c>
      <c r="H58" s="81">
        <v>33.14</v>
      </c>
      <c r="I58" s="81">
        <v>3.6000000000000014</v>
      </c>
      <c r="J58" s="81" t="s">
        <v>111</v>
      </c>
      <c r="K58" s="81" t="s">
        <v>95</v>
      </c>
      <c r="L58" s="82">
        <v>0</v>
      </c>
      <c r="M58" s="83" t="s">
        <v>100</v>
      </c>
      <c r="N58" s="83" t="s">
        <v>100</v>
      </c>
      <c r="O58" s="83" t="s">
        <v>100</v>
      </c>
      <c r="P58" s="84">
        <v>0</v>
      </c>
      <c r="Q58" s="85">
        <f t="shared" si="7"/>
        <v>2</v>
      </c>
      <c r="R58" s="91">
        <v>1000</v>
      </c>
      <c r="S58" s="87"/>
      <c r="T58" s="88">
        <f>IF(S58=0,0,SUM($S$5:S58))</f>
        <v>0</v>
      </c>
      <c r="U58" s="89">
        <f t="shared" si="8"/>
        <v>0</v>
      </c>
      <c r="V58" s="89">
        <f t="shared" si="9"/>
        <v>0</v>
      </c>
      <c r="W58" s="90">
        <f t="shared" si="10"/>
        <v>0</v>
      </c>
      <c r="X58" s="90">
        <f t="shared" si="10"/>
        <v>0</v>
      </c>
      <c r="Y58" s="89">
        <f t="shared" si="11"/>
        <v>0</v>
      </c>
      <c r="Z58" s="89">
        <f t="shared" si="12"/>
        <v>0</v>
      </c>
      <c r="AA58" s="87"/>
      <c r="AB58" s="87"/>
      <c r="AD58" s="186" t="s">
        <v>145</v>
      </c>
    </row>
    <row r="59" spans="1:30" s="74" customFormat="1" ht="12.95" customHeight="1">
      <c r="A59" s="75" t="str">
        <f t="shared" si="2"/>
        <v/>
      </c>
      <c r="B59" s="76">
        <f t="shared" si="3"/>
        <v>26</v>
      </c>
      <c r="C59" s="77">
        <f t="shared" si="4"/>
        <v>0</v>
      </c>
      <c r="D59" s="78" t="str">
        <f t="shared" si="5"/>
        <v/>
      </c>
      <c r="E59" s="79">
        <f t="shared" si="6"/>
        <v>40</v>
      </c>
      <c r="F59" s="80">
        <v>700</v>
      </c>
      <c r="G59" s="81">
        <v>36.770000000000003</v>
      </c>
      <c r="H59" s="81">
        <v>33.200000000000003</v>
      </c>
      <c r="I59" s="81">
        <v>3.5700000000000003</v>
      </c>
      <c r="J59" s="81" t="s">
        <v>111</v>
      </c>
      <c r="K59" s="81" t="s">
        <v>95</v>
      </c>
      <c r="L59" s="82">
        <v>0</v>
      </c>
      <c r="M59" s="83" t="s">
        <v>100</v>
      </c>
      <c r="N59" s="83" t="s">
        <v>112</v>
      </c>
      <c r="O59" s="83" t="s">
        <v>100</v>
      </c>
      <c r="P59" s="84">
        <v>0</v>
      </c>
      <c r="Q59" s="85">
        <f t="shared" si="7"/>
        <v>2</v>
      </c>
      <c r="R59" s="91">
        <v>1040</v>
      </c>
      <c r="S59" s="87"/>
      <c r="T59" s="88">
        <f>IF(S59=0,0,SUM($S$5:S59))</f>
        <v>0</v>
      </c>
      <c r="U59" s="89">
        <f t="shared" si="8"/>
        <v>0</v>
      </c>
      <c r="V59" s="89">
        <f t="shared" si="9"/>
        <v>0</v>
      </c>
      <c r="W59" s="90">
        <f t="shared" si="10"/>
        <v>0</v>
      </c>
      <c r="X59" s="90">
        <f t="shared" si="10"/>
        <v>0</v>
      </c>
      <c r="Y59" s="89">
        <f t="shared" si="11"/>
        <v>0</v>
      </c>
      <c r="Z59" s="89">
        <f t="shared" si="12"/>
        <v>0</v>
      </c>
      <c r="AA59" s="87"/>
      <c r="AB59" s="87"/>
      <c r="AD59" s="186" t="s">
        <v>145</v>
      </c>
    </row>
    <row r="60" spans="1:30" s="74" customFormat="1" ht="12.95" customHeight="1">
      <c r="A60" s="75" t="str">
        <f t="shared" si="2"/>
        <v/>
      </c>
      <c r="B60" s="76">
        <f t="shared" si="3"/>
        <v>26</v>
      </c>
      <c r="C60" s="77">
        <f t="shared" si="4"/>
        <v>28</v>
      </c>
      <c r="D60" s="78" t="str">
        <f t="shared" si="5"/>
        <v/>
      </c>
      <c r="E60" s="79">
        <f t="shared" si="6"/>
        <v>28</v>
      </c>
      <c r="F60" s="80">
        <v>700</v>
      </c>
      <c r="G60" s="81">
        <v>36.630000000000003</v>
      </c>
      <c r="H60" s="81">
        <v>33.18</v>
      </c>
      <c r="I60" s="81">
        <v>3.4500000000000028</v>
      </c>
      <c r="J60" s="81" t="s">
        <v>111</v>
      </c>
      <c r="K60" s="81" t="s">
        <v>95</v>
      </c>
      <c r="L60" s="82">
        <v>0</v>
      </c>
      <c r="M60" s="83" t="s">
        <v>106</v>
      </c>
      <c r="N60" s="83" t="s">
        <v>100</v>
      </c>
      <c r="O60" s="83" t="s">
        <v>100</v>
      </c>
      <c r="P60" s="84">
        <v>0</v>
      </c>
      <c r="Q60" s="85">
        <f t="shared" si="7"/>
        <v>2</v>
      </c>
      <c r="R60" s="91">
        <v>1068</v>
      </c>
      <c r="S60" s="87"/>
      <c r="T60" s="88">
        <f>IF(S60=0,0,SUM($S$5:S60))</f>
        <v>0</v>
      </c>
      <c r="U60" s="89">
        <f t="shared" si="8"/>
        <v>0</v>
      </c>
      <c r="V60" s="89">
        <f t="shared" si="9"/>
        <v>0</v>
      </c>
      <c r="W60" s="90">
        <f t="shared" si="10"/>
        <v>0</v>
      </c>
      <c r="X60" s="90">
        <f t="shared" si="10"/>
        <v>0</v>
      </c>
      <c r="Y60" s="89">
        <f t="shared" si="11"/>
        <v>0</v>
      </c>
      <c r="Z60" s="89">
        <f t="shared" si="12"/>
        <v>0</v>
      </c>
      <c r="AA60" s="87"/>
      <c r="AB60" s="87"/>
      <c r="AD60" s="186" t="s">
        <v>145</v>
      </c>
    </row>
    <row r="61" spans="1:30" s="74" customFormat="1" ht="12.95" customHeight="1">
      <c r="A61" s="75" t="str">
        <f t="shared" si="2"/>
        <v/>
      </c>
      <c r="B61" s="76">
        <f t="shared" si="3"/>
        <v>27</v>
      </c>
      <c r="C61" s="77">
        <f t="shared" si="4"/>
        <v>0</v>
      </c>
      <c r="D61" s="78" t="str">
        <f t="shared" si="5"/>
        <v/>
      </c>
      <c r="E61" s="79">
        <f t="shared" si="6"/>
        <v>12</v>
      </c>
      <c r="F61" s="80">
        <v>700</v>
      </c>
      <c r="G61" s="81">
        <v>36.57</v>
      </c>
      <c r="H61" s="81">
        <v>33.17</v>
      </c>
      <c r="I61" s="81">
        <v>3.3999999999999986</v>
      </c>
      <c r="J61" s="81" t="s">
        <v>111</v>
      </c>
      <c r="K61" s="81" t="s">
        <v>95</v>
      </c>
      <c r="L61" s="82">
        <v>0</v>
      </c>
      <c r="M61" s="83" t="s">
        <v>100</v>
      </c>
      <c r="N61" s="83" t="s">
        <v>100</v>
      </c>
      <c r="O61" s="83" t="s">
        <v>100</v>
      </c>
      <c r="P61" s="84">
        <v>0</v>
      </c>
      <c r="Q61" s="85">
        <f t="shared" si="7"/>
        <v>2</v>
      </c>
      <c r="R61" s="91">
        <v>1080</v>
      </c>
      <c r="S61" s="87"/>
      <c r="T61" s="88">
        <f>IF(S61=0,0,SUM($S$5:S61))</f>
        <v>0</v>
      </c>
      <c r="U61" s="89">
        <f t="shared" si="8"/>
        <v>0</v>
      </c>
      <c r="V61" s="89">
        <f t="shared" si="9"/>
        <v>0</v>
      </c>
      <c r="W61" s="90">
        <f t="shared" si="10"/>
        <v>0</v>
      </c>
      <c r="X61" s="90">
        <f t="shared" si="10"/>
        <v>0</v>
      </c>
      <c r="Y61" s="89">
        <f t="shared" si="11"/>
        <v>0</v>
      </c>
      <c r="Z61" s="89">
        <f t="shared" si="12"/>
        <v>0</v>
      </c>
      <c r="AA61" s="87"/>
      <c r="AB61" s="87"/>
      <c r="AD61" s="186" t="s">
        <v>145</v>
      </c>
    </row>
    <row r="62" spans="1:30" s="74" customFormat="1" ht="12.95" customHeight="1">
      <c r="A62" s="75" t="str">
        <f t="shared" si="2"/>
        <v/>
      </c>
      <c r="B62" s="76">
        <f t="shared" si="3"/>
        <v>28</v>
      </c>
      <c r="C62" s="77">
        <f t="shared" si="4"/>
        <v>0</v>
      </c>
      <c r="D62" s="78" t="str">
        <f t="shared" si="5"/>
        <v/>
      </c>
      <c r="E62" s="79">
        <f t="shared" si="6"/>
        <v>40</v>
      </c>
      <c r="F62" s="80">
        <v>700</v>
      </c>
      <c r="G62" s="81">
        <v>36.200000000000003</v>
      </c>
      <c r="H62" s="81">
        <v>33.14</v>
      </c>
      <c r="I62" s="81">
        <v>3.0600000000000023</v>
      </c>
      <c r="J62" s="81" t="s">
        <v>111</v>
      </c>
      <c r="K62" s="81" t="s">
        <v>95</v>
      </c>
      <c r="L62" s="82">
        <v>0</v>
      </c>
      <c r="M62" s="83" t="s">
        <v>100</v>
      </c>
      <c r="N62" s="83" t="s">
        <v>100</v>
      </c>
      <c r="O62" s="83" t="s">
        <v>100</v>
      </c>
      <c r="P62" s="84">
        <v>0</v>
      </c>
      <c r="Q62" s="85">
        <f t="shared" si="7"/>
        <v>2</v>
      </c>
      <c r="R62" s="91">
        <v>1120</v>
      </c>
      <c r="S62" s="87"/>
      <c r="T62" s="88">
        <f>IF(S62=0,0,SUM($S$5:S62))</f>
        <v>0</v>
      </c>
      <c r="U62" s="89">
        <f t="shared" si="8"/>
        <v>0</v>
      </c>
      <c r="V62" s="89">
        <f t="shared" si="9"/>
        <v>0</v>
      </c>
      <c r="W62" s="90">
        <f t="shared" si="10"/>
        <v>0</v>
      </c>
      <c r="X62" s="90">
        <f t="shared" si="10"/>
        <v>0</v>
      </c>
      <c r="Y62" s="89">
        <f t="shared" si="11"/>
        <v>0</v>
      </c>
      <c r="Z62" s="89">
        <f t="shared" si="12"/>
        <v>0</v>
      </c>
      <c r="AA62" s="87"/>
      <c r="AB62" s="87"/>
      <c r="AD62" s="186" t="s">
        <v>145</v>
      </c>
    </row>
    <row r="63" spans="1:30" s="74" customFormat="1" ht="12.95" customHeight="1">
      <c r="A63" s="75" t="str">
        <f t="shared" si="2"/>
        <v/>
      </c>
      <c r="B63" s="76">
        <f t="shared" si="3"/>
        <v>28</v>
      </c>
      <c r="C63" s="77">
        <f t="shared" si="4"/>
        <v>5.9</v>
      </c>
      <c r="D63" s="78" t="str">
        <f t="shared" si="5"/>
        <v/>
      </c>
      <c r="E63" s="79">
        <f t="shared" si="6"/>
        <v>5.9</v>
      </c>
      <c r="F63" s="80">
        <v>700</v>
      </c>
      <c r="G63" s="81">
        <v>36.119999999999997</v>
      </c>
      <c r="H63" s="81">
        <v>33.14</v>
      </c>
      <c r="I63" s="81">
        <v>2.9799999999999969</v>
      </c>
      <c r="J63" s="81" t="s">
        <v>111</v>
      </c>
      <c r="K63" s="81" t="s">
        <v>95</v>
      </c>
      <c r="L63" s="82">
        <v>0</v>
      </c>
      <c r="M63" s="83" t="s">
        <v>104</v>
      </c>
      <c r="N63" s="83" t="s">
        <v>100</v>
      </c>
      <c r="O63" s="83" t="s">
        <v>100</v>
      </c>
      <c r="P63" s="84">
        <v>0</v>
      </c>
      <c r="Q63" s="85">
        <f t="shared" si="7"/>
        <v>2</v>
      </c>
      <c r="R63" s="91">
        <v>1125.9000000000001</v>
      </c>
      <c r="S63" s="87"/>
      <c r="T63" s="88">
        <f>IF(S63=0,0,SUM($S$5:S63))</f>
        <v>0</v>
      </c>
      <c r="U63" s="89">
        <f t="shared" si="8"/>
        <v>0</v>
      </c>
      <c r="V63" s="89">
        <f t="shared" si="9"/>
        <v>0</v>
      </c>
      <c r="W63" s="90">
        <f t="shared" si="10"/>
        <v>0</v>
      </c>
      <c r="X63" s="90">
        <f t="shared" si="10"/>
        <v>0</v>
      </c>
      <c r="Y63" s="89">
        <f t="shared" si="11"/>
        <v>0</v>
      </c>
      <c r="Z63" s="89">
        <f t="shared" si="12"/>
        <v>0</v>
      </c>
      <c r="AA63" s="87"/>
      <c r="AB63" s="87"/>
      <c r="AD63" s="186" t="s">
        <v>145</v>
      </c>
    </row>
    <row r="64" spans="1:30" s="74" customFormat="1" ht="12.95" customHeight="1">
      <c r="A64" s="75" t="str">
        <f t="shared" si="2"/>
        <v/>
      </c>
      <c r="B64" s="76">
        <f t="shared" si="3"/>
        <v>28</v>
      </c>
      <c r="C64" s="77">
        <f t="shared" si="4"/>
        <v>28.4</v>
      </c>
      <c r="D64" s="78" t="str">
        <f t="shared" si="5"/>
        <v/>
      </c>
      <c r="E64" s="79">
        <f t="shared" si="6"/>
        <v>22.5</v>
      </c>
      <c r="F64" s="80">
        <v>700</v>
      </c>
      <c r="G64" s="81">
        <v>35.799999999999997</v>
      </c>
      <c r="H64" s="81">
        <v>33.119999999999997</v>
      </c>
      <c r="I64" s="81">
        <v>2.6799999999999997</v>
      </c>
      <c r="J64" s="81" t="s">
        <v>111</v>
      </c>
      <c r="K64" s="81" t="s">
        <v>95</v>
      </c>
      <c r="L64" s="82">
        <v>0</v>
      </c>
      <c r="M64" s="83" t="s">
        <v>104</v>
      </c>
      <c r="N64" s="83" t="s">
        <v>100</v>
      </c>
      <c r="O64" s="83" t="s">
        <v>100</v>
      </c>
      <c r="P64" s="84">
        <v>0</v>
      </c>
      <c r="Q64" s="85">
        <f t="shared" si="7"/>
        <v>2</v>
      </c>
      <c r="R64" s="91">
        <v>1148.4000000000001</v>
      </c>
      <c r="S64" s="87"/>
      <c r="T64" s="88">
        <f>IF(S64=0,0,SUM($S$5:S64))</f>
        <v>0</v>
      </c>
      <c r="U64" s="89">
        <f t="shared" si="8"/>
        <v>0</v>
      </c>
      <c r="V64" s="89">
        <f t="shared" si="9"/>
        <v>0</v>
      </c>
      <c r="W64" s="90">
        <f t="shared" si="10"/>
        <v>0</v>
      </c>
      <c r="X64" s="90">
        <f t="shared" si="10"/>
        <v>0</v>
      </c>
      <c r="Y64" s="89">
        <f t="shared" si="11"/>
        <v>0</v>
      </c>
      <c r="Z64" s="89">
        <f t="shared" si="12"/>
        <v>0</v>
      </c>
      <c r="AA64" s="87"/>
      <c r="AB64" s="87"/>
      <c r="AD64" s="186" t="s">
        <v>145</v>
      </c>
    </row>
    <row r="65" spans="1:30" s="74" customFormat="1" ht="12.95" customHeight="1">
      <c r="A65" s="75" t="str">
        <f t="shared" si="2"/>
        <v/>
      </c>
      <c r="B65" s="76">
        <f t="shared" si="3"/>
        <v>29</v>
      </c>
      <c r="C65" s="77">
        <f t="shared" si="4"/>
        <v>0</v>
      </c>
      <c r="D65" s="78" t="str">
        <f t="shared" si="5"/>
        <v/>
      </c>
      <c r="E65" s="79">
        <f t="shared" si="6"/>
        <v>11.6</v>
      </c>
      <c r="F65" s="80">
        <v>700</v>
      </c>
      <c r="G65" s="81">
        <v>35.64</v>
      </c>
      <c r="H65" s="81">
        <v>33.11</v>
      </c>
      <c r="I65" s="81">
        <v>2.5300000000000011</v>
      </c>
      <c r="J65" s="81" t="s">
        <v>111</v>
      </c>
      <c r="K65" s="81" t="s">
        <v>95</v>
      </c>
      <c r="L65" s="82">
        <v>0</v>
      </c>
      <c r="M65" s="83" t="s">
        <v>100</v>
      </c>
      <c r="N65" s="83" t="s">
        <v>100</v>
      </c>
      <c r="O65" s="83" t="s">
        <v>100</v>
      </c>
      <c r="P65" s="84">
        <v>0</v>
      </c>
      <c r="Q65" s="85">
        <f t="shared" si="7"/>
        <v>2</v>
      </c>
      <c r="R65" s="91">
        <v>1160</v>
      </c>
      <c r="S65" s="87"/>
      <c r="T65" s="88">
        <f>IF(S65=0,0,SUM($S$5:S65))</f>
        <v>0</v>
      </c>
      <c r="U65" s="89">
        <f t="shared" si="8"/>
        <v>0</v>
      </c>
      <c r="V65" s="89">
        <f t="shared" si="9"/>
        <v>0</v>
      </c>
      <c r="W65" s="90">
        <f t="shared" si="10"/>
        <v>0</v>
      </c>
      <c r="X65" s="90">
        <f t="shared" si="10"/>
        <v>0</v>
      </c>
      <c r="Y65" s="89">
        <f t="shared" si="11"/>
        <v>0</v>
      </c>
      <c r="Z65" s="89">
        <f t="shared" si="12"/>
        <v>0</v>
      </c>
      <c r="AA65" s="87"/>
      <c r="AB65" s="87"/>
      <c r="AD65" s="186" t="s">
        <v>145</v>
      </c>
    </row>
    <row r="66" spans="1:30" s="74" customFormat="1" ht="12.95" customHeight="1">
      <c r="A66" s="75" t="str">
        <f t="shared" si="2"/>
        <v/>
      </c>
      <c r="B66" s="76">
        <f t="shared" si="3"/>
        <v>29</v>
      </c>
      <c r="C66" s="77">
        <f t="shared" si="4"/>
        <v>10.4</v>
      </c>
      <c r="D66" s="78" t="str">
        <f t="shared" si="5"/>
        <v/>
      </c>
      <c r="E66" s="79">
        <f t="shared" si="6"/>
        <v>10.4</v>
      </c>
      <c r="F66" s="80">
        <v>700</v>
      </c>
      <c r="G66" s="81">
        <v>35.44</v>
      </c>
      <c r="H66" s="81">
        <v>33.11</v>
      </c>
      <c r="I66" s="81">
        <v>2.3299999999999983</v>
      </c>
      <c r="J66" s="81" t="s">
        <v>111</v>
      </c>
      <c r="K66" s="81" t="s">
        <v>95</v>
      </c>
      <c r="L66" s="82">
        <v>0</v>
      </c>
      <c r="M66" s="83" t="s">
        <v>104</v>
      </c>
      <c r="N66" s="83" t="s">
        <v>100</v>
      </c>
      <c r="O66" s="83" t="s">
        <v>100</v>
      </c>
      <c r="P66" s="84">
        <v>0</v>
      </c>
      <c r="Q66" s="85">
        <f t="shared" si="7"/>
        <v>2</v>
      </c>
      <c r="R66" s="91">
        <v>1170.4000000000001</v>
      </c>
      <c r="S66" s="87"/>
      <c r="T66" s="88">
        <f>IF(S66=0,0,SUM($S$5:S66))</f>
        <v>0</v>
      </c>
      <c r="U66" s="89">
        <f t="shared" si="8"/>
        <v>0</v>
      </c>
      <c r="V66" s="89">
        <f t="shared" si="9"/>
        <v>0</v>
      </c>
      <c r="W66" s="90">
        <f t="shared" si="10"/>
        <v>0</v>
      </c>
      <c r="X66" s="90">
        <f t="shared" si="10"/>
        <v>0</v>
      </c>
      <c r="Y66" s="89">
        <f t="shared" si="11"/>
        <v>0</v>
      </c>
      <c r="Z66" s="89">
        <f t="shared" si="12"/>
        <v>0</v>
      </c>
      <c r="AA66" s="87"/>
      <c r="AB66" s="87"/>
      <c r="AD66" s="186" t="s">
        <v>145</v>
      </c>
    </row>
    <row r="67" spans="1:30" s="74" customFormat="1" ht="12.95" customHeight="1">
      <c r="A67" s="75" t="str">
        <f t="shared" si="2"/>
        <v/>
      </c>
      <c r="B67" s="76">
        <f t="shared" si="3"/>
        <v>29</v>
      </c>
      <c r="C67" s="77">
        <f t="shared" si="4"/>
        <v>32.1</v>
      </c>
      <c r="D67" s="78" t="str">
        <f t="shared" si="5"/>
        <v/>
      </c>
      <c r="E67" s="79">
        <f t="shared" si="6"/>
        <v>21.7</v>
      </c>
      <c r="F67" s="80">
        <v>700</v>
      </c>
      <c r="G67" s="81">
        <v>35.01</v>
      </c>
      <c r="H67" s="81">
        <v>33.090000000000003</v>
      </c>
      <c r="I67" s="81">
        <v>1.9199999999999946</v>
      </c>
      <c r="J67" s="81" t="s">
        <v>111</v>
      </c>
      <c r="K67" s="81" t="s">
        <v>95</v>
      </c>
      <c r="L67" s="82">
        <v>0</v>
      </c>
      <c r="M67" s="83" t="s">
        <v>100</v>
      </c>
      <c r="N67" s="83" t="s">
        <v>100</v>
      </c>
      <c r="O67" s="83" t="s">
        <v>100</v>
      </c>
      <c r="P67" s="84">
        <v>0</v>
      </c>
      <c r="Q67" s="85">
        <f t="shared" si="7"/>
        <v>2</v>
      </c>
      <c r="R67" s="91">
        <v>1192.0999999999999</v>
      </c>
      <c r="S67" s="87"/>
      <c r="T67" s="88">
        <f>IF(S67=0,0,SUM($S$5:S67))</f>
        <v>0</v>
      </c>
      <c r="U67" s="89">
        <f t="shared" si="8"/>
        <v>0</v>
      </c>
      <c r="V67" s="89">
        <f t="shared" si="9"/>
        <v>0</v>
      </c>
      <c r="W67" s="90">
        <f t="shared" si="10"/>
        <v>0</v>
      </c>
      <c r="X67" s="90">
        <f t="shared" si="10"/>
        <v>0</v>
      </c>
      <c r="Y67" s="89">
        <f t="shared" si="11"/>
        <v>0</v>
      </c>
      <c r="Z67" s="89">
        <f t="shared" si="12"/>
        <v>0</v>
      </c>
      <c r="AA67" s="87"/>
      <c r="AB67" s="87"/>
      <c r="AD67" s="186" t="s">
        <v>145</v>
      </c>
    </row>
    <row r="68" spans="1:30" s="74" customFormat="1" ht="12.95" customHeight="1">
      <c r="A68" s="75" t="str">
        <f t="shared" si="2"/>
        <v/>
      </c>
      <c r="B68" s="76">
        <f t="shared" si="3"/>
        <v>30</v>
      </c>
      <c r="C68" s="77">
        <f t="shared" si="4"/>
        <v>0</v>
      </c>
      <c r="D68" s="78" t="str">
        <f t="shared" si="5"/>
        <v/>
      </c>
      <c r="E68" s="79">
        <f t="shared" si="6"/>
        <v>7.9</v>
      </c>
      <c r="F68" s="80">
        <v>700</v>
      </c>
      <c r="G68" s="81">
        <v>34.86</v>
      </c>
      <c r="H68" s="81">
        <v>32.9</v>
      </c>
      <c r="I68" s="81">
        <v>1.9600000000000009</v>
      </c>
      <c r="J68" s="81" t="s">
        <v>111</v>
      </c>
      <c r="K68" s="81" t="s">
        <v>95</v>
      </c>
      <c r="L68" s="82">
        <v>0</v>
      </c>
      <c r="M68" s="83" t="s">
        <v>100</v>
      </c>
      <c r="N68" s="83" t="s">
        <v>100</v>
      </c>
      <c r="O68" s="83" t="s">
        <v>100</v>
      </c>
      <c r="P68" s="84">
        <v>0</v>
      </c>
      <c r="Q68" s="85">
        <f t="shared" si="7"/>
        <v>2</v>
      </c>
      <c r="R68" s="91">
        <v>1200</v>
      </c>
      <c r="S68" s="87"/>
      <c r="T68" s="88">
        <f>IF(S68=0,0,SUM($S$5:S68))</f>
        <v>0</v>
      </c>
      <c r="U68" s="89">
        <f t="shared" si="8"/>
        <v>0</v>
      </c>
      <c r="V68" s="89">
        <f t="shared" si="9"/>
        <v>0</v>
      </c>
      <c r="W68" s="90">
        <f t="shared" si="10"/>
        <v>0</v>
      </c>
      <c r="X68" s="90">
        <f t="shared" si="10"/>
        <v>0</v>
      </c>
      <c r="Y68" s="89">
        <f t="shared" si="11"/>
        <v>0</v>
      </c>
      <c r="Z68" s="89">
        <f t="shared" si="12"/>
        <v>0</v>
      </c>
      <c r="AA68" s="87"/>
      <c r="AB68" s="87"/>
      <c r="AD68" s="186" t="s">
        <v>145</v>
      </c>
    </row>
    <row r="69" spans="1:30" s="74" customFormat="1" ht="12.95" customHeight="1">
      <c r="A69" s="75" t="str">
        <f t="shared" si="2"/>
        <v/>
      </c>
      <c r="B69" s="76">
        <f t="shared" si="3"/>
        <v>31</v>
      </c>
      <c r="C69" s="77">
        <f t="shared" si="4"/>
        <v>0</v>
      </c>
      <c r="D69" s="78" t="str">
        <f t="shared" si="5"/>
        <v/>
      </c>
      <c r="E69" s="79">
        <f t="shared" si="6"/>
        <v>40</v>
      </c>
      <c r="F69" s="80">
        <v>700</v>
      </c>
      <c r="G69" s="81">
        <v>34.07</v>
      </c>
      <c r="H69" s="81">
        <v>31.92</v>
      </c>
      <c r="I69" s="81">
        <v>2.1499999999999986</v>
      </c>
      <c r="J69" s="81" t="s">
        <v>111</v>
      </c>
      <c r="K69" s="81" t="s">
        <v>95</v>
      </c>
      <c r="L69" s="82">
        <v>0</v>
      </c>
      <c r="M69" s="83" t="s">
        <v>100</v>
      </c>
      <c r="N69" s="83" t="s">
        <v>100</v>
      </c>
      <c r="O69" s="83" t="s">
        <v>100</v>
      </c>
      <c r="P69" s="84">
        <v>0</v>
      </c>
      <c r="Q69" s="85">
        <f t="shared" si="7"/>
        <v>2</v>
      </c>
      <c r="R69" s="91">
        <v>1240</v>
      </c>
      <c r="S69" s="87"/>
      <c r="T69" s="88">
        <f>IF(S69=0,0,SUM($S$5:S69))</f>
        <v>0</v>
      </c>
      <c r="U69" s="89">
        <f t="shared" si="8"/>
        <v>0</v>
      </c>
      <c r="V69" s="89">
        <f t="shared" si="9"/>
        <v>0</v>
      </c>
      <c r="W69" s="90">
        <f t="shared" si="10"/>
        <v>0</v>
      </c>
      <c r="X69" s="90">
        <f t="shared" si="10"/>
        <v>0</v>
      </c>
      <c r="Y69" s="89">
        <f t="shared" si="11"/>
        <v>0</v>
      </c>
      <c r="Z69" s="89">
        <f t="shared" si="12"/>
        <v>0</v>
      </c>
      <c r="AA69" s="87"/>
      <c r="AB69" s="87"/>
      <c r="AD69" s="186" t="s">
        <v>145</v>
      </c>
    </row>
    <row r="70" spans="1:30" s="74" customFormat="1" ht="12.95" customHeight="1">
      <c r="A70" s="75" t="str">
        <f t="shared" ref="A70:A133" si="25">IF(P70&gt;0,P70,"")</f>
        <v/>
      </c>
      <c r="B70" s="76">
        <f t="shared" ref="B70:B133" si="26">ROUNDDOWN(R70/$P$2,0)</f>
        <v>32</v>
      </c>
      <c r="C70" s="77">
        <f t="shared" ref="C70:C133" si="27">ROUND(R70-(B70*$P$2),2)</f>
        <v>0</v>
      </c>
      <c r="D70" s="78" t="str">
        <f t="shared" ref="D70:D133" si="28">IF(D69="(전)","(후)",IF(AND(B70=B71,C70=C71),"(전)",""))</f>
        <v/>
      </c>
      <c r="E70" s="79">
        <f t="shared" ref="E70:E133" si="29">IF(P70&gt;0,0,ROUND(((B70*$P$2)+C70)-((B69*$P$2)+C69),2))</f>
        <v>40</v>
      </c>
      <c r="F70" s="80">
        <v>700</v>
      </c>
      <c r="G70" s="81">
        <v>33.75</v>
      </c>
      <c r="H70" s="81">
        <v>31.73</v>
      </c>
      <c r="I70" s="81">
        <v>2.0199999999999996</v>
      </c>
      <c r="J70" s="81" t="s">
        <v>111</v>
      </c>
      <c r="K70" s="81" t="s">
        <v>95</v>
      </c>
      <c r="L70" s="82">
        <v>0</v>
      </c>
      <c r="M70" s="83" t="s">
        <v>100</v>
      </c>
      <c r="N70" s="83" t="s">
        <v>100</v>
      </c>
      <c r="O70" s="83" t="s">
        <v>100</v>
      </c>
      <c r="P70" s="84">
        <v>0</v>
      </c>
      <c r="Q70" s="85">
        <f t="shared" si="7"/>
        <v>2</v>
      </c>
      <c r="R70" s="91">
        <v>1280</v>
      </c>
      <c r="S70" s="87"/>
      <c r="T70" s="88">
        <f>IF(S70=0,0,SUM($S$5:S70))</f>
        <v>0</v>
      </c>
      <c r="U70" s="89">
        <f t="shared" si="8"/>
        <v>0</v>
      </c>
      <c r="V70" s="89">
        <f t="shared" si="9"/>
        <v>0</v>
      </c>
      <c r="W70" s="90">
        <f t="shared" si="10"/>
        <v>0</v>
      </c>
      <c r="X70" s="90">
        <f t="shared" si="10"/>
        <v>0</v>
      </c>
      <c r="Y70" s="89">
        <f t="shared" si="11"/>
        <v>0</v>
      </c>
      <c r="Z70" s="89">
        <f t="shared" si="12"/>
        <v>0</v>
      </c>
      <c r="AA70" s="87"/>
      <c r="AB70" s="87"/>
      <c r="AD70" s="186" t="s">
        <v>145</v>
      </c>
    </row>
    <row r="71" spans="1:30" s="74" customFormat="1" ht="12.95" customHeight="1">
      <c r="A71" s="75" t="str">
        <f t="shared" si="25"/>
        <v/>
      </c>
      <c r="B71" s="76">
        <f t="shared" si="26"/>
        <v>32</v>
      </c>
      <c r="C71" s="77">
        <f t="shared" si="27"/>
        <v>8.4</v>
      </c>
      <c r="D71" s="78" t="str">
        <f t="shared" si="28"/>
        <v>(전)</v>
      </c>
      <c r="E71" s="79">
        <f t="shared" si="29"/>
        <v>8.4</v>
      </c>
      <c r="F71" s="80">
        <v>700</v>
      </c>
      <c r="G71" s="81">
        <v>33.81</v>
      </c>
      <c r="H71" s="81">
        <v>31.69</v>
      </c>
      <c r="I71" s="81">
        <v>2.120000000000001</v>
      </c>
      <c r="J71" s="81" t="s">
        <v>111</v>
      </c>
      <c r="K71" s="81" t="s">
        <v>95</v>
      </c>
      <c r="L71" s="82">
        <v>0</v>
      </c>
      <c r="M71" s="83" t="s">
        <v>100</v>
      </c>
      <c r="N71" s="83" t="s">
        <v>100</v>
      </c>
      <c r="O71" s="83" t="s">
        <v>100</v>
      </c>
      <c r="P71" s="84">
        <v>0</v>
      </c>
      <c r="Q71" s="85">
        <f t="shared" si="7"/>
        <v>2</v>
      </c>
      <c r="R71" s="91">
        <v>1288.4000000000001</v>
      </c>
      <c r="S71" s="87"/>
      <c r="T71" s="88">
        <f>IF(S71=0,0,SUM($S$5:S71))</f>
        <v>0</v>
      </c>
      <c r="U71" s="89">
        <f t="shared" si="8"/>
        <v>0</v>
      </c>
      <c r="V71" s="89">
        <f t="shared" si="9"/>
        <v>0</v>
      </c>
      <c r="W71" s="90">
        <f t="shared" si="10"/>
        <v>0</v>
      </c>
      <c r="X71" s="90">
        <f t="shared" si="10"/>
        <v>0</v>
      </c>
      <c r="Y71" s="89">
        <f t="shared" si="11"/>
        <v>0</v>
      </c>
      <c r="Z71" s="89">
        <f t="shared" si="12"/>
        <v>0</v>
      </c>
      <c r="AA71" s="87"/>
      <c r="AB71" s="87"/>
      <c r="AD71" s="186" t="s">
        <v>145</v>
      </c>
    </row>
    <row r="72" spans="1:30" s="74" customFormat="1" ht="12.95" customHeight="1">
      <c r="A72" s="75" t="str">
        <f t="shared" si="25"/>
        <v/>
      </c>
      <c r="B72" s="76">
        <f t="shared" si="26"/>
        <v>32</v>
      </c>
      <c r="C72" s="77">
        <f t="shared" si="27"/>
        <v>8.4</v>
      </c>
      <c r="D72" s="78" t="str">
        <f t="shared" si="28"/>
        <v>(후)</v>
      </c>
      <c r="E72" s="79">
        <f t="shared" si="29"/>
        <v>0</v>
      </c>
      <c r="F72" s="80">
        <v>700</v>
      </c>
      <c r="G72" s="81">
        <v>33.81</v>
      </c>
      <c r="H72" s="81">
        <v>31.69</v>
      </c>
      <c r="I72" s="81">
        <v>2.120000000000001</v>
      </c>
      <c r="J72" s="81" t="s">
        <v>111</v>
      </c>
      <c r="K72" s="81" t="s">
        <v>96</v>
      </c>
      <c r="L72" s="82">
        <v>0</v>
      </c>
      <c r="M72" s="83" t="s">
        <v>100</v>
      </c>
      <c r="N72" s="83" t="s">
        <v>100</v>
      </c>
      <c r="O72" s="83" t="s">
        <v>100</v>
      </c>
      <c r="P72" s="84">
        <v>0</v>
      </c>
      <c r="Q72" s="85">
        <f t="shared" ref="Q72:Q135" si="30">IF(P72=0,Q71,P72)</f>
        <v>2</v>
      </c>
      <c r="R72" s="91">
        <v>1288.4000000000001</v>
      </c>
      <c r="S72" s="87"/>
      <c r="T72" s="88">
        <f>IF(S72=0,0,SUM($S$5:S72))</f>
        <v>0</v>
      </c>
      <c r="U72" s="89">
        <f t="shared" ref="U72:U135" si="31">IF(S72=1,Q72,0)</f>
        <v>0</v>
      </c>
      <c r="V72" s="89">
        <f t="shared" ref="V72:V135" si="32">IF(S72=1,R72,0)</f>
        <v>0</v>
      </c>
      <c r="W72" s="90">
        <f t="shared" ref="W72:X135" si="33">IF($S72=0,0,G72)</f>
        <v>0</v>
      </c>
      <c r="X72" s="90">
        <f t="shared" si="33"/>
        <v>0</v>
      </c>
      <c r="Y72" s="89">
        <f t="shared" ref="Y72:Y135" si="34">IF(S72=1,J72,0)</f>
        <v>0</v>
      </c>
      <c r="Z72" s="89">
        <f t="shared" ref="Z72:Z135" si="35">IF(S72=1,K72,0)</f>
        <v>0</v>
      </c>
      <c r="AA72" s="87"/>
      <c r="AB72" s="87"/>
      <c r="AD72" s="186" t="s">
        <v>145</v>
      </c>
    </row>
    <row r="73" spans="1:30" s="74" customFormat="1" ht="12.95" customHeight="1">
      <c r="A73" s="75" t="str">
        <f t="shared" si="25"/>
        <v/>
      </c>
      <c r="B73" s="76">
        <f t="shared" si="26"/>
        <v>32</v>
      </c>
      <c r="C73" s="77">
        <f t="shared" si="27"/>
        <v>12.4</v>
      </c>
      <c r="D73" s="78" t="str">
        <f t="shared" si="28"/>
        <v>(전)</v>
      </c>
      <c r="E73" s="79">
        <f t="shared" si="29"/>
        <v>4</v>
      </c>
      <c r="F73" s="80">
        <v>700</v>
      </c>
      <c r="G73" s="81">
        <v>33.840000000000003</v>
      </c>
      <c r="H73" s="81">
        <v>27.94</v>
      </c>
      <c r="I73" s="81">
        <v>5.9000000000000021</v>
      </c>
      <c r="J73" s="81" t="s">
        <v>111</v>
      </c>
      <c r="K73" s="81" t="s">
        <v>96</v>
      </c>
      <c r="L73" s="82">
        <v>0</v>
      </c>
      <c r="M73" s="83" t="s">
        <v>100</v>
      </c>
      <c r="N73" s="83" t="s">
        <v>110</v>
      </c>
      <c r="O73" s="83" t="s">
        <v>100</v>
      </c>
      <c r="P73" s="84">
        <v>0</v>
      </c>
      <c r="Q73" s="85">
        <f t="shared" si="30"/>
        <v>2</v>
      </c>
      <c r="R73" s="91">
        <v>1292.4000000000001</v>
      </c>
      <c r="S73" s="87"/>
      <c r="T73" s="88">
        <f>IF(S73=0,0,SUM($S$5:S73))</f>
        <v>0</v>
      </c>
      <c r="U73" s="89">
        <f t="shared" si="31"/>
        <v>0</v>
      </c>
      <c r="V73" s="89">
        <f t="shared" si="32"/>
        <v>0</v>
      </c>
      <c r="W73" s="90">
        <f t="shared" si="33"/>
        <v>0</v>
      </c>
      <c r="X73" s="90">
        <f t="shared" si="33"/>
        <v>0</v>
      </c>
      <c r="Y73" s="89">
        <f t="shared" si="34"/>
        <v>0</v>
      </c>
      <c r="Z73" s="89">
        <f t="shared" si="35"/>
        <v>0</v>
      </c>
      <c r="AA73" s="87"/>
      <c r="AB73" s="87"/>
      <c r="AD73" s="186" t="s">
        <v>145</v>
      </c>
    </row>
    <row r="74" spans="1:30" s="104" customFormat="1" ht="12.95" customHeight="1">
      <c r="A74" s="92" t="str">
        <f t="shared" si="25"/>
        <v/>
      </c>
      <c r="B74" s="93">
        <f t="shared" si="26"/>
        <v>32</v>
      </c>
      <c r="C74" s="94">
        <f t="shared" si="27"/>
        <v>12.4</v>
      </c>
      <c r="D74" s="95" t="str">
        <f t="shared" si="28"/>
        <v>(후)</v>
      </c>
      <c r="E74" s="96">
        <f t="shared" si="29"/>
        <v>0</v>
      </c>
      <c r="F74" s="97">
        <v>700</v>
      </c>
      <c r="G74" s="98">
        <v>33.840000000000003</v>
      </c>
      <c r="H74" s="98">
        <v>27.94</v>
      </c>
      <c r="I74" s="98">
        <v>5.9000000000000021</v>
      </c>
      <c r="J74" s="98" t="s">
        <v>111</v>
      </c>
      <c r="K74" s="98" t="s">
        <v>113</v>
      </c>
      <c r="L74" s="99" t="s">
        <v>114</v>
      </c>
      <c r="M74" s="100" t="s">
        <v>100</v>
      </c>
      <c r="N74" s="100" t="s">
        <v>100</v>
      </c>
      <c r="O74" s="100" t="s">
        <v>100</v>
      </c>
      <c r="P74" s="101">
        <v>0</v>
      </c>
      <c r="Q74" s="102">
        <f t="shared" si="30"/>
        <v>2</v>
      </c>
      <c r="R74" s="103">
        <v>1292.4000000000001</v>
      </c>
      <c r="S74" s="87"/>
      <c r="T74" s="88">
        <f>IF(S74=0,0,SUM($S$5:S74))</f>
        <v>0</v>
      </c>
      <c r="U74" s="89">
        <f t="shared" si="31"/>
        <v>0</v>
      </c>
      <c r="V74" s="89">
        <f t="shared" si="32"/>
        <v>0</v>
      </c>
      <c r="W74" s="90">
        <f t="shared" si="33"/>
        <v>0</v>
      </c>
      <c r="X74" s="90">
        <f t="shared" si="33"/>
        <v>0</v>
      </c>
      <c r="Y74" s="89">
        <f t="shared" si="34"/>
        <v>0</v>
      </c>
      <c r="Z74" s="89">
        <f t="shared" si="35"/>
        <v>0</v>
      </c>
      <c r="AA74" s="87"/>
      <c r="AB74" s="87"/>
      <c r="AD74" s="186" t="s">
        <v>145</v>
      </c>
    </row>
    <row r="75" spans="1:30" s="104" customFormat="1" ht="12.95" customHeight="1">
      <c r="A75" s="92" t="str">
        <f t="shared" si="25"/>
        <v/>
      </c>
      <c r="B75" s="93">
        <f t="shared" si="26"/>
        <v>32</v>
      </c>
      <c r="C75" s="94">
        <f t="shared" si="27"/>
        <v>12.9</v>
      </c>
      <c r="D75" s="95" t="str">
        <f t="shared" si="28"/>
        <v/>
      </c>
      <c r="E75" s="96">
        <f t="shared" si="29"/>
        <v>0.5</v>
      </c>
      <c r="F75" s="97">
        <v>700</v>
      </c>
      <c r="G75" s="98">
        <v>33.85</v>
      </c>
      <c r="H75" s="98">
        <v>27.94</v>
      </c>
      <c r="I75" s="98">
        <v>5.91</v>
      </c>
      <c r="J75" s="98" t="s">
        <v>111</v>
      </c>
      <c r="K75" s="98" t="s">
        <v>113</v>
      </c>
      <c r="L75" s="99" t="s">
        <v>114</v>
      </c>
      <c r="M75" s="100" t="s">
        <v>104</v>
      </c>
      <c r="N75" s="100" t="s">
        <v>100</v>
      </c>
      <c r="O75" s="100" t="s">
        <v>100</v>
      </c>
      <c r="P75" s="101">
        <v>0</v>
      </c>
      <c r="Q75" s="102">
        <f t="shared" si="30"/>
        <v>2</v>
      </c>
      <c r="R75" s="103">
        <v>1292.9000000000001</v>
      </c>
      <c r="S75" s="87"/>
      <c r="T75" s="88">
        <f>IF(S75=0,0,SUM($S$5:S75))</f>
        <v>0</v>
      </c>
      <c r="U75" s="89">
        <f t="shared" si="31"/>
        <v>0</v>
      </c>
      <c r="V75" s="89">
        <f t="shared" si="32"/>
        <v>0</v>
      </c>
      <c r="W75" s="90">
        <f t="shared" si="33"/>
        <v>0</v>
      </c>
      <c r="X75" s="90">
        <f t="shared" si="33"/>
        <v>0</v>
      </c>
      <c r="Y75" s="89">
        <f t="shared" si="34"/>
        <v>0</v>
      </c>
      <c r="Z75" s="89">
        <f t="shared" si="35"/>
        <v>0</v>
      </c>
      <c r="AA75" s="87"/>
      <c r="AB75" s="87"/>
      <c r="AD75" s="186" t="s">
        <v>145</v>
      </c>
    </row>
    <row r="76" spans="1:30" s="104" customFormat="1" ht="12.95" customHeight="1">
      <c r="A76" s="92" t="str">
        <f t="shared" si="25"/>
        <v/>
      </c>
      <c r="B76" s="93">
        <f t="shared" si="26"/>
        <v>32</v>
      </c>
      <c r="C76" s="94">
        <f t="shared" si="27"/>
        <v>18.7</v>
      </c>
      <c r="D76" s="95" t="str">
        <f t="shared" si="28"/>
        <v>(전)</v>
      </c>
      <c r="E76" s="96">
        <f t="shared" si="29"/>
        <v>5.8</v>
      </c>
      <c r="F76" s="97">
        <v>700</v>
      </c>
      <c r="G76" s="98">
        <v>33.89</v>
      </c>
      <c r="H76" s="98">
        <v>27.939999999999998</v>
      </c>
      <c r="I76" s="98">
        <v>5.9500000000000028</v>
      </c>
      <c r="J76" s="98" t="s">
        <v>111</v>
      </c>
      <c r="K76" s="98" t="s">
        <v>113</v>
      </c>
      <c r="L76" s="99" t="s">
        <v>114</v>
      </c>
      <c r="M76" s="100" t="s">
        <v>100</v>
      </c>
      <c r="N76" s="100" t="s">
        <v>100</v>
      </c>
      <c r="O76" s="100" t="s">
        <v>100</v>
      </c>
      <c r="P76" s="101">
        <v>0</v>
      </c>
      <c r="Q76" s="102">
        <f t="shared" si="30"/>
        <v>2</v>
      </c>
      <c r="R76" s="103">
        <v>1298.7</v>
      </c>
      <c r="S76" s="87"/>
      <c r="T76" s="88">
        <f>IF(S76=0,0,SUM($S$5:S76))</f>
        <v>0</v>
      </c>
      <c r="U76" s="89">
        <f t="shared" si="31"/>
        <v>0</v>
      </c>
      <c r="V76" s="89">
        <f t="shared" si="32"/>
        <v>0</v>
      </c>
      <c r="W76" s="90">
        <f t="shared" si="33"/>
        <v>0</v>
      </c>
      <c r="X76" s="90">
        <f t="shared" si="33"/>
        <v>0</v>
      </c>
      <c r="Y76" s="89">
        <f t="shared" si="34"/>
        <v>0</v>
      </c>
      <c r="Z76" s="89">
        <f t="shared" si="35"/>
        <v>0</v>
      </c>
      <c r="AA76" s="87"/>
      <c r="AB76" s="87"/>
      <c r="AD76" s="186" t="s">
        <v>145</v>
      </c>
    </row>
    <row r="77" spans="1:30" s="74" customFormat="1" ht="12.95" customHeight="1">
      <c r="A77" s="75" t="str">
        <f t="shared" si="25"/>
        <v/>
      </c>
      <c r="B77" s="76">
        <f t="shared" si="26"/>
        <v>32</v>
      </c>
      <c r="C77" s="77">
        <f t="shared" si="27"/>
        <v>18.7</v>
      </c>
      <c r="D77" s="78" t="str">
        <f t="shared" si="28"/>
        <v>(후)</v>
      </c>
      <c r="E77" s="79">
        <f t="shared" si="29"/>
        <v>0</v>
      </c>
      <c r="F77" s="80">
        <v>700</v>
      </c>
      <c r="G77" s="81">
        <v>33.89</v>
      </c>
      <c r="H77" s="81">
        <v>27.94</v>
      </c>
      <c r="I77" s="81">
        <v>5.9499999999999993</v>
      </c>
      <c r="J77" s="81" t="s">
        <v>111</v>
      </c>
      <c r="K77" s="81" t="s">
        <v>96</v>
      </c>
      <c r="L77" s="82">
        <v>0</v>
      </c>
      <c r="M77" s="83" t="s">
        <v>100</v>
      </c>
      <c r="N77" s="83" t="s">
        <v>100</v>
      </c>
      <c r="O77" s="83" t="s">
        <v>100</v>
      </c>
      <c r="P77" s="84">
        <v>0</v>
      </c>
      <c r="Q77" s="85">
        <f t="shared" si="30"/>
        <v>2</v>
      </c>
      <c r="R77" s="91">
        <v>1298.7</v>
      </c>
      <c r="S77" s="87"/>
      <c r="T77" s="88">
        <f>IF(S77=0,0,SUM($S$5:S77))</f>
        <v>0</v>
      </c>
      <c r="U77" s="89">
        <f t="shared" si="31"/>
        <v>0</v>
      </c>
      <c r="V77" s="89">
        <f t="shared" si="32"/>
        <v>0</v>
      </c>
      <c r="W77" s="90">
        <f t="shared" si="33"/>
        <v>0</v>
      </c>
      <c r="X77" s="90">
        <f t="shared" si="33"/>
        <v>0</v>
      </c>
      <c r="Y77" s="89">
        <f t="shared" si="34"/>
        <v>0</v>
      </c>
      <c r="Z77" s="89">
        <f t="shared" si="35"/>
        <v>0</v>
      </c>
      <c r="AA77" s="87"/>
      <c r="AB77" s="87"/>
      <c r="AD77" s="186" t="s">
        <v>145</v>
      </c>
    </row>
    <row r="78" spans="1:30" s="74" customFormat="1" ht="12.95" customHeight="1">
      <c r="A78" s="75" t="str">
        <f t="shared" si="25"/>
        <v/>
      </c>
      <c r="B78" s="76">
        <f t="shared" si="26"/>
        <v>32</v>
      </c>
      <c r="C78" s="77">
        <f t="shared" si="27"/>
        <v>22.7</v>
      </c>
      <c r="D78" s="78" t="str">
        <f t="shared" si="28"/>
        <v>(전)</v>
      </c>
      <c r="E78" s="79">
        <f t="shared" si="29"/>
        <v>4</v>
      </c>
      <c r="F78" s="80">
        <v>700</v>
      </c>
      <c r="G78" s="81">
        <v>33.92</v>
      </c>
      <c r="H78" s="81">
        <v>31.16</v>
      </c>
      <c r="I78" s="81">
        <v>2.7600000000000016</v>
      </c>
      <c r="J78" s="81" t="s">
        <v>111</v>
      </c>
      <c r="K78" s="81" t="s">
        <v>96</v>
      </c>
      <c r="L78" s="82">
        <v>0</v>
      </c>
      <c r="M78" s="83" t="s">
        <v>100</v>
      </c>
      <c r="N78" s="83" t="s">
        <v>100</v>
      </c>
      <c r="O78" s="83" t="s">
        <v>100</v>
      </c>
      <c r="P78" s="84">
        <v>0</v>
      </c>
      <c r="Q78" s="85">
        <f t="shared" si="30"/>
        <v>2</v>
      </c>
      <c r="R78" s="91">
        <v>1302.7</v>
      </c>
      <c r="S78" s="87"/>
      <c r="T78" s="88">
        <f>IF(S78=0,0,SUM($S$5:S78))</f>
        <v>0</v>
      </c>
      <c r="U78" s="89">
        <f t="shared" si="31"/>
        <v>0</v>
      </c>
      <c r="V78" s="89">
        <f t="shared" si="32"/>
        <v>0</v>
      </c>
      <c r="W78" s="90">
        <f t="shared" si="33"/>
        <v>0</v>
      </c>
      <c r="X78" s="90">
        <f t="shared" si="33"/>
        <v>0</v>
      </c>
      <c r="Y78" s="89">
        <f t="shared" si="34"/>
        <v>0</v>
      </c>
      <c r="Z78" s="89">
        <f t="shared" si="35"/>
        <v>0</v>
      </c>
      <c r="AA78" s="87"/>
      <c r="AB78" s="87"/>
      <c r="AD78" s="186" t="s">
        <v>145</v>
      </c>
    </row>
    <row r="79" spans="1:30" s="74" customFormat="1" ht="12.95" customHeight="1">
      <c r="A79" s="75" t="str">
        <f t="shared" si="25"/>
        <v/>
      </c>
      <c r="B79" s="76">
        <f t="shared" si="26"/>
        <v>32</v>
      </c>
      <c r="C79" s="77">
        <f t="shared" si="27"/>
        <v>22.7</v>
      </c>
      <c r="D79" s="78" t="str">
        <f t="shared" si="28"/>
        <v>(후)</v>
      </c>
      <c r="E79" s="79">
        <f t="shared" si="29"/>
        <v>0</v>
      </c>
      <c r="F79" s="80">
        <v>700</v>
      </c>
      <c r="G79" s="81">
        <v>33.92</v>
      </c>
      <c r="H79" s="81">
        <v>31.16</v>
      </c>
      <c r="I79" s="81">
        <v>2.7600000000000016</v>
      </c>
      <c r="J79" s="81" t="s">
        <v>111</v>
      </c>
      <c r="K79" s="81" t="s">
        <v>95</v>
      </c>
      <c r="L79" s="82">
        <v>0</v>
      </c>
      <c r="M79" s="83" t="s">
        <v>100</v>
      </c>
      <c r="N79" s="83" t="s">
        <v>100</v>
      </c>
      <c r="O79" s="83" t="s">
        <v>100</v>
      </c>
      <c r="P79" s="84">
        <v>0</v>
      </c>
      <c r="Q79" s="85">
        <f t="shared" si="30"/>
        <v>2</v>
      </c>
      <c r="R79" s="91">
        <v>1302.7</v>
      </c>
      <c r="S79" s="87"/>
      <c r="T79" s="88">
        <f>IF(S79=0,0,SUM($S$5:S79))</f>
        <v>0</v>
      </c>
      <c r="U79" s="89">
        <f t="shared" si="31"/>
        <v>0</v>
      </c>
      <c r="V79" s="89">
        <f t="shared" si="32"/>
        <v>0</v>
      </c>
      <c r="W79" s="90">
        <f t="shared" si="33"/>
        <v>0</v>
      </c>
      <c r="X79" s="90">
        <f t="shared" si="33"/>
        <v>0</v>
      </c>
      <c r="Y79" s="89">
        <f t="shared" si="34"/>
        <v>0</v>
      </c>
      <c r="Z79" s="89">
        <f t="shared" si="35"/>
        <v>0</v>
      </c>
      <c r="AA79" s="87"/>
      <c r="AB79" s="87"/>
      <c r="AD79" s="186" t="s">
        <v>145</v>
      </c>
    </row>
    <row r="80" spans="1:30" s="74" customFormat="1" ht="12.95" customHeight="1">
      <c r="A80" s="75" t="str">
        <f t="shared" si="25"/>
        <v/>
      </c>
      <c r="B80" s="76">
        <f t="shared" si="26"/>
        <v>32</v>
      </c>
      <c r="C80" s="77">
        <f t="shared" si="27"/>
        <v>30.1</v>
      </c>
      <c r="D80" s="78" t="str">
        <f t="shared" si="28"/>
        <v/>
      </c>
      <c r="E80" s="79">
        <f t="shared" si="29"/>
        <v>7.4</v>
      </c>
      <c r="F80" s="80">
        <v>700</v>
      </c>
      <c r="G80" s="81">
        <v>33.979999999999997</v>
      </c>
      <c r="H80" s="81">
        <v>31.17</v>
      </c>
      <c r="I80" s="81">
        <v>2.8099999999999952</v>
      </c>
      <c r="J80" s="81" t="s">
        <v>111</v>
      </c>
      <c r="K80" s="81" t="s">
        <v>95</v>
      </c>
      <c r="L80" s="82">
        <v>0</v>
      </c>
      <c r="M80" s="83" t="s">
        <v>104</v>
      </c>
      <c r="N80" s="83" t="s">
        <v>100</v>
      </c>
      <c r="O80" s="83" t="s">
        <v>100</v>
      </c>
      <c r="P80" s="84">
        <v>0</v>
      </c>
      <c r="Q80" s="85">
        <f t="shared" si="30"/>
        <v>2</v>
      </c>
      <c r="R80" s="91">
        <v>1310.0999999999999</v>
      </c>
      <c r="S80" s="87"/>
      <c r="T80" s="88">
        <f>IF(S80=0,0,SUM($S$5:S80))</f>
        <v>0</v>
      </c>
      <c r="U80" s="89">
        <f t="shared" si="31"/>
        <v>0</v>
      </c>
      <c r="V80" s="89">
        <f t="shared" si="32"/>
        <v>0</v>
      </c>
      <c r="W80" s="90">
        <f t="shared" si="33"/>
        <v>0</v>
      </c>
      <c r="X80" s="90">
        <f t="shared" si="33"/>
        <v>0</v>
      </c>
      <c r="Y80" s="89">
        <f t="shared" si="34"/>
        <v>0</v>
      </c>
      <c r="Z80" s="89">
        <f t="shared" si="35"/>
        <v>0</v>
      </c>
      <c r="AA80" s="87"/>
      <c r="AB80" s="87"/>
      <c r="AD80" s="186" t="s">
        <v>145</v>
      </c>
    </row>
    <row r="81" spans="1:30" s="74" customFormat="1" ht="12.95" customHeight="1">
      <c r="A81" s="75" t="str">
        <f t="shared" si="25"/>
        <v/>
      </c>
      <c r="B81" s="76">
        <f t="shared" si="26"/>
        <v>33</v>
      </c>
      <c r="C81" s="77">
        <f t="shared" si="27"/>
        <v>0</v>
      </c>
      <c r="D81" s="78" t="str">
        <f t="shared" si="28"/>
        <v/>
      </c>
      <c r="E81" s="79">
        <f t="shared" si="29"/>
        <v>9.9</v>
      </c>
      <c r="F81" s="80">
        <v>700</v>
      </c>
      <c r="G81" s="81">
        <v>34.049999999999997</v>
      </c>
      <c r="H81" s="81">
        <v>31.18</v>
      </c>
      <c r="I81" s="81">
        <v>2.8699999999999974</v>
      </c>
      <c r="J81" s="81" t="s">
        <v>111</v>
      </c>
      <c r="K81" s="81" t="s">
        <v>95</v>
      </c>
      <c r="L81" s="82">
        <v>0</v>
      </c>
      <c r="M81" s="83" t="s">
        <v>100</v>
      </c>
      <c r="N81" s="83" t="s">
        <v>100</v>
      </c>
      <c r="O81" s="83" t="s">
        <v>100</v>
      </c>
      <c r="P81" s="84">
        <v>0</v>
      </c>
      <c r="Q81" s="85">
        <f t="shared" si="30"/>
        <v>2</v>
      </c>
      <c r="R81" s="91">
        <v>1320</v>
      </c>
      <c r="S81" s="87"/>
      <c r="T81" s="88">
        <f>IF(S81=0,0,SUM($S$5:S81))</f>
        <v>0</v>
      </c>
      <c r="U81" s="89">
        <f t="shared" si="31"/>
        <v>0</v>
      </c>
      <c r="V81" s="89">
        <f t="shared" si="32"/>
        <v>0</v>
      </c>
      <c r="W81" s="90">
        <f t="shared" si="33"/>
        <v>0</v>
      </c>
      <c r="X81" s="90">
        <f t="shared" si="33"/>
        <v>0</v>
      </c>
      <c r="Y81" s="89">
        <f t="shared" si="34"/>
        <v>0</v>
      </c>
      <c r="Z81" s="89">
        <f t="shared" si="35"/>
        <v>0</v>
      </c>
      <c r="AA81" s="87"/>
      <c r="AB81" s="87"/>
      <c r="AD81" s="186" t="s">
        <v>145</v>
      </c>
    </row>
    <row r="82" spans="1:30" s="74" customFormat="1" ht="12.95" customHeight="1">
      <c r="A82" s="75" t="str">
        <f t="shared" si="25"/>
        <v/>
      </c>
      <c r="B82" s="76">
        <f t="shared" si="26"/>
        <v>34</v>
      </c>
      <c r="C82" s="77">
        <f t="shared" si="27"/>
        <v>0</v>
      </c>
      <c r="D82" s="78" t="str">
        <f t="shared" si="28"/>
        <v/>
      </c>
      <c r="E82" s="79">
        <f t="shared" si="29"/>
        <v>40</v>
      </c>
      <c r="F82" s="80">
        <v>700</v>
      </c>
      <c r="G82" s="81">
        <v>34.130000000000003</v>
      </c>
      <c r="H82" s="81">
        <v>31.22</v>
      </c>
      <c r="I82" s="81">
        <v>2.9100000000000037</v>
      </c>
      <c r="J82" s="81" t="s">
        <v>111</v>
      </c>
      <c r="K82" s="81" t="s">
        <v>95</v>
      </c>
      <c r="L82" s="82">
        <v>0</v>
      </c>
      <c r="M82" s="83" t="s">
        <v>100</v>
      </c>
      <c r="N82" s="83" t="s">
        <v>100</v>
      </c>
      <c r="O82" s="83" t="s">
        <v>100</v>
      </c>
      <c r="P82" s="84">
        <v>0</v>
      </c>
      <c r="Q82" s="85">
        <f t="shared" si="30"/>
        <v>2</v>
      </c>
      <c r="R82" s="91">
        <v>1360</v>
      </c>
      <c r="S82" s="87"/>
      <c r="T82" s="88">
        <f>IF(S82=0,0,SUM($S$5:S82))</f>
        <v>0</v>
      </c>
      <c r="U82" s="89">
        <f t="shared" si="31"/>
        <v>0</v>
      </c>
      <c r="V82" s="89">
        <f t="shared" si="32"/>
        <v>0</v>
      </c>
      <c r="W82" s="90">
        <f t="shared" si="33"/>
        <v>0</v>
      </c>
      <c r="X82" s="90">
        <f t="shared" si="33"/>
        <v>0</v>
      </c>
      <c r="Y82" s="89">
        <f t="shared" si="34"/>
        <v>0</v>
      </c>
      <c r="Z82" s="89">
        <f t="shared" si="35"/>
        <v>0</v>
      </c>
      <c r="AA82" s="87"/>
      <c r="AB82" s="87"/>
      <c r="AD82" s="186" t="s">
        <v>145</v>
      </c>
    </row>
    <row r="83" spans="1:30" s="74" customFormat="1" ht="12.95" customHeight="1">
      <c r="A83" s="75" t="str">
        <f t="shared" si="25"/>
        <v/>
      </c>
      <c r="B83" s="76">
        <f t="shared" si="26"/>
        <v>35</v>
      </c>
      <c r="C83" s="77">
        <f t="shared" si="27"/>
        <v>0</v>
      </c>
      <c r="D83" s="78" t="str">
        <f t="shared" si="28"/>
        <v/>
      </c>
      <c r="E83" s="79">
        <f t="shared" si="29"/>
        <v>40</v>
      </c>
      <c r="F83" s="80">
        <v>700</v>
      </c>
      <c r="G83" s="81">
        <v>34.21</v>
      </c>
      <c r="H83" s="81">
        <v>31.26</v>
      </c>
      <c r="I83" s="81">
        <v>2.9499999999999993</v>
      </c>
      <c r="J83" s="81" t="s">
        <v>111</v>
      </c>
      <c r="K83" s="81" t="s">
        <v>95</v>
      </c>
      <c r="L83" s="82">
        <v>0</v>
      </c>
      <c r="M83" s="83" t="s">
        <v>100</v>
      </c>
      <c r="N83" s="83" t="s">
        <v>100</v>
      </c>
      <c r="O83" s="83" t="s">
        <v>100</v>
      </c>
      <c r="P83" s="84">
        <v>0</v>
      </c>
      <c r="Q83" s="85">
        <f t="shared" si="30"/>
        <v>2</v>
      </c>
      <c r="R83" s="91">
        <v>1400</v>
      </c>
      <c r="S83" s="87"/>
      <c r="T83" s="88">
        <f>IF(S83=0,0,SUM($S$5:S83))</f>
        <v>0</v>
      </c>
      <c r="U83" s="89">
        <f t="shared" si="31"/>
        <v>0</v>
      </c>
      <c r="V83" s="89">
        <f t="shared" si="32"/>
        <v>0</v>
      </c>
      <c r="W83" s="90">
        <f t="shared" si="33"/>
        <v>0</v>
      </c>
      <c r="X83" s="90">
        <f t="shared" si="33"/>
        <v>0</v>
      </c>
      <c r="Y83" s="89">
        <f t="shared" si="34"/>
        <v>0</v>
      </c>
      <c r="Z83" s="89">
        <f t="shared" si="35"/>
        <v>0</v>
      </c>
      <c r="AA83" s="87"/>
      <c r="AB83" s="87"/>
      <c r="AD83" s="186" t="s">
        <v>145</v>
      </c>
    </row>
    <row r="84" spans="1:30" s="74" customFormat="1" ht="12.95" customHeight="1">
      <c r="A84" s="75" t="str">
        <f t="shared" si="25"/>
        <v/>
      </c>
      <c r="B84" s="76">
        <f t="shared" si="26"/>
        <v>36</v>
      </c>
      <c r="C84" s="77">
        <f t="shared" si="27"/>
        <v>0</v>
      </c>
      <c r="D84" s="78" t="str">
        <f t="shared" si="28"/>
        <v/>
      </c>
      <c r="E84" s="79">
        <f t="shared" si="29"/>
        <v>40</v>
      </c>
      <c r="F84" s="80">
        <v>700</v>
      </c>
      <c r="G84" s="81">
        <v>34.29</v>
      </c>
      <c r="H84" s="81">
        <v>31.31</v>
      </c>
      <c r="I84" s="81">
        <v>2.9800000000000004</v>
      </c>
      <c r="J84" s="81" t="s">
        <v>111</v>
      </c>
      <c r="K84" s="81" t="s">
        <v>95</v>
      </c>
      <c r="L84" s="82">
        <v>0</v>
      </c>
      <c r="M84" s="83" t="s">
        <v>100</v>
      </c>
      <c r="N84" s="83" t="s">
        <v>100</v>
      </c>
      <c r="O84" s="83" t="s">
        <v>100</v>
      </c>
      <c r="P84" s="84">
        <v>0</v>
      </c>
      <c r="Q84" s="85">
        <f t="shared" si="30"/>
        <v>2</v>
      </c>
      <c r="R84" s="91">
        <v>1440</v>
      </c>
      <c r="S84" s="87"/>
      <c r="T84" s="88">
        <f>IF(S84=0,0,SUM($S$5:S84))</f>
        <v>0</v>
      </c>
      <c r="U84" s="89">
        <f t="shared" si="31"/>
        <v>0</v>
      </c>
      <c r="V84" s="89">
        <f t="shared" si="32"/>
        <v>0</v>
      </c>
      <c r="W84" s="90">
        <f t="shared" si="33"/>
        <v>0</v>
      </c>
      <c r="X84" s="90">
        <f t="shared" si="33"/>
        <v>0</v>
      </c>
      <c r="Y84" s="89">
        <f t="shared" si="34"/>
        <v>0</v>
      </c>
      <c r="Z84" s="89">
        <f t="shared" si="35"/>
        <v>0</v>
      </c>
      <c r="AA84" s="87"/>
      <c r="AB84" s="87"/>
      <c r="AD84" s="186" t="s">
        <v>145</v>
      </c>
    </row>
    <row r="85" spans="1:30" s="74" customFormat="1" ht="12.95" customHeight="1">
      <c r="A85" s="75" t="str">
        <f t="shared" si="25"/>
        <v/>
      </c>
      <c r="B85" s="76">
        <f t="shared" si="26"/>
        <v>36</v>
      </c>
      <c r="C85" s="77">
        <f t="shared" si="27"/>
        <v>17.600000000000001</v>
      </c>
      <c r="D85" s="78" t="str">
        <f t="shared" si="28"/>
        <v/>
      </c>
      <c r="E85" s="79">
        <f t="shared" si="29"/>
        <v>17.600000000000001</v>
      </c>
      <c r="F85" s="80">
        <v>700</v>
      </c>
      <c r="G85" s="81">
        <v>34.33</v>
      </c>
      <c r="H85" s="81">
        <v>31.33</v>
      </c>
      <c r="I85" s="81">
        <v>3</v>
      </c>
      <c r="J85" s="81" t="s">
        <v>111</v>
      </c>
      <c r="K85" s="81" t="s">
        <v>95</v>
      </c>
      <c r="L85" s="82">
        <v>0</v>
      </c>
      <c r="M85" s="83" t="s">
        <v>100</v>
      </c>
      <c r="N85" s="83" t="s">
        <v>100</v>
      </c>
      <c r="O85" s="83" t="s">
        <v>100</v>
      </c>
      <c r="P85" s="84">
        <v>0</v>
      </c>
      <c r="Q85" s="85">
        <f t="shared" si="30"/>
        <v>2</v>
      </c>
      <c r="R85" s="91">
        <v>1457.6</v>
      </c>
      <c r="S85" s="87"/>
      <c r="T85" s="88">
        <f>IF(S85=0,0,SUM($S$5:S85))</f>
        <v>0</v>
      </c>
      <c r="U85" s="89">
        <f t="shared" si="31"/>
        <v>0</v>
      </c>
      <c r="V85" s="89">
        <f t="shared" si="32"/>
        <v>0</v>
      </c>
      <c r="W85" s="90">
        <f t="shared" si="33"/>
        <v>0</v>
      </c>
      <c r="X85" s="90">
        <f t="shared" si="33"/>
        <v>0</v>
      </c>
      <c r="Y85" s="89">
        <f t="shared" si="34"/>
        <v>0</v>
      </c>
      <c r="Z85" s="89">
        <f t="shared" si="35"/>
        <v>0</v>
      </c>
      <c r="AA85" s="87"/>
      <c r="AB85" s="87"/>
      <c r="AD85" s="186" t="s">
        <v>145</v>
      </c>
    </row>
    <row r="86" spans="1:30" s="74" customFormat="1" ht="12.95" customHeight="1">
      <c r="A86" s="75" t="str">
        <f t="shared" si="25"/>
        <v/>
      </c>
      <c r="B86" s="76">
        <f t="shared" si="26"/>
        <v>36</v>
      </c>
      <c r="C86" s="77">
        <f t="shared" si="27"/>
        <v>21.8</v>
      </c>
      <c r="D86" s="78" t="str">
        <f t="shared" si="28"/>
        <v>(전)</v>
      </c>
      <c r="E86" s="79">
        <f t="shared" si="29"/>
        <v>4.2</v>
      </c>
      <c r="F86" s="80">
        <v>700</v>
      </c>
      <c r="G86" s="81">
        <v>34.33</v>
      </c>
      <c r="H86" s="81">
        <v>31.329999999999995</v>
      </c>
      <c r="I86" s="81">
        <v>3.0000000000000036</v>
      </c>
      <c r="J86" s="81" t="s">
        <v>111</v>
      </c>
      <c r="K86" s="81" t="s">
        <v>95</v>
      </c>
      <c r="L86" s="82">
        <v>0</v>
      </c>
      <c r="M86" s="83" t="s">
        <v>100</v>
      </c>
      <c r="N86" s="83" t="s">
        <v>115</v>
      </c>
      <c r="O86" s="83" t="s">
        <v>100</v>
      </c>
      <c r="P86" s="84">
        <v>0</v>
      </c>
      <c r="Q86" s="85">
        <f t="shared" si="30"/>
        <v>2</v>
      </c>
      <c r="R86" s="91">
        <v>1461.8</v>
      </c>
      <c r="S86" s="87"/>
      <c r="T86" s="88">
        <f>IF(S86=0,0,SUM($S$5:S86))</f>
        <v>0</v>
      </c>
      <c r="U86" s="89">
        <f t="shared" si="31"/>
        <v>0</v>
      </c>
      <c r="V86" s="89">
        <f t="shared" si="32"/>
        <v>0</v>
      </c>
      <c r="W86" s="90">
        <f t="shared" si="33"/>
        <v>0</v>
      </c>
      <c r="X86" s="90">
        <f t="shared" si="33"/>
        <v>0</v>
      </c>
      <c r="Y86" s="89">
        <f t="shared" si="34"/>
        <v>0</v>
      </c>
      <c r="Z86" s="89">
        <f t="shared" si="35"/>
        <v>0</v>
      </c>
      <c r="AA86" s="87"/>
      <c r="AB86" s="87"/>
      <c r="AD86" s="186" t="s">
        <v>145</v>
      </c>
    </row>
    <row r="87" spans="1:30" s="74" customFormat="1" ht="12.95" customHeight="1">
      <c r="A87" s="75" t="str">
        <f t="shared" si="25"/>
        <v/>
      </c>
      <c r="B87" s="76">
        <f t="shared" si="26"/>
        <v>36</v>
      </c>
      <c r="C87" s="77">
        <f t="shared" si="27"/>
        <v>21.8</v>
      </c>
      <c r="D87" s="78" t="str">
        <f t="shared" si="28"/>
        <v>(후)</v>
      </c>
      <c r="E87" s="79">
        <f t="shared" si="29"/>
        <v>0</v>
      </c>
      <c r="F87" s="80">
        <v>700</v>
      </c>
      <c r="G87" s="81">
        <v>34.33</v>
      </c>
      <c r="H87" s="81">
        <v>31.33</v>
      </c>
      <c r="I87" s="81">
        <v>3</v>
      </c>
      <c r="J87" s="81" t="s">
        <v>111</v>
      </c>
      <c r="K87" s="81" t="s">
        <v>96</v>
      </c>
      <c r="L87" s="82">
        <v>0</v>
      </c>
      <c r="M87" s="83" t="s">
        <v>100</v>
      </c>
      <c r="N87" s="83" t="s">
        <v>100</v>
      </c>
      <c r="O87" s="83" t="s">
        <v>100</v>
      </c>
      <c r="P87" s="84">
        <v>0</v>
      </c>
      <c r="Q87" s="85">
        <f t="shared" si="30"/>
        <v>2</v>
      </c>
      <c r="R87" s="91">
        <v>1461.8</v>
      </c>
      <c r="S87" s="87"/>
      <c r="T87" s="88">
        <f>IF(S87=0,0,SUM($S$5:S87))</f>
        <v>0</v>
      </c>
      <c r="U87" s="89">
        <f t="shared" si="31"/>
        <v>0</v>
      </c>
      <c r="V87" s="89">
        <f t="shared" si="32"/>
        <v>0</v>
      </c>
      <c r="W87" s="90">
        <f t="shared" si="33"/>
        <v>0</v>
      </c>
      <c r="X87" s="90">
        <f t="shared" si="33"/>
        <v>0</v>
      </c>
      <c r="Y87" s="89">
        <f t="shared" si="34"/>
        <v>0</v>
      </c>
      <c r="Z87" s="89">
        <f t="shared" si="35"/>
        <v>0</v>
      </c>
      <c r="AA87" s="87"/>
      <c r="AB87" s="87"/>
      <c r="AD87" s="186" t="s">
        <v>145</v>
      </c>
    </row>
    <row r="88" spans="1:30" s="74" customFormat="1" ht="12.95" customHeight="1">
      <c r="A88" s="75" t="str">
        <f t="shared" si="25"/>
        <v/>
      </c>
      <c r="B88" s="76">
        <f t="shared" si="26"/>
        <v>36</v>
      </c>
      <c r="C88" s="77">
        <f t="shared" si="27"/>
        <v>25.8</v>
      </c>
      <c r="D88" s="78" t="str">
        <f t="shared" si="28"/>
        <v>(전)</v>
      </c>
      <c r="E88" s="79">
        <f t="shared" si="29"/>
        <v>4</v>
      </c>
      <c r="F88" s="80">
        <v>700</v>
      </c>
      <c r="G88" s="81">
        <v>34.340000000000003</v>
      </c>
      <c r="H88" s="81">
        <v>28.42</v>
      </c>
      <c r="I88" s="81">
        <v>5.9200000000000017</v>
      </c>
      <c r="J88" s="81" t="s">
        <v>111</v>
      </c>
      <c r="K88" s="81" t="s">
        <v>96</v>
      </c>
      <c r="L88" s="82">
        <v>0</v>
      </c>
      <c r="M88" s="83" t="s">
        <v>100</v>
      </c>
      <c r="N88" s="83" t="s">
        <v>100</v>
      </c>
      <c r="O88" s="83" t="s">
        <v>100</v>
      </c>
      <c r="P88" s="84">
        <v>0</v>
      </c>
      <c r="Q88" s="85">
        <f t="shared" si="30"/>
        <v>2</v>
      </c>
      <c r="R88" s="91">
        <v>1465.8</v>
      </c>
      <c r="S88" s="87"/>
      <c r="T88" s="88">
        <f>IF(S88=0,0,SUM($S$5:S88))</f>
        <v>0</v>
      </c>
      <c r="U88" s="89">
        <f t="shared" si="31"/>
        <v>0</v>
      </c>
      <c r="V88" s="89">
        <f t="shared" si="32"/>
        <v>0</v>
      </c>
      <c r="W88" s="90">
        <f t="shared" si="33"/>
        <v>0</v>
      </c>
      <c r="X88" s="90">
        <f t="shared" si="33"/>
        <v>0</v>
      </c>
      <c r="Y88" s="89">
        <f t="shared" si="34"/>
        <v>0</v>
      </c>
      <c r="Z88" s="89">
        <f t="shared" si="35"/>
        <v>0</v>
      </c>
      <c r="AA88" s="87"/>
      <c r="AB88" s="87"/>
      <c r="AD88" s="186" t="s">
        <v>145</v>
      </c>
    </row>
    <row r="89" spans="1:30" s="74" customFormat="1" ht="12.95" customHeight="1">
      <c r="A89" s="75" t="str">
        <f t="shared" si="25"/>
        <v/>
      </c>
      <c r="B89" s="76">
        <f t="shared" si="26"/>
        <v>36</v>
      </c>
      <c r="C89" s="77">
        <f t="shared" si="27"/>
        <v>25.8</v>
      </c>
      <c r="D89" s="78" t="str">
        <f t="shared" si="28"/>
        <v>(후)</v>
      </c>
      <c r="E89" s="79">
        <f t="shared" si="29"/>
        <v>0</v>
      </c>
      <c r="F89" s="80">
        <v>700</v>
      </c>
      <c r="G89" s="81">
        <v>34.340000000000003</v>
      </c>
      <c r="H89" s="81">
        <v>28.42</v>
      </c>
      <c r="I89" s="81">
        <v>5.9200000000000017</v>
      </c>
      <c r="J89" s="81" t="s">
        <v>111</v>
      </c>
      <c r="K89" s="81" t="s">
        <v>113</v>
      </c>
      <c r="L89" s="82" t="s">
        <v>114</v>
      </c>
      <c r="M89" s="83" t="s">
        <v>100</v>
      </c>
      <c r="N89" s="83" t="s">
        <v>100</v>
      </c>
      <c r="O89" s="83" t="s">
        <v>100</v>
      </c>
      <c r="P89" s="84">
        <v>0</v>
      </c>
      <c r="Q89" s="85">
        <f t="shared" si="30"/>
        <v>2</v>
      </c>
      <c r="R89" s="91">
        <v>1465.8</v>
      </c>
      <c r="S89" s="87"/>
      <c r="T89" s="88">
        <f>IF(S89=0,0,SUM($S$5:S89))</f>
        <v>0</v>
      </c>
      <c r="U89" s="89">
        <f t="shared" si="31"/>
        <v>0</v>
      </c>
      <c r="V89" s="89">
        <f t="shared" si="32"/>
        <v>0</v>
      </c>
      <c r="W89" s="90">
        <f t="shared" si="33"/>
        <v>0</v>
      </c>
      <c r="X89" s="90">
        <f t="shared" si="33"/>
        <v>0</v>
      </c>
      <c r="Y89" s="89">
        <f t="shared" si="34"/>
        <v>0</v>
      </c>
      <c r="Z89" s="89">
        <f t="shared" si="35"/>
        <v>0</v>
      </c>
      <c r="AA89" s="87"/>
      <c r="AB89" s="87"/>
      <c r="AD89" s="186" t="s">
        <v>145</v>
      </c>
    </row>
    <row r="90" spans="1:30" s="74" customFormat="1" ht="12.95" customHeight="1">
      <c r="A90" s="75" t="str">
        <f t="shared" si="25"/>
        <v/>
      </c>
      <c r="B90" s="76">
        <f t="shared" si="26"/>
        <v>36</v>
      </c>
      <c r="C90" s="77">
        <f t="shared" si="27"/>
        <v>26.5</v>
      </c>
      <c r="D90" s="78" t="str">
        <f t="shared" si="28"/>
        <v/>
      </c>
      <c r="E90" s="79">
        <f t="shared" si="29"/>
        <v>0.7</v>
      </c>
      <c r="F90" s="80">
        <v>700</v>
      </c>
      <c r="G90" s="81">
        <v>34.340000000000003</v>
      </c>
      <c r="H90" s="81">
        <v>28.42</v>
      </c>
      <c r="I90" s="81">
        <v>5.9200000000000017</v>
      </c>
      <c r="J90" s="81" t="s">
        <v>111</v>
      </c>
      <c r="K90" s="81" t="s">
        <v>113</v>
      </c>
      <c r="L90" s="82" t="s">
        <v>114</v>
      </c>
      <c r="M90" s="83" t="s">
        <v>104</v>
      </c>
      <c r="N90" s="83" t="s">
        <v>100</v>
      </c>
      <c r="O90" s="83" t="s">
        <v>100</v>
      </c>
      <c r="P90" s="84">
        <v>0</v>
      </c>
      <c r="Q90" s="85">
        <f t="shared" si="30"/>
        <v>2</v>
      </c>
      <c r="R90" s="91">
        <v>1466.5</v>
      </c>
      <c r="S90" s="87"/>
      <c r="T90" s="88">
        <f>IF(S90=0,0,SUM($S$5:S90))</f>
        <v>0</v>
      </c>
      <c r="U90" s="89">
        <f t="shared" si="31"/>
        <v>0</v>
      </c>
      <c r="V90" s="89">
        <f t="shared" si="32"/>
        <v>0</v>
      </c>
      <c r="W90" s="90">
        <f t="shared" si="33"/>
        <v>0</v>
      </c>
      <c r="X90" s="90">
        <f t="shared" si="33"/>
        <v>0</v>
      </c>
      <c r="Y90" s="89">
        <f t="shared" si="34"/>
        <v>0</v>
      </c>
      <c r="Z90" s="89">
        <f t="shared" si="35"/>
        <v>0</v>
      </c>
      <c r="AA90" s="87"/>
      <c r="AB90" s="87"/>
      <c r="AD90" s="186" t="s">
        <v>145</v>
      </c>
    </row>
    <row r="91" spans="1:30" s="74" customFormat="1" ht="12.95" customHeight="1">
      <c r="A91" s="75" t="str">
        <f t="shared" si="25"/>
        <v/>
      </c>
      <c r="B91" s="76">
        <f t="shared" si="26"/>
        <v>36</v>
      </c>
      <c r="C91" s="77">
        <f t="shared" si="27"/>
        <v>31.8</v>
      </c>
      <c r="D91" s="78" t="str">
        <f t="shared" si="28"/>
        <v>(전)</v>
      </c>
      <c r="E91" s="79">
        <f t="shared" si="29"/>
        <v>5.3</v>
      </c>
      <c r="F91" s="80">
        <v>700</v>
      </c>
      <c r="G91" s="81">
        <v>34.35</v>
      </c>
      <c r="H91" s="81">
        <v>28.419999999999998</v>
      </c>
      <c r="I91" s="81">
        <v>5.9300000000000033</v>
      </c>
      <c r="J91" s="81" t="s">
        <v>111</v>
      </c>
      <c r="K91" s="81" t="s">
        <v>113</v>
      </c>
      <c r="L91" s="82" t="s">
        <v>114</v>
      </c>
      <c r="M91" s="83" t="s">
        <v>100</v>
      </c>
      <c r="N91" s="83" t="s">
        <v>100</v>
      </c>
      <c r="O91" s="83" t="s">
        <v>100</v>
      </c>
      <c r="P91" s="84">
        <v>0</v>
      </c>
      <c r="Q91" s="85">
        <f t="shared" si="30"/>
        <v>2</v>
      </c>
      <c r="R91" s="91">
        <v>1471.8</v>
      </c>
      <c r="S91" s="87"/>
      <c r="T91" s="88">
        <f>IF(S91=0,0,SUM($S$5:S91))</f>
        <v>0</v>
      </c>
      <c r="U91" s="89">
        <f t="shared" si="31"/>
        <v>0</v>
      </c>
      <c r="V91" s="89">
        <f t="shared" si="32"/>
        <v>0</v>
      </c>
      <c r="W91" s="90">
        <f t="shared" si="33"/>
        <v>0</v>
      </c>
      <c r="X91" s="90">
        <f t="shared" si="33"/>
        <v>0</v>
      </c>
      <c r="Y91" s="89">
        <f t="shared" si="34"/>
        <v>0</v>
      </c>
      <c r="Z91" s="89">
        <f t="shared" si="35"/>
        <v>0</v>
      </c>
      <c r="AA91" s="87"/>
      <c r="AB91" s="87"/>
      <c r="AD91" s="186" t="s">
        <v>145</v>
      </c>
    </row>
    <row r="92" spans="1:30" s="74" customFormat="1" ht="12.95" customHeight="1">
      <c r="A92" s="75" t="str">
        <f t="shared" si="25"/>
        <v/>
      </c>
      <c r="B92" s="76">
        <f t="shared" si="26"/>
        <v>36</v>
      </c>
      <c r="C92" s="77">
        <f t="shared" si="27"/>
        <v>31.8</v>
      </c>
      <c r="D92" s="78" t="str">
        <f t="shared" si="28"/>
        <v>(후)</v>
      </c>
      <c r="E92" s="79">
        <f t="shared" si="29"/>
        <v>0</v>
      </c>
      <c r="F92" s="80">
        <v>700</v>
      </c>
      <c r="G92" s="81">
        <v>34.35</v>
      </c>
      <c r="H92" s="81">
        <v>28.42</v>
      </c>
      <c r="I92" s="81">
        <v>5.93</v>
      </c>
      <c r="J92" s="81" t="s">
        <v>111</v>
      </c>
      <c r="K92" s="81" t="s">
        <v>96</v>
      </c>
      <c r="L92" s="82">
        <v>0</v>
      </c>
      <c r="M92" s="83" t="s">
        <v>100</v>
      </c>
      <c r="N92" s="83" t="s">
        <v>100</v>
      </c>
      <c r="O92" s="83" t="s">
        <v>100</v>
      </c>
      <c r="P92" s="84">
        <v>0</v>
      </c>
      <c r="Q92" s="85">
        <f t="shared" si="30"/>
        <v>2</v>
      </c>
      <c r="R92" s="91">
        <v>1471.8</v>
      </c>
      <c r="S92" s="87"/>
      <c r="T92" s="88">
        <f>IF(S92=0,0,SUM($S$5:S92))</f>
        <v>0</v>
      </c>
      <c r="U92" s="89">
        <f t="shared" si="31"/>
        <v>0</v>
      </c>
      <c r="V92" s="89">
        <f t="shared" si="32"/>
        <v>0</v>
      </c>
      <c r="W92" s="90">
        <f t="shared" si="33"/>
        <v>0</v>
      </c>
      <c r="X92" s="90">
        <f t="shared" si="33"/>
        <v>0</v>
      </c>
      <c r="Y92" s="89">
        <f t="shared" si="34"/>
        <v>0</v>
      </c>
      <c r="Z92" s="89">
        <f t="shared" si="35"/>
        <v>0</v>
      </c>
      <c r="AA92" s="87"/>
      <c r="AB92" s="87"/>
      <c r="AD92" s="186" t="s">
        <v>145</v>
      </c>
    </row>
    <row r="93" spans="1:30" s="74" customFormat="1" ht="12.95" customHeight="1">
      <c r="A93" s="75" t="str">
        <f t="shared" si="25"/>
        <v/>
      </c>
      <c r="B93" s="76">
        <f t="shared" si="26"/>
        <v>37</v>
      </c>
      <c r="C93" s="77">
        <f t="shared" si="27"/>
        <v>0</v>
      </c>
      <c r="D93" s="78" t="str">
        <f t="shared" si="28"/>
        <v>(전)</v>
      </c>
      <c r="E93" s="79">
        <f t="shared" si="29"/>
        <v>8.1999999999999993</v>
      </c>
      <c r="F93" s="80">
        <v>700</v>
      </c>
      <c r="G93" s="81">
        <v>34.369999999999997</v>
      </c>
      <c r="H93" s="81">
        <v>31.72</v>
      </c>
      <c r="I93" s="81">
        <v>2.6499999999999986</v>
      </c>
      <c r="J93" s="81" t="s">
        <v>111</v>
      </c>
      <c r="K93" s="81" t="s">
        <v>96</v>
      </c>
      <c r="L93" s="82">
        <v>0</v>
      </c>
      <c r="M93" s="83" t="s">
        <v>100</v>
      </c>
      <c r="N93" s="83" t="s">
        <v>100</v>
      </c>
      <c r="O93" s="83" t="s">
        <v>100</v>
      </c>
      <c r="P93" s="84">
        <v>0</v>
      </c>
      <c r="Q93" s="85">
        <f t="shared" si="30"/>
        <v>2</v>
      </c>
      <c r="R93" s="91">
        <v>1480</v>
      </c>
      <c r="S93" s="87"/>
      <c r="T93" s="88">
        <f>IF(S93=0,0,SUM($S$5:S93))</f>
        <v>0</v>
      </c>
      <c r="U93" s="89">
        <f t="shared" si="31"/>
        <v>0</v>
      </c>
      <c r="V93" s="89">
        <f t="shared" si="32"/>
        <v>0</v>
      </c>
      <c r="W93" s="90">
        <f t="shared" si="33"/>
        <v>0</v>
      </c>
      <c r="X93" s="90">
        <f t="shared" si="33"/>
        <v>0</v>
      </c>
      <c r="Y93" s="89">
        <f t="shared" si="34"/>
        <v>0</v>
      </c>
      <c r="Z93" s="89">
        <f t="shared" si="35"/>
        <v>0</v>
      </c>
      <c r="AA93" s="87"/>
      <c r="AB93" s="87"/>
      <c r="AD93" s="186" t="s">
        <v>145</v>
      </c>
    </row>
    <row r="94" spans="1:30" s="74" customFormat="1" ht="12.95" customHeight="1">
      <c r="A94" s="75" t="str">
        <f t="shared" si="25"/>
        <v/>
      </c>
      <c r="B94" s="76">
        <f t="shared" si="26"/>
        <v>37</v>
      </c>
      <c r="C94" s="77">
        <f t="shared" si="27"/>
        <v>0</v>
      </c>
      <c r="D94" s="78" t="str">
        <f t="shared" si="28"/>
        <v>(후)</v>
      </c>
      <c r="E94" s="79">
        <f t="shared" si="29"/>
        <v>0</v>
      </c>
      <c r="F94" s="80">
        <v>700</v>
      </c>
      <c r="G94" s="81">
        <v>34.369999999999997</v>
      </c>
      <c r="H94" s="81">
        <v>31.72</v>
      </c>
      <c r="I94" s="81">
        <v>2.6499999999999986</v>
      </c>
      <c r="J94" s="81" t="s">
        <v>111</v>
      </c>
      <c r="K94" s="81" t="s">
        <v>95</v>
      </c>
      <c r="L94" s="82">
        <v>0</v>
      </c>
      <c r="M94" s="83" t="s">
        <v>100</v>
      </c>
      <c r="N94" s="83" t="s">
        <v>100</v>
      </c>
      <c r="O94" s="83" t="s">
        <v>100</v>
      </c>
      <c r="P94" s="84">
        <v>0</v>
      </c>
      <c r="Q94" s="85">
        <f t="shared" si="30"/>
        <v>2</v>
      </c>
      <c r="R94" s="91">
        <v>1480</v>
      </c>
      <c r="S94" s="87"/>
      <c r="T94" s="88">
        <f>IF(S94=0,0,SUM($S$5:S94))</f>
        <v>0</v>
      </c>
      <c r="U94" s="89">
        <f t="shared" si="31"/>
        <v>0</v>
      </c>
      <c r="V94" s="89">
        <f t="shared" si="32"/>
        <v>0</v>
      </c>
      <c r="W94" s="90">
        <f t="shared" si="33"/>
        <v>0</v>
      </c>
      <c r="X94" s="90">
        <f t="shared" si="33"/>
        <v>0</v>
      </c>
      <c r="Y94" s="89">
        <f t="shared" si="34"/>
        <v>0</v>
      </c>
      <c r="Z94" s="89">
        <f t="shared" si="35"/>
        <v>0</v>
      </c>
      <c r="AA94" s="87"/>
      <c r="AB94" s="87"/>
      <c r="AD94" s="186" t="s">
        <v>145</v>
      </c>
    </row>
    <row r="95" spans="1:30" s="74" customFormat="1" ht="12.95" customHeight="1">
      <c r="A95" s="75" t="str">
        <f t="shared" si="25"/>
        <v/>
      </c>
      <c r="B95" s="76">
        <f t="shared" si="26"/>
        <v>38</v>
      </c>
      <c r="C95" s="77">
        <f t="shared" si="27"/>
        <v>0</v>
      </c>
      <c r="D95" s="78" t="str">
        <f t="shared" si="28"/>
        <v/>
      </c>
      <c r="E95" s="79">
        <f t="shared" si="29"/>
        <v>40</v>
      </c>
      <c r="F95" s="80">
        <v>700</v>
      </c>
      <c r="G95" s="81">
        <v>34.5</v>
      </c>
      <c r="H95" s="81">
        <v>31.76</v>
      </c>
      <c r="I95" s="81">
        <v>2.7399999999999984</v>
      </c>
      <c r="J95" s="81" t="s">
        <v>111</v>
      </c>
      <c r="K95" s="81" t="s">
        <v>95</v>
      </c>
      <c r="L95" s="82">
        <v>0</v>
      </c>
      <c r="M95" s="83" t="s">
        <v>100</v>
      </c>
      <c r="N95" s="83" t="s">
        <v>100</v>
      </c>
      <c r="O95" s="83" t="s">
        <v>100</v>
      </c>
      <c r="P95" s="84">
        <v>0</v>
      </c>
      <c r="Q95" s="85">
        <f t="shared" si="30"/>
        <v>2</v>
      </c>
      <c r="R95" s="91">
        <v>1520</v>
      </c>
      <c r="S95" s="87"/>
      <c r="T95" s="88">
        <f>IF(S95=0,0,SUM($S$5:S95))</f>
        <v>0</v>
      </c>
      <c r="U95" s="89">
        <f t="shared" si="31"/>
        <v>0</v>
      </c>
      <c r="V95" s="89">
        <f t="shared" si="32"/>
        <v>0</v>
      </c>
      <c r="W95" s="90">
        <f t="shared" si="33"/>
        <v>0</v>
      </c>
      <c r="X95" s="90">
        <f t="shared" si="33"/>
        <v>0</v>
      </c>
      <c r="Y95" s="89">
        <f t="shared" si="34"/>
        <v>0</v>
      </c>
      <c r="Z95" s="89">
        <f t="shared" si="35"/>
        <v>0</v>
      </c>
      <c r="AA95" s="87"/>
      <c r="AB95" s="87"/>
      <c r="AD95" s="186" t="s">
        <v>145</v>
      </c>
    </row>
    <row r="96" spans="1:30" s="74" customFormat="1" ht="12.95" customHeight="1">
      <c r="A96" s="75" t="str">
        <f t="shared" si="25"/>
        <v/>
      </c>
      <c r="B96" s="76">
        <f t="shared" si="26"/>
        <v>39</v>
      </c>
      <c r="C96" s="77">
        <f t="shared" si="27"/>
        <v>0</v>
      </c>
      <c r="D96" s="78" t="str">
        <f t="shared" si="28"/>
        <v/>
      </c>
      <c r="E96" s="79">
        <f t="shared" si="29"/>
        <v>40</v>
      </c>
      <c r="F96" s="80">
        <v>700</v>
      </c>
      <c r="G96" s="81">
        <v>34.64</v>
      </c>
      <c r="H96" s="81">
        <v>31.8</v>
      </c>
      <c r="I96" s="81">
        <v>2.84</v>
      </c>
      <c r="J96" s="81" t="s">
        <v>111</v>
      </c>
      <c r="K96" s="81" t="s">
        <v>95</v>
      </c>
      <c r="L96" s="82">
        <v>0</v>
      </c>
      <c r="M96" s="83" t="s">
        <v>100</v>
      </c>
      <c r="N96" s="83" t="s">
        <v>100</v>
      </c>
      <c r="O96" s="83" t="s">
        <v>100</v>
      </c>
      <c r="P96" s="84">
        <v>0</v>
      </c>
      <c r="Q96" s="85">
        <f t="shared" si="30"/>
        <v>2</v>
      </c>
      <c r="R96" s="91">
        <v>1560</v>
      </c>
      <c r="S96" s="87"/>
      <c r="T96" s="88">
        <f>IF(S96=0,0,SUM($S$5:S96))</f>
        <v>0</v>
      </c>
      <c r="U96" s="89">
        <f t="shared" si="31"/>
        <v>0</v>
      </c>
      <c r="V96" s="89">
        <f t="shared" si="32"/>
        <v>0</v>
      </c>
      <c r="W96" s="90">
        <f t="shared" si="33"/>
        <v>0</v>
      </c>
      <c r="X96" s="90">
        <f t="shared" si="33"/>
        <v>0</v>
      </c>
      <c r="Y96" s="89">
        <f t="shared" si="34"/>
        <v>0</v>
      </c>
      <c r="Z96" s="89">
        <f t="shared" si="35"/>
        <v>0</v>
      </c>
      <c r="AA96" s="87"/>
      <c r="AB96" s="87"/>
      <c r="AD96" s="186" t="s">
        <v>145</v>
      </c>
    </row>
    <row r="97" spans="1:30" s="74" customFormat="1" ht="12.95" customHeight="1">
      <c r="A97" s="75" t="str">
        <f t="shared" si="25"/>
        <v/>
      </c>
      <c r="B97" s="76">
        <f t="shared" si="26"/>
        <v>39</v>
      </c>
      <c r="C97" s="77">
        <f t="shared" si="27"/>
        <v>29.9</v>
      </c>
      <c r="D97" s="78" t="str">
        <f t="shared" si="28"/>
        <v/>
      </c>
      <c r="E97" s="79">
        <f t="shared" si="29"/>
        <v>29.9</v>
      </c>
      <c r="F97" s="80">
        <v>700</v>
      </c>
      <c r="G97" s="81">
        <v>34.74</v>
      </c>
      <c r="H97" s="81">
        <v>31.83</v>
      </c>
      <c r="I97" s="81">
        <v>2.9100000000000037</v>
      </c>
      <c r="J97" s="81" t="s">
        <v>111</v>
      </c>
      <c r="K97" s="81" t="s">
        <v>95</v>
      </c>
      <c r="L97" s="82">
        <v>0</v>
      </c>
      <c r="M97" s="83" t="s">
        <v>104</v>
      </c>
      <c r="N97" s="83" t="s">
        <v>100</v>
      </c>
      <c r="O97" s="83" t="s">
        <v>100</v>
      </c>
      <c r="P97" s="84">
        <v>0</v>
      </c>
      <c r="Q97" s="85">
        <f t="shared" si="30"/>
        <v>2</v>
      </c>
      <c r="R97" s="91">
        <v>1589.9</v>
      </c>
      <c r="S97" s="87"/>
      <c r="T97" s="88">
        <f>IF(S97=0,0,SUM($S$5:S97))</f>
        <v>0</v>
      </c>
      <c r="U97" s="89">
        <f t="shared" si="31"/>
        <v>0</v>
      </c>
      <c r="V97" s="89">
        <f t="shared" si="32"/>
        <v>0</v>
      </c>
      <c r="W97" s="90">
        <f t="shared" si="33"/>
        <v>0</v>
      </c>
      <c r="X97" s="90">
        <f t="shared" si="33"/>
        <v>0</v>
      </c>
      <c r="Y97" s="89">
        <f t="shared" si="34"/>
        <v>0</v>
      </c>
      <c r="Z97" s="89">
        <f t="shared" si="35"/>
        <v>0</v>
      </c>
      <c r="AA97" s="87"/>
      <c r="AB97" s="87"/>
      <c r="AD97" s="186" t="s">
        <v>145</v>
      </c>
    </row>
    <row r="98" spans="1:30" s="74" customFormat="1" ht="12.95" customHeight="1">
      <c r="A98" s="75" t="str">
        <f t="shared" si="25"/>
        <v/>
      </c>
      <c r="B98" s="76">
        <f t="shared" si="26"/>
        <v>40</v>
      </c>
      <c r="C98" s="77">
        <f t="shared" si="27"/>
        <v>0</v>
      </c>
      <c r="D98" s="78" t="str">
        <f t="shared" si="28"/>
        <v/>
      </c>
      <c r="E98" s="79">
        <f t="shared" si="29"/>
        <v>10.1</v>
      </c>
      <c r="F98" s="80">
        <v>700</v>
      </c>
      <c r="G98" s="81">
        <v>34.770000000000003</v>
      </c>
      <c r="H98" s="81">
        <v>31.84</v>
      </c>
      <c r="I98" s="81">
        <v>2.9300000000000033</v>
      </c>
      <c r="J98" s="81" t="s">
        <v>111</v>
      </c>
      <c r="K98" s="81" t="s">
        <v>95</v>
      </c>
      <c r="L98" s="82">
        <v>0</v>
      </c>
      <c r="M98" s="83" t="s">
        <v>100</v>
      </c>
      <c r="N98" s="83" t="s">
        <v>100</v>
      </c>
      <c r="O98" s="83" t="s">
        <v>100</v>
      </c>
      <c r="P98" s="84">
        <v>0</v>
      </c>
      <c r="Q98" s="85">
        <f t="shared" si="30"/>
        <v>2</v>
      </c>
      <c r="R98" s="91">
        <v>1600</v>
      </c>
      <c r="S98" s="87"/>
      <c r="T98" s="88">
        <f>IF(S98=0,0,SUM($S$5:S98))</f>
        <v>0</v>
      </c>
      <c r="U98" s="89">
        <f t="shared" si="31"/>
        <v>0</v>
      </c>
      <c r="V98" s="89">
        <f t="shared" si="32"/>
        <v>0</v>
      </c>
      <c r="W98" s="90">
        <f t="shared" si="33"/>
        <v>0</v>
      </c>
      <c r="X98" s="90">
        <f t="shared" si="33"/>
        <v>0</v>
      </c>
      <c r="Y98" s="89">
        <f t="shared" si="34"/>
        <v>0</v>
      </c>
      <c r="Z98" s="89">
        <f t="shared" si="35"/>
        <v>0</v>
      </c>
      <c r="AA98" s="87"/>
      <c r="AB98" s="87"/>
      <c r="AD98" s="186" t="s">
        <v>145</v>
      </c>
    </row>
    <row r="99" spans="1:30" s="74" customFormat="1" ht="12.95" customHeight="1">
      <c r="A99" s="75" t="str">
        <f t="shared" si="25"/>
        <v/>
      </c>
      <c r="B99" s="76">
        <f t="shared" si="26"/>
        <v>40</v>
      </c>
      <c r="C99" s="77">
        <f t="shared" si="27"/>
        <v>34.200000000000003</v>
      </c>
      <c r="D99" s="78" t="str">
        <f t="shared" si="28"/>
        <v>(전)</v>
      </c>
      <c r="E99" s="79">
        <f t="shared" si="29"/>
        <v>34.200000000000003</v>
      </c>
      <c r="F99" s="80">
        <v>700</v>
      </c>
      <c r="G99" s="81">
        <v>34.880000000000003</v>
      </c>
      <c r="H99" s="81">
        <v>31.88</v>
      </c>
      <c r="I99" s="81">
        <v>3.0000000000000036</v>
      </c>
      <c r="J99" s="81" t="s">
        <v>111</v>
      </c>
      <c r="K99" s="81" t="s">
        <v>95</v>
      </c>
      <c r="L99" s="82">
        <v>0</v>
      </c>
      <c r="M99" s="83" t="s">
        <v>100</v>
      </c>
      <c r="N99" s="83" t="s">
        <v>115</v>
      </c>
      <c r="O99" s="83" t="s">
        <v>100</v>
      </c>
      <c r="P99" s="84">
        <v>0</v>
      </c>
      <c r="Q99" s="85">
        <f t="shared" si="30"/>
        <v>2</v>
      </c>
      <c r="R99" s="91">
        <v>1634.2</v>
      </c>
      <c r="S99" s="87"/>
      <c r="T99" s="88">
        <f>IF(S99=0,0,SUM($S$5:S99))</f>
        <v>0</v>
      </c>
      <c r="U99" s="89">
        <f t="shared" si="31"/>
        <v>0</v>
      </c>
      <c r="V99" s="89">
        <f t="shared" si="32"/>
        <v>0</v>
      </c>
      <c r="W99" s="90">
        <f t="shared" si="33"/>
        <v>0</v>
      </c>
      <c r="X99" s="90">
        <f t="shared" si="33"/>
        <v>0</v>
      </c>
      <c r="Y99" s="89">
        <f t="shared" si="34"/>
        <v>0</v>
      </c>
      <c r="Z99" s="89">
        <f t="shared" si="35"/>
        <v>0</v>
      </c>
      <c r="AA99" s="87"/>
      <c r="AB99" s="87"/>
      <c r="AD99" s="186" t="s">
        <v>145</v>
      </c>
    </row>
    <row r="100" spans="1:30" s="74" customFormat="1" ht="12.95" customHeight="1">
      <c r="A100" s="75" t="str">
        <f t="shared" si="25"/>
        <v/>
      </c>
      <c r="B100" s="76">
        <f t="shared" si="26"/>
        <v>40</v>
      </c>
      <c r="C100" s="77">
        <f t="shared" si="27"/>
        <v>34.200000000000003</v>
      </c>
      <c r="D100" s="78" t="str">
        <f t="shared" si="28"/>
        <v>(후)</v>
      </c>
      <c r="E100" s="79">
        <f t="shared" si="29"/>
        <v>0</v>
      </c>
      <c r="F100" s="80">
        <v>700</v>
      </c>
      <c r="G100" s="81">
        <v>34.880000000000003</v>
      </c>
      <c r="H100" s="81">
        <v>31.88</v>
      </c>
      <c r="I100" s="81">
        <v>3.0000000000000036</v>
      </c>
      <c r="J100" s="81" t="s">
        <v>111</v>
      </c>
      <c r="K100" s="81" t="s">
        <v>96</v>
      </c>
      <c r="L100" s="82">
        <v>0</v>
      </c>
      <c r="M100" s="83" t="s">
        <v>100</v>
      </c>
      <c r="N100" s="83" t="s">
        <v>100</v>
      </c>
      <c r="O100" s="83" t="s">
        <v>100</v>
      </c>
      <c r="P100" s="84">
        <v>0</v>
      </c>
      <c r="Q100" s="85">
        <f t="shared" si="30"/>
        <v>2</v>
      </c>
      <c r="R100" s="91">
        <v>1634.2</v>
      </c>
      <c r="S100" s="87"/>
      <c r="T100" s="88">
        <f>IF(S100=0,0,SUM($S$5:S100))</f>
        <v>0</v>
      </c>
      <c r="U100" s="89">
        <f t="shared" si="31"/>
        <v>0</v>
      </c>
      <c r="V100" s="89">
        <f t="shared" si="32"/>
        <v>0</v>
      </c>
      <c r="W100" s="90">
        <f t="shared" si="33"/>
        <v>0</v>
      </c>
      <c r="X100" s="90">
        <f t="shared" si="33"/>
        <v>0</v>
      </c>
      <c r="Y100" s="89">
        <f t="shared" si="34"/>
        <v>0</v>
      </c>
      <c r="Z100" s="89">
        <f t="shared" si="35"/>
        <v>0</v>
      </c>
      <c r="AA100" s="87"/>
      <c r="AB100" s="87"/>
      <c r="AD100" s="186" t="s">
        <v>145</v>
      </c>
    </row>
    <row r="101" spans="1:30" s="74" customFormat="1" ht="12.95" customHeight="1">
      <c r="A101" s="75" t="str">
        <f t="shared" si="25"/>
        <v/>
      </c>
      <c r="B101" s="76">
        <f t="shared" si="26"/>
        <v>40</v>
      </c>
      <c r="C101" s="77">
        <f t="shared" si="27"/>
        <v>38.200000000000003</v>
      </c>
      <c r="D101" s="78" t="str">
        <f t="shared" si="28"/>
        <v>(전)</v>
      </c>
      <c r="E101" s="79">
        <f t="shared" si="29"/>
        <v>4</v>
      </c>
      <c r="F101" s="80">
        <v>700</v>
      </c>
      <c r="G101" s="81">
        <v>34.9</v>
      </c>
      <c r="H101" s="81">
        <v>28.759999999999994</v>
      </c>
      <c r="I101" s="81">
        <v>6.1400000000000041</v>
      </c>
      <c r="J101" s="81" t="s">
        <v>111</v>
      </c>
      <c r="K101" s="81" t="s">
        <v>96</v>
      </c>
      <c r="L101" s="82">
        <v>0</v>
      </c>
      <c r="M101" s="83" t="s">
        <v>104</v>
      </c>
      <c r="N101" s="83" t="s">
        <v>100</v>
      </c>
      <c r="O101" s="83" t="s">
        <v>100</v>
      </c>
      <c r="P101" s="84">
        <v>0</v>
      </c>
      <c r="Q101" s="85">
        <f t="shared" si="30"/>
        <v>2</v>
      </c>
      <c r="R101" s="91">
        <v>1638.2</v>
      </c>
      <c r="S101" s="87"/>
      <c r="T101" s="88">
        <f>IF(S101=0,0,SUM($S$5:S101))</f>
        <v>0</v>
      </c>
      <c r="U101" s="89">
        <f t="shared" si="31"/>
        <v>0</v>
      </c>
      <c r="V101" s="89">
        <f t="shared" si="32"/>
        <v>0</v>
      </c>
      <c r="W101" s="90">
        <f t="shared" si="33"/>
        <v>0</v>
      </c>
      <c r="X101" s="90">
        <f t="shared" si="33"/>
        <v>0</v>
      </c>
      <c r="Y101" s="89">
        <f t="shared" si="34"/>
        <v>0</v>
      </c>
      <c r="Z101" s="89">
        <f t="shared" si="35"/>
        <v>0</v>
      </c>
      <c r="AA101" s="87"/>
      <c r="AB101" s="87"/>
      <c r="AD101" s="186" t="s">
        <v>145</v>
      </c>
    </row>
    <row r="102" spans="1:30" s="74" customFormat="1" ht="12.95" customHeight="1">
      <c r="A102" s="75" t="str">
        <f t="shared" si="25"/>
        <v/>
      </c>
      <c r="B102" s="76">
        <f t="shared" si="26"/>
        <v>40</v>
      </c>
      <c r="C102" s="77">
        <f t="shared" si="27"/>
        <v>38.200000000000003</v>
      </c>
      <c r="D102" s="78" t="str">
        <f t="shared" si="28"/>
        <v>(후)</v>
      </c>
      <c r="E102" s="79">
        <f t="shared" si="29"/>
        <v>0</v>
      </c>
      <c r="F102" s="80">
        <v>700</v>
      </c>
      <c r="G102" s="81">
        <v>34.9</v>
      </c>
      <c r="H102" s="81">
        <v>28.76</v>
      </c>
      <c r="I102" s="81">
        <v>6.139999999999997</v>
      </c>
      <c r="J102" s="81" t="s">
        <v>111</v>
      </c>
      <c r="K102" s="81" t="s">
        <v>113</v>
      </c>
      <c r="L102" s="82" t="s">
        <v>114</v>
      </c>
      <c r="M102" s="83" t="s">
        <v>100</v>
      </c>
      <c r="N102" s="83" t="s">
        <v>100</v>
      </c>
      <c r="O102" s="83" t="s">
        <v>100</v>
      </c>
      <c r="P102" s="84">
        <v>0</v>
      </c>
      <c r="Q102" s="85">
        <f t="shared" si="30"/>
        <v>2</v>
      </c>
      <c r="R102" s="91">
        <v>1638.2</v>
      </c>
      <c r="S102" s="87"/>
      <c r="T102" s="88">
        <f>IF(S102=0,0,SUM($S$5:S102))</f>
        <v>0</v>
      </c>
      <c r="U102" s="89">
        <f t="shared" si="31"/>
        <v>0</v>
      </c>
      <c r="V102" s="89">
        <f t="shared" si="32"/>
        <v>0</v>
      </c>
      <c r="W102" s="90">
        <f t="shared" si="33"/>
        <v>0</v>
      </c>
      <c r="X102" s="90">
        <f t="shared" si="33"/>
        <v>0</v>
      </c>
      <c r="Y102" s="89">
        <f t="shared" si="34"/>
        <v>0</v>
      </c>
      <c r="Z102" s="89">
        <f t="shared" si="35"/>
        <v>0</v>
      </c>
      <c r="AA102" s="87"/>
      <c r="AB102" s="87"/>
      <c r="AD102" s="186" t="s">
        <v>145</v>
      </c>
    </row>
    <row r="103" spans="1:30" s="104" customFormat="1" ht="12.95" customHeight="1">
      <c r="A103" s="92" t="str">
        <f t="shared" si="25"/>
        <v/>
      </c>
      <c r="B103" s="93">
        <f t="shared" si="26"/>
        <v>41</v>
      </c>
      <c r="C103" s="94">
        <f t="shared" si="27"/>
        <v>0</v>
      </c>
      <c r="D103" s="95" t="str">
        <f t="shared" si="28"/>
        <v/>
      </c>
      <c r="E103" s="96">
        <f t="shared" si="29"/>
        <v>1.8</v>
      </c>
      <c r="F103" s="97">
        <v>700</v>
      </c>
      <c r="G103" s="98">
        <v>34.9</v>
      </c>
      <c r="H103" s="98">
        <v>28.76</v>
      </c>
      <c r="I103" s="98">
        <v>6.139999999999997</v>
      </c>
      <c r="J103" s="98" t="s">
        <v>111</v>
      </c>
      <c r="K103" s="98" t="s">
        <v>113</v>
      </c>
      <c r="L103" s="99" t="s">
        <v>114</v>
      </c>
      <c r="M103" s="100" t="s">
        <v>100</v>
      </c>
      <c r="N103" s="100" t="s">
        <v>100</v>
      </c>
      <c r="O103" s="100" t="s">
        <v>100</v>
      </c>
      <c r="P103" s="101">
        <v>0</v>
      </c>
      <c r="Q103" s="102">
        <f t="shared" si="30"/>
        <v>2</v>
      </c>
      <c r="R103" s="103">
        <v>1640</v>
      </c>
      <c r="S103" s="87"/>
      <c r="T103" s="88">
        <f>IF(S103=0,0,SUM($S$5:S103))</f>
        <v>0</v>
      </c>
      <c r="U103" s="89">
        <f t="shared" si="31"/>
        <v>0</v>
      </c>
      <c r="V103" s="89">
        <f t="shared" si="32"/>
        <v>0</v>
      </c>
      <c r="W103" s="90">
        <f t="shared" si="33"/>
        <v>0</v>
      </c>
      <c r="X103" s="90">
        <f t="shared" si="33"/>
        <v>0</v>
      </c>
      <c r="Y103" s="89">
        <f t="shared" si="34"/>
        <v>0</v>
      </c>
      <c r="Z103" s="89">
        <f t="shared" si="35"/>
        <v>0</v>
      </c>
      <c r="AA103" s="87"/>
      <c r="AB103" s="87"/>
      <c r="AD103" s="186" t="s">
        <v>145</v>
      </c>
    </row>
    <row r="104" spans="1:30" s="104" customFormat="1" ht="12.95" customHeight="1">
      <c r="A104" s="92" t="str">
        <f t="shared" si="25"/>
        <v/>
      </c>
      <c r="B104" s="93">
        <f t="shared" si="26"/>
        <v>41</v>
      </c>
      <c r="C104" s="94">
        <f t="shared" si="27"/>
        <v>4.0999999999999996</v>
      </c>
      <c r="D104" s="95" t="str">
        <f t="shared" si="28"/>
        <v>(전)</v>
      </c>
      <c r="E104" s="96">
        <f t="shared" si="29"/>
        <v>4.0999999999999996</v>
      </c>
      <c r="F104" s="97">
        <v>700</v>
      </c>
      <c r="G104" s="98">
        <v>34.92</v>
      </c>
      <c r="H104" s="98">
        <v>28.76</v>
      </c>
      <c r="I104" s="98">
        <v>6.16</v>
      </c>
      <c r="J104" s="98" t="s">
        <v>111</v>
      </c>
      <c r="K104" s="98" t="s">
        <v>113</v>
      </c>
      <c r="L104" s="99" t="s">
        <v>114</v>
      </c>
      <c r="M104" s="100" t="s">
        <v>100</v>
      </c>
      <c r="N104" s="100" t="s">
        <v>100</v>
      </c>
      <c r="O104" s="100" t="s">
        <v>100</v>
      </c>
      <c r="P104" s="101">
        <v>0</v>
      </c>
      <c r="Q104" s="102">
        <f t="shared" si="30"/>
        <v>2</v>
      </c>
      <c r="R104" s="103">
        <v>1644.1</v>
      </c>
      <c r="S104" s="87"/>
      <c r="T104" s="88">
        <f>IF(S104=0,0,SUM($S$5:S104))</f>
        <v>0</v>
      </c>
      <c r="U104" s="89">
        <f t="shared" si="31"/>
        <v>0</v>
      </c>
      <c r="V104" s="89">
        <f t="shared" si="32"/>
        <v>0</v>
      </c>
      <c r="W104" s="90">
        <f t="shared" si="33"/>
        <v>0</v>
      </c>
      <c r="X104" s="90">
        <f t="shared" si="33"/>
        <v>0</v>
      </c>
      <c r="Y104" s="89">
        <f t="shared" si="34"/>
        <v>0</v>
      </c>
      <c r="Z104" s="89">
        <f t="shared" si="35"/>
        <v>0</v>
      </c>
      <c r="AA104" s="87"/>
      <c r="AB104" s="87"/>
      <c r="AD104" s="186" t="s">
        <v>145</v>
      </c>
    </row>
    <row r="105" spans="1:30" s="104" customFormat="1" ht="12.95" customHeight="1">
      <c r="A105" s="92" t="str">
        <f t="shared" si="25"/>
        <v/>
      </c>
      <c r="B105" s="93">
        <f t="shared" si="26"/>
        <v>41</v>
      </c>
      <c r="C105" s="94">
        <f t="shared" si="27"/>
        <v>4.0999999999999996</v>
      </c>
      <c r="D105" s="95" t="str">
        <f t="shared" si="28"/>
        <v>(후)</v>
      </c>
      <c r="E105" s="96">
        <f t="shared" si="29"/>
        <v>0</v>
      </c>
      <c r="F105" s="97">
        <v>700</v>
      </c>
      <c r="G105" s="98">
        <v>34.92</v>
      </c>
      <c r="H105" s="98">
        <v>28.76</v>
      </c>
      <c r="I105" s="98">
        <v>6.16</v>
      </c>
      <c r="J105" s="98" t="s">
        <v>111</v>
      </c>
      <c r="K105" s="98" t="s">
        <v>96</v>
      </c>
      <c r="L105" s="99">
        <v>0</v>
      </c>
      <c r="M105" s="100" t="s">
        <v>100</v>
      </c>
      <c r="N105" s="100" t="s">
        <v>100</v>
      </c>
      <c r="O105" s="100" t="s">
        <v>100</v>
      </c>
      <c r="P105" s="101">
        <v>0</v>
      </c>
      <c r="Q105" s="102">
        <f t="shared" si="30"/>
        <v>2</v>
      </c>
      <c r="R105" s="103">
        <v>1644.1</v>
      </c>
      <c r="S105" s="87"/>
      <c r="T105" s="88">
        <f>IF(S105=0,0,SUM($S$5:S105))</f>
        <v>0</v>
      </c>
      <c r="U105" s="89">
        <f t="shared" si="31"/>
        <v>0</v>
      </c>
      <c r="V105" s="89">
        <f t="shared" si="32"/>
        <v>0</v>
      </c>
      <c r="W105" s="90">
        <f t="shared" si="33"/>
        <v>0</v>
      </c>
      <c r="X105" s="90">
        <f t="shared" si="33"/>
        <v>0</v>
      </c>
      <c r="Y105" s="89">
        <f t="shared" si="34"/>
        <v>0</v>
      </c>
      <c r="Z105" s="89">
        <f t="shared" si="35"/>
        <v>0</v>
      </c>
      <c r="AA105" s="87"/>
      <c r="AB105" s="87"/>
      <c r="AD105" s="186" t="s">
        <v>145</v>
      </c>
    </row>
    <row r="106" spans="1:30" s="74" customFormat="1" ht="12.95" customHeight="1">
      <c r="A106" s="75" t="str">
        <f t="shared" si="25"/>
        <v/>
      </c>
      <c r="B106" s="76">
        <f t="shared" si="26"/>
        <v>41</v>
      </c>
      <c r="C106" s="77">
        <f t="shared" si="27"/>
        <v>8.1</v>
      </c>
      <c r="D106" s="78" t="str">
        <f t="shared" si="28"/>
        <v>(전)</v>
      </c>
      <c r="E106" s="79">
        <f t="shared" si="29"/>
        <v>4</v>
      </c>
      <c r="F106" s="80">
        <v>700</v>
      </c>
      <c r="G106" s="81">
        <v>34.93</v>
      </c>
      <c r="H106" s="81">
        <v>31.93</v>
      </c>
      <c r="I106" s="81">
        <v>3</v>
      </c>
      <c r="J106" s="81" t="s">
        <v>111</v>
      </c>
      <c r="K106" s="81" t="s">
        <v>96</v>
      </c>
      <c r="L106" s="82">
        <v>0</v>
      </c>
      <c r="M106" s="83" t="s">
        <v>100</v>
      </c>
      <c r="N106" s="83" t="s">
        <v>115</v>
      </c>
      <c r="O106" s="83" t="s">
        <v>100</v>
      </c>
      <c r="P106" s="84">
        <v>0</v>
      </c>
      <c r="Q106" s="85">
        <f t="shared" si="30"/>
        <v>2</v>
      </c>
      <c r="R106" s="91">
        <v>1648.1</v>
      </c>
      <c r="S106" s="87"/>
      <c r="T106" s="88">
        <f>IF(S106=0,0,SUM($S$5:S106))</f>
        <v>0</v>
      </c>
      <c r="U106" s="89">
        <f t="shared" si="31"/>
        <v>0</v>
      </c>
      <c r="V106" s="89">
        <f t="shared" si="32"/>
        <v>0</v>
      </c>
      <c r="W106" s="90">
        <f t="shared" si="33"/>
        <v>0</v>
      </c>
      <c r="X106" s="90">
        <f t="shared" si="33"/>
        <v>0</v>
      </c>
      <c r="Y106" s="89">
        <f t="shared" si="34"/>
        <v>0</v>
      </c>
      <c r="Z106" s="89">
        <f t="shared" si="35"/>
        <v>0</v>
      </c>
      <c r="AA106" s="87"/>
      <c r="AB106" s="87"/>
      <c r="AD106" s="186" t="s">
        <v>145</v>
      </c>
    </row>
    <row r="107" spans="1:30" s="74" customFormat="1" ht="12.95" customHeight="1">
      <c r="A107" s="75" t="str">
        <f t="shared" si="25"/>
        <v/>
      </c>
      <c r="B107" s="76">
        <f t="shared" si="26"/>
        <v>41</v>
      </c>
      <c r="C107" s="77">
        <f t="shared" si="27"/>
        <v>8.1</v>
      </c>
      <c r="D107" s="78" t="str">
        <f t="shared" si="28"/>
        <v>(후)</v>
      </c>
      <c r="E107" s="79">
        <f t="shared" si="29"/>
        <v>0</v>
      </c>
      <c r="F107" s="80">
        <v>700</v>
      </c>
      <c r="G107" s="81">
        <v>34.93</v>
      </c>
      <c r="H107" s="81">
        <v>31.93</v>
      </c>
      <c r="I107" s="81">
        <v>3</v>
      </c>
      <c r="J107" s="81" t="s">
        <v>111</v>
      </c>
      <c r="K107" s="81" t="s">
        <v>95</v>
      </c>
      <c r="L107" s="82">
        <v>0</v>
      </c>
      <c r="M107" s="83" t="s">
        <v>100</v>
      </c>
      <c r="N107" s="83" t="s">
        <v>100</v>
      </c>
      <c r="O107" s="83" t="s">
        <v>100</v>
      </c>
      <c r="P107" s="84">
        <v>0</v>
      </c>
      <c r="Q107" s="85">
        <f t="shared" si="30"/>
        <v>2</v>
      </c>
      <c r="R107" s="91">
        <v>1648.1</v>
      </c>
      <c r="S107" s="87"/>
      <c r="T107" s="88">
        <f>IF(S107=0,0,SUM($S$5:S107))</f>
        <v>0</v>
      </c>
      <c r="U107" s="89">
        <f t="shared" si="31"/>
        <v>0</v>
      </c>
      <c r="V107" s="89">
        <f t="shared" si="32"/>
        <v>0</v>
      </c>
      <c r="W107" s="90">
        <f t="shared" si="33"/>
        <v>0</v>
      </c>
      <c r="X107" s="90">
        <f t="shared" si="33"/>
        <v>0</v>
      </c>
      <c r="Y107" s="89">
        <f t="shared" si="34"/>
        <v>0</v>
      </c>
      <c r="Z107" s="89">
        <f t="shared" si="35"/>
        <v>0</v>
      </c>
      <c r="AA107" s="87"/>
      <c r="AB107" s="87"/>
      <c r="AD107" s="186" t="s">
        <v>145</v>
      </c>
    </row>
    <row r="108" spans="1:30" s="74" customFormat="1" ht="12.95" customHeight="1">
      <c r="A108" s="75" t="str">
        <f t="shared" si="25"/>
        <v/>
      </c>
      <c r="B108" s="76">
        <f t="shared" si="26"/>
        <v>41</v>
      </c>
      <c r="C108" s="77">
        <f t="shared" si="27"/>
        <v>13.9</v>
      </c>
      <c r="D108" s="78" t="str">
        <f t="shared" si="28"/>
        <v/>
      </c>
      <c r="E108" s="79">
        <f t="shared" si="29"/>
        <v>5.8</v>
      </c>
      <c r="F108" s="80">
        <v>700</v>
      </c>
      <c r="G108" s="81">
        <v>34.950000000000003</v>
      </c>
      <c r="H108" s="81">
        <v>31.92</v>
      </c>
      <c r="I108" s="81">
        <v>3.0300000000000011</v>
      </c>
      <c r="J108" s="81" t="s">
        <v>111</v>
      </c>
      <c r="K108" s="81" t="s">
        <v>95</v>
      </c>
      <c r="L108" s="82">
        <v>0</v>
      </c>
      <c r="M108" s="83" t="s">
        <v>104</v>
      </c>
      <c r="N108" s="83" t="s">
        <v>100</v>
      </c>
      <c r="O108" s="83" t="s">
        <v>100</v>
      </c>
      <c r="P108" s="84">
        <v>0</v>
      </c>
      <c r="Q108" s="85">
        <f t="shared" si="30"/>
        <v>2</v>
      </c>
      <c r="R108" s="91">
        <v>1653.9</v>
      </c>
      <c r="S108" s="87"/>
      <c r="T108" s="88">
        <f>IF(S108=0,0,SUM($S$5:S108))</f>
        <v>0</v>
      </c>
      <c r="U108" s="89">
        <f t="shared" si="31"/>
        <v>0</v>
      </c>
      <c r="V108" s="89">
        <f t="shared" si="32"/>
        <v>0</v>
      </c>
      <c r="W108" s="90">
        <f t="shared" si="33"/>
        <v>0</v>
      </c>
      <c r="X108" s="90">
        <f t="shared" si="33"/>
        <v>0</v>
      </c>
      <c r="Y108" s="89">
        <f t="shared" si="34"/>
        <v>0</v>
      </c>
      <c r="Z108" s="89">
        <f t="shared" si="35"/>
        <v>0</v>
      </c>
      <c r="AA108" s="87"/>
      <c r="AB108" s="87"/>
      <c r="AD108" s="186" t="s">
        <v>145</v>
      </c>
    </row>
    <row r="109" spans="1:30" s="74" customFormat="1" ht="12.95" customHeight="1">
      <c r="A109" s="75" t="str">
        <f t="shared" si="25"/>
        <v/>
      </c>
      <c r="B109" s="76">
        <f t="shared" si="26"/>
        <v>42</v>
      </c>
      <c r="C109" s="77">
        <f t="shared" si="27"/>
        <v>0</v>
      </c>
      <c r="D109" s="78" t="str">
        <f t="shared" si="28"/>
        <v/>
      </c>
      <c r="E109" s="79">
        <f t="shared" si="29"/>
        <v>26.1</v>
      </c>
      <c r="F109" s="80">
        <v>700</v>
      </c>
      <c r="G109" s="81">
        <v>35.04</v>
      </c>
      <c r="H109" s="81">
        <v>31.9</v>
      </c>
      <c r="I109" s="81">
        <v>3.1400000000000006</v>
      </c>
      <c r="J109" s="81" t="s">
        <v>111</v>
      </c>
      <c r="K109" s="81" t="s">
        <v>95</v>
      </c>
      <c r="L109" s="82">
        <v>0</v>
      </c>
      <c r="M109" s="83" t="s">
        <v>100</v>
      </c>
      <c r="N109" s="83" t="s">
        <v>100</v>
      </c>
      <c r="O109" s="83" t="s">
        <v>100</v>
      </c>
      <c r="P109" s="84">
        <v>0</v>
      </c>
      <c r="Q109" s="85">
        <f t="shared" si="30"/>
        <v>2</v>
      </c>
      <c r="R109" s="91">
        <v>1680</v>
      </c>
      <c r="S109" s="87"/>
      <c r="T109" s="88">
        <f>IF(S109=0,0,SUM($S$5:S109))</f>
        <v>0</v>
      </c>
      <c r="U109" s="89">
        <f t="shared" si="31"/>
        <v>0</v>
      </c>
      <c r="V109" s="89">
        <f t="shared" si="32"/>
        <v>0</v>
      </c>
      <c r="W109" s="90">
        <f t="shared" si="33"/>
        <v>0</v>
      </c>
      <c r="X109" s="90">
        <f t="shared" si="33"/>
        <v>0</v>
      </c>
      <c r="Y109" s="89">
        <f t="shared" si="34"/>
        <v>0</v>
      </c>
      <c r="Z109" s="89">
        <f t="shared" si="35"/>
        <v>0</v>
      </c>
      <c r="AA109" s="87"/>
      <c r="AB109" s="87"/>
      <c r="AD109" s="186" t="s">
        <v>145</v>
      </c>
    </row>
    <row r="110" spans="1:30" s="74" customFormat="1" ht="12.95" customHeight="1">
      <c r="A110" s="75" t="str">
        <f t="shared" si="25"/>
        <v/>
      </c>
      <c r="B110" s="76">
        <f t="shared" si="26"/>
        <v>43</v>
      </c>
      <c r="C110" s="77">
        <f t="shared" si="27"/>
        <v>0</v>
      </c>
      <c r="D110" s="78" t="str">
        <f t="shared" si="28"/>
        <v/>
      </c>
      <c r="E110" s="79">
        <f t="shared" si="29"/>
        <v>40</v>
      </c>
      <c r="F110" s="80">
        <v>700</v>
      </c>
      <c r="G110" s="81">
        <v>35.17</v>
      </c>
      <c r="H110" s="81">
        <v>31.9</v>
      </c>
      <c r="I110" s="81">
        <v>3.2700000000000031</v>
      </c>
      <c r="J110" s="81" t="s">
        <v>111</v>
      </c>
      <c r="K110" s="81" t="s">
        <v>95</v>
      </c>
      <c r="L110" s="82">
        <v>0</v>
      </c>
      <c r="M110" s="83" t="s">
        <v>100</v>
      </c>
      <c r="N110" s="83" t="s">
        <v>100</v>
      </c>
      <c r="O110" s="83" t="s">
        <v>100</v>
      </c>
      <c r="P110" s="84">
        <v>0</v>
      </c>
      <c r="Q110" s="85">
        <f t="shared" si="30"/>
        <v>2</v>
      </c>
      <c r="R110" s="91">
        <v>1720</v>
      </c>
      <c r="S110" s="87"/>
      <c r="T110" s="88">
        <f>IF(S110=0,0,SUM($S$5:S110))</f>
        <v>0</v>
      </c>
      <c r="U110" s="89">
        <f t="shared" si="31"/>
        <v>0</v>
      </c>
      <c r="V110" s="89">
        <f t="shared" si="32"/>
        <v>0</v>
      </c>
      <c r="W110" s="90">
        <f t="shared" si="33"/>
        <v>0</v>
      </c>
      <c r="X110" s="90">
        <f t="shared" si="33"/>
        <v>0</v>
      </c>
      <c r="Y110" s="89">
        <f t="shared" si="34"/>
        <v>0</v>
      </c>
      <c r="Z110" s="89">
        <f t="shared" si="35"/>
        <v>0</v>
      </c>
      <c r="AA110" s="87"/>
      <c r="AB110" s="87"/>
      <c r="AD110" s="186" t="s">
        <v>145</v>
      </c>
    </row>
    <row r="111" spans="1:30" s="74" customFormat="1" ht="12.95" customHeight="1">
      <c r="A111" s="75" t="str">
        <f t="shared" si="25"/>
        <v/>
      </c>
      <c r="B111" s="76">
        <f t="shared" si="26"/>
        <v>44</v>
      </c>
      <c r="C111" s="77">
        <f t="shared" si="27"/>
        <v>0</v>
      </c>
      <c r="D111" s="78" t="str">
        <f t="shared" si="28"/>
        <v/>
      </c>
      <c r="E111" s="79">
        <f t="shared" si="29"/>
        <v>40</v>
      </c>
      <c r="F111" s="80">
        <v>700</v>
      </c>
      <c r="G111" s="81">
        <v>35.159999999999997</v>
      </c>
      <c r="H111" s="81">
        <v>31.86</v>
      </c>
      <c r="I111" s="81">
        <v>3.2999999999999972</v>
      </c>
      <c r="J111" s="81" t="s">
        <v>111</v>
      </c>
      <c r="K111" s="81" t="s">
        <v>95</v>
      </c>
      <c r="L111" s="82">
        <v>0</v>
      </c>
      <c r="M111" s="83" t="s">
        <v>100</v>
      </c>
      <c r="N111" s="83" t="s">
        <v>100</v>
      </c>
      <c r="O111" s="83" t="s">
        <v>100</v>
      </c>
      <c r="P111" s="84">
        <v>0</v>
      </c>
      <c r="Q111" s="85">
        <f t="shared" si="30"/>
        <v>2</v>
      </c>
      <c r="R111" s="91">
        <v>1760</v>
      </c>
      <c r="S111" s="87"/>
      <c r="T111" s="88">
        <f>IF(S111=0,0,SUM($S$5:S111))</f>
        <v>0</v>
      </c>
      <c r="U111" s="89">
        <f t="shared" si="31"/>
        <v>0</v>
      </c>
      <c r="V111" s="89">
        <f t="shared" si="32"/>
        <v>0</v>
      </c>
      <c r="W111" s="90">
        <f t="shared" si="33"/>
        <v>0</v>
      </c>
      <c r="X111" s="90">
        <f t="shared" si="33"/>
        <v>0</v>
      </c>
      <c r="Y111" s="89">
        <f t="shared" si="34"/>
        <v>0</v>
      </c>
      <c r="Z111" s="89">
        <f t="shared" si="35"/>
        <v>0</v>
      </c>
      <c r="AA111" s="87"/>
      <c r="AB111" s="87"/>
      <c r="AD111" s="186" t="s">
        <v>145</v>
      </c>
    </row>
    <row r="112" spans="1:30" s="74" customFormat="1" ht="12.95" customHeight="1">
      <c r="A112" s="75" t="str">
        <f t="shared" si="25"/>
        <v/>
      </c>
      <c r="B112" s="76">
        <f t="shared" si="26"/>
        <v>45</v>
      </c>
      <c r="C112" s="77">
        <f t="shared" si="27"/>
        <v>0</v>
      </c>
      <c r="D112" s="78" t="str">
        <f t="shared" si="28"/>
        <v/>
      </c>
      <c r="E112" s="79">
        <f t="shared" si="29"/>
        <v>40</v>
      </c>
      <c r="F112" s="80">
        <v>700</v>
      </c>
      <c r="G112" s="81">
        <v>34.94</v>
      </c>
      <c r="H112" s="81">
        <v>31.78</v>
      </c>
      <c r="I112" s="81">
        <v>3.1599999999999966</v>
      </c>
      <c r="J112" s="81" t="s">
        <v>111</v>
      </c>
      <c r="K112" s="81" t="s">
        <v>95</v>
      </c>
      <c r="L112" s="82">
        <v>0</v>
      </c>
      <c r="M112" s="83" t="s">
        <v>100</v>
      </c>
      <c r="N112" s="83" t="s">
        <v>100</v>
      </c>
      <c r="O112" s="83" t="s">
        <v>100</v>
      </c>
      <c r="P112" s="84">
        <v>0</v>
      </c>
      <c r="Q112" s="85">
        <f t="shared" si="30"/>
        <v>2</v>
      </c>
      <c r="R112" s="91">
        <v>1800</v>
      </c>
      <c r="S112" s="87"/>
      <c r="T112" s="88">
        <f>IF(S112=0,0,SUM($S$5:S112))</f>
        <v>0</v>
      </c>
      <c r="U112" s="89">
        <f t="shared" si="31"/>
        <v>0</v>
      </c>
      <c r="V112" s="89">
        <f t="shared" si="32"/>
        <v>0</v>
      </c>
      <c r="W112" s="90">
        <f t="shared" si="33"/>
        <v>0</v>
      </c>
      <c r="X112" s="90">
        <f t="shared" si="33"/>
        <v>0</v>
      </c>
      <c r="Y112" s="89">
        <f t="shared" si="34"/>
        <v>0</v>
      </c>
      <c r="Z112" s="89">
        <f t="shared" si="35"/>
        <v>0</v>
      </c>
      <c r="AA112" s="87"/>
      <c r="AB112" s="87"/>
      <c r="AD112" s="186" t="s">
        <v>145</v>
      </c>
    </row>
    <row r="113" spans="1:30" s="74" customFormat="1" ht="12.95" customHeight="1">
      <c r="A113" s="75" t="str">
        <f t="shared" si="25"/>
        <v/>
      </c>
      <c r="B113" s="76">
        <f t="shared" si="26"/>
        <v>45</v>
      </c>
      <c r="C113" s="77">
        <f t="shared" si="27"/>
        <v>15.3</v>
      </c>
      <c r="D113" s="78" t="str">
        <f t="shared" si="28"/>
        <v>(전)</v>
      </c>
      <c r="E113" s="79">
        <f t="shared" si="29"/>
        <v>15.3</v>
      </c>
      <c r="F113" s="80">
        <v>700</v>
      </c>
      <c r="G113" s="81">
        <v>34.85</v>
      </c>
      <c r="H113" s="81">
        <v>31.77</v>
      </c>
      <c r="I113" s="81">
        <v>3.0800000000000018</v>
      </c>
      <c r="J113" s="81" t="s">
        <v>111</v>
      </c>
      <c r="K113" s="81" t="s">
        <v>95</v>
      </c>
      <c r="L113" s="82">
        <v>0</v>
      </c>
      <c r="M113" s="83" t="s">
        <v>100</v>
      </c>
      <c r="N113" s="83" t="s">
        <v>100</v>
      </c>
      <c r="O113" s="83" t="s">
        <v>100</v>
      </c>
      <c r="P113" s="84">
        <v>0</v>
      </c>
      <c r="Q113" s="85">
        <f t="shared" si="30"/>
        <v>2</v>
      </c>
      <c r="R113" s="91">
        <v>1815.3</v>
      </c>
      <c r="S113" s="87"/>
      <c r="T113" s="88">
        <f>IF(S113=0,0,SUM($S$5:S113))</f>
        <v>0</v>
      </c>
      <c r="U113" s="89">
        <f t="shared" si="31"/>
        <v>0</v>
      </c>
      <c r="V113" s="89">
        <f t="shared" si="32"/>
        <v>0</v>
      </c>
      <c r="W113" s="90">
        <f t="shared" si="33"/>
        <v>0</v>
      </c>
      <c r="X113" s="90">
        <f t="shared" si="33"/>
        <v>0</v>
      </c>
      <c r="Y113" s="89">
        <f t="shared" si="34"/>
        <v>0</v>
      </c>
      <c r="Z113" s="89">
        <f t="shared" si="35"/>
        <v>0</v>
      </c>
      <c r="AA113" s="87"/>
      <c r="AB113" s="87"/>
      <c r="AD113" s="186" t="s">
        <v>145</v>
      </c>
    </row>
    <row r="114" spans="1:30" s="74" customFormat="1" ht="12.95" customHeight="1">
      <c r="A114" s="75" t="str">
        <f t="shared" si="25"/>
        <v/>
      </c>
      <c r="B114" s="76">
        <f t="shared" si="26"/>
        <v>45</v>
      </c>
      <c r="C114" s="77">
        <f t="shared" si="27"/>
        <v>15.3</v>
      </c>
      <c r="D114" s="78" t="str">
        <f t="shared" si="28"/>
        <v>(후)</v>
      </c>
      <c r="E114" s="79">
        <f t="shared" si="29"/>
        <v>0</v>
      </c>
      <c r="F114" s="80">
        <v>700</v>
      </c>
      <c r="G114" s="81">
        <v>34.85</v>
      </c>
      <c r="H114" s="81">
        <v>31.77</v>
      </c>
      <c r="I114" s="81">
        <v>3.0800000000000018</v>
      </c>
      <c r="J114" s="81" t="s">
        <v>111</v>
      </c>
      <c r="K114" s="81" t="s">
        <v>96</v>
      </c>
      <c r="L114" s="82">
        <v>0</v>
      </c>
      <c r="M114" s="83" t="s">
        <v>100</v>
      </c>
      <c r="N114" s="83" t="s">
        <v>100</v>
      </c>
      <c r="O114" s="83" t="s">
        <v>100</v>
      </c>
      <c r="P114" s="84">
        <v>0</v>
      </c>
      <c r="Q114" s="85">
        <f t="shared" si="30"/>
        <v>2</v>
      </c>
      <c r="R114" s="91">
        <v>1815.3</v>
      </c>
      <c r="S114" s="87"/>
      <c r="T114" s="88">
        <f>IF(S114=0,0,SUM($S$5:S114))</f>
        <v>0</v>
      </c>
      <c r="U114" s="89">
        <f t="shared" si="31"/>
        <v>0</v>
      </c>
      <c r="V114" s="89">
        <f t="shared" si="32"/>
        <v>0</v>
      </c>
      <c r="W114" s="90">
        <f t="shared" si="33"/>
        <v>0</v>
      </c>
      <c r="X114" s="90">
        <f t="shared" si="33"/>
        <v>0</v>
      </c>
      <c r="Y114" s="89">
        <f t="shared" si="34"/>
        <v>0</v>
      </c>
      <c r="Z114" s="89">
        <f t="shared" si="35"/>
        <v>0</v>
      </c>
      <c r="AA114" s="87"/>
      <c r="AB114" s="87"/>
      <c r="AD114" s="186" t="s">
        <v>145</v>
      </c>
    </row>
    <row r="115" spans="1:30" s="74" customFormat="1" ht="12.95" customHeight="1">
      <c r="A115" s="75" t="str">
        <f t="shared" si="25"/>
        <v/>
      </c>
      <c r="B115" s="76">
        <f t="shared" si="26"/>
        <v>45</v>
      </c>
      <c r="C115" s="77">
        <f t="shared" si="27"/>
        <v>19.3</v>
      </c>
      <c r="D115" s="78" t="str">
        <f t="shared" si="28"/>
        <v>(전)</v>
      </c>
      <c r="E115" s="79">
        <f t="shared" si="29"/>
        <v>4</v>
      </c>
      <c r="F115" s="80">
        <v>700</v>
      </c>
      <c r="G115" s="81">
        <v>34.83</v>
      </c>
      <c r="H115" s="81">
        <v>29.509999999999994</v>
      </c>
      <c r="I115" s="81">
        <v>5.3200000000000038</v>
      </c>
      <c r="J115" s="81" t="s">
        <v>111</v>
      </c>
      <c r="K115" s="81" t="s">
        <v>96</v>
      </c>
      <c r="L115" s="82">
        <v>0</v>
      </c>
      <c r="M115" s="83" t="s">
        <v>100</v>
      </c>
      <c r="N115" s="83" t="s">
        <v>100</v>
      </c>
      <c r="O115" s="83" t="s">
        <v>100</v>
      </c>
      <c r="P115" s="84">
        <v>0</v>
      </c>
      <c r="Q115" s="85">
        <f t="shared" si="30"/>
        <v>2</v>
      </c>
      <c r="R115" s="91">
        <v>1819.3</v>
      </c>
      <c r="S115" s="87"/>
      <c r="T115" s="88">
        <f>IF(S115=0,0,SUM($S$5:S115))</f>
        <v>0</v>
      </c>
      <c r="U115" s="89">
        <f t="shared" si="31"/>
        <v>0</v>
      </c>
      <c r="V115" s="89">
        <f t="shared" si="32"/>
        <v>0</v>
      </c>
      <c r="W115" s="90">
        <f t="shared" si="33"/>
        <v>0</v>
      </c>
      <c r="X115" s="90">
        <f t="shared" si="33"/>
        <v>0</v>
      </c>
      <c r="Y115" s="89">
        <f t="shared" si="34"/>
        <v>0</v>
      </c>
      <c r="Z115" s="89">
        <f t="shared" si="35"/>
        <v>0</v>
      </c>
      <c r="AA115" s="87"/>
      <c r="AB115" s="87"/>
      <c r="AD115" s="186" t="s">
        <v>145</v>
      </c>
    </row>
    <row r="116" spans="1:30" s="74" customFormat="1" ht="12.95" customHeight="1">
      <c r="A116" s="75" t="str">
        <f t="shared" si="25"/>
        <v/>
      </c>
      <c r="B116" s="76">
        <f t="shared" si="26"/>
        <v>45</v>
      </c>
      <c r="C116" s="77">
        <f t="shared" si="27"/>
        <v>19.3</v>
      </c>
      <c r="D116" s="78" t="str">
        <f t="shared" si="28"/>
        <v>(후)</v>
      </c>
      <c r="E116" s="79">
        <f t="shared" si="29"/>
        <v>0</v>
      </c>
      <c r="F116" s="80">
        <v>700</v>
      </c>
      <c r="G116" s="81">
        <v>34.83</v>
      </c>
      <c r="H116" s="81">
        <v>29.51</v>
      </c>
      <c r="I116" s="81">
        <v>5.3199999999999967</v>
      </c>
      <c r="J116" s="81" t="s">
        <v>111</v>
      </c>
      <c r="K116" s="81" t="s">
        <v>113</v>
      </c>
      <c r="L116" s="82" t="s">
        <v>114</v>
      </c>
      <c r="M116" s="83" t="s">
        <v>100</v>
      </c>
      <c r="N116" s="83" t="s">
        <v>100</v>
      </c>
      <c r="O116" s="83" t="s">
        <v>100</v>
      </c>
      <c r="P116" s="84">
        <v>0</v>
      </c>
      <c r="Q116" s="85">
        <f t="shared" si="30"/>
        <v>2</v>
      </c>
      <c r="R116" s="91">
        <v>1819.3</v>
      </c>
      <c r="S116" s="87"/>
      <c r="T116" s="88">
        <f>IF(S116=0,0,SUM($S$5:S116))</f>
        <v>0</v>
      </c>
      <c r="U116" s="89">
        <f t="shared" si="31"/>
        <v>0</v>
      </c>
      <c r="V116" s="89">
        <f t="shared" si="32"/>
        <v>0</v>
      </c>
      <c r="W116" s="90">
        <f t="shared" si="33"/>
        <v>0</v>
      </c>
      <c r="X116" s="90">
        <f t="shared" si="33"/>
        <v>0</v>
      </c>
      <c r="Y116" s="89">
        <f t="shared" si="34"/>
        <v>0</v>
      </c>
      <c r="Z116" s="89">
        <f t="shared" si="35"/>
        <v>0</v>
      </c>
      <c r="AA116" s="87"/>
      <c r="AB116" s="87"/>
      <c r="AD116" s="186" t="s">
        <v>145</v>
      </c>
    </row>
    <row r="117" spans="1:30" s="117" customFormat="1" ht="12.95" customHeight="1">
      <c r="A117" s="105" t="str">
        <f t="shared" si="25"/>
        <v/>
      </c>
      <c r="B117" s="106">
        <f t="shared" si="26"/>
        <v>45</v>
      </c>
      <c r="C117" s="107">
        <f t="shared" si="27"/>
        <v>26.8</v>
      </c>
      <c r="D117" s="108" t="str">
        <f t="shared" si="28"/>
        <v>(전)</v>
      </c>
      <c r="E117" s="109">
        <f t="shared" si="29"/>
        <v>7.5</v>
      </c>
      <c r="F117" s="110">
        <v>700</v>
      </c>
      <c r="G117" s="111">
        <v>34.79</v>
      </c>
      <c r="H117" s="111">
        <v>29.509999999999998</v>
      </c>
      <c r="I117" s="111">
        <v>5.2800000000000011</v>
      </c>
      <c r="J117" s="111" t="s">
        <v>111</v>
      </c>
      <c r="K117" s="111" t="s">
        <v>113</v>
      </c>
      <c r="L117" s="112" t="s">
        <v>114</v>
      </c>
      <c r="M117" s="113" t="s">
        <v>100</v>
      </c>
      <c r="N117" s="113" t="s">
        <v>100</v>
      </c>
      <c r="O117" s="113" t="s">
        <v>100</v>
      </c>
      <c r="P117" s="114">
        <v>0</v>
      </c>
      <c r="Q117" s="115">
        <f t="shared" si="30"/>
        <v>2</v>
      </c>
      <c r="R117" s="116">
        <v>1826.8</v>
      </c>
      <c r="S117" s="87"/>
      <c r="T117" s="88">
        <f>IF(S117=0,0,SUM($S$5:S117))</f>
        <v>0</v>
      </c>
      <c r="U117" s="89">
        <f t="shared" si="31"/>
        <v>0</v>
      </c>
      <c r="V117" s="89">
        <f t="shared" si="32"/>
        <v>0</v>
      </c>
      <c r="W117" s="90">
        <f t="shared" si="33"/>
        <v>0</v>
      </c>
      <c r="X117" s="90">
        <f t="shared" si="33"/>
        <v>0</v>
      </c>
      <c r="Y117" s="89">
        <f t="shared" si="34"/>
        <v>0</v>
      </c>
      <c r="Z117" s="89">
        <f t="shared" si="35"/>
        <v>0</v>
      </c>
      <c r="AA117" s="87"/>
      <c r="AB117" s="87"/>
      <c r="AD117" s="186" t="s">
        <v>145</v>
      </c>
    </row>
    <row r="118" spans="1:30" s="117" customFormat="1" ht="12.95" customHeight="1">
      <c r="A118" s="105" t="str">
        <f t="shared" si="25"/>
        <v/>
      </c>
      <c r="B118" s="106">
        <f t="shared" si="26"/>
        <v>45</v>
      </c>
      <c r="C118" s="107">
        <f t="shared" si="27"/>
        <v>26.8</v>
      </c>
      <c r="D118" s="108" t="str">
        <f t="shared" si="28"/>
        <v>(후)</v>
      </c>
      <c r="E118" s="109">
        <f t="shared" si="29"/>
        <v>0</v>
      </c>
      <c r="F118" s="110">
        <v>700</v>
      </c>
      <c r="G118" s="111">
        <v>34.79</v>
      </c>
      <c r="H118" s="111">
        <v>29.51</v>
      </c>
      <c r="I118" s="111">
        <v>5.2799999999999976</v>
      </c>
      <c r="J118" s="111" t="s">
        <v>111</v>
      </c>
      <c r="K118" s="111" t="s">
        <v>96</v>
      </c>
      <c r="L118" s="112">
        <v>0</v>
      </c>
      <c r="M118" s="113" t="s">
        <v>100</v>
      </c>
      <c r="N118" s="113" t="s">
        <v>100</v>
      </c>
      <c r="O118" s="113" t="s">
        <v>100</v>
      </c>
      <c r="P118" s="114">
        <v>0</v>
      </c>
      <c r="Q118" s="115">
        <f t="shared" si="30"/>
        <v>2</v>
      </c>
      <c r="R118" s="116">
        <v>1826.8</v>
      </c>
      <c r="S118" s="87"/>
      <c r="T118" s="88">
        <f>IF(S118=0,0,SUM($S$5:S118))</f>
        <v>0</v>
      </c>
      <c r="U118" s="89">
        <f t="shared" si="31"/>
        <v>0</v>
      </c>
      <c r="V118" s="89">
        <f t="shared" si="32"/>
        <v>0</v>
      </c>
      <c r="W118" s="90">
        <f t="shared" si="33"/>
        <v>0</v>
      </c>
      <c r="X118" s="90">
        <f t="shared" si="33"/>
        <v>0</v>
      </c>
      <c r="Y118" s="89">
        <f t="shared" si="34"/>
        <v>0</v>
      </c>
      <c r="Z118" s="89">
        <f t="shared" si="35"/>
        <v>0</v>
      </c>
      <c r="AA118" s="87"/>
      <c r="AB118" s="87"/>
      <c r="AD118" s="186" t="s">
        <v>145</v>
      </c>
    </row>
    <row r="119" spans="1:30" s="74" customFormat="1" ht="12.95" customHeight="1">
      <c r="A119" s="75" t="str">
        <f t="shared" si="25"/>
        <v/>
      </c>
      <c r="B119" s="76">
        <f t="shared" si="26"/>
        <v>45</v>
      </c>
      <c r="C119" s="77">
        <f t="shared" si="27"/>
        <v>30.8</v>
      </c>
      <c r="D119" s="78" t="str">
        <f t="shared" si="28"/>
        <v>(전)</v>
      </c>
      <c r="E119" s="79">
        <f t="shared" si="29"/>
        <v>4</v>
      </c>
      <c r="F119" s="80">
        <v>700</v>
      </c>
      <c r="G119" s="81">
        <v>34.76</v>
      </c>
      <c r="H119" s="81">
        <v>31.759999999999994</v>
      </c>
      <c r="I119" s="81">
        <v>3.0000000000000036</v>
      </c>
      <c r="J119" s="81" t="s">
        <v>111</v>
      </c>
      <c r="K119" s="81" t="s">
        <v>96</v>
      </c>
      <c r="L119" s="82">
        <v>0</v>
      </c>
      <c r="M119" s="83" t="s">
        <v>100</v>
      </c>
      <c r="N119" s="83" t="s">
        <v>115</v>
      </c>
      <c r="O119" s="83" t="s">
        <v>100</v>
      </c>
      <c r="P119" s="84">
        <v>0</v>
      </c>
      <c r="Q119" s="85">
        <f t="shared" si="30"/>
        <v>2</v>
      </c>
      <c r="R119" s="91">
        <v>1830.8</v>
      </c>
      <c r="S119" s="87"/>
      <c r="T119" s="88">
        <f>IF(S119=0,0,SUM($S$5:S119))</f>
        <v>0</v>
      </c>
      <c r="U119" s="89">
        <f t="shared" si="31"/>
        <v>0</v>
      </c>
      <c r="V119" s="89">
        <f t="shared" si="32"/>
        <v>0</v>
      </c>
      <c r="W119" s="90">
        <f t="shared" si="33"/>
        <v>0</v>
      </c>
      <c r="X119" s="90">
        <f t="shared" si="33"/>
        <v>0</v>
      </c>
      <c r="Y119" s="89">
        <f t="shared" si="34"/>
        <v>0</v>
      </c>
      <c r="Z119" s="89">
        <f t="shared" si="35"/>
        <v>0</v>
      </c>
      <c r="AA119" s="87"/>
      <c r="AB119" s="87"/>
      <c r="AD119" s="186" t="s">
        <v>145</v>
      </c>
    </row>
    <row r="120" spans="1:30" s="74" customFormat="1" ht="12.95" customHeight="1">
      <c r="A120" s="75" t="str">
        <f t="shared" si="25"/>
        <v/>
      </c>
      <c r="B120" s="76">
        <f t="shared" si="26"/>
        <v>45</v>
      </c>
      <c r="C120" s="77">
        <f t="shared" si="27"/>
        <v>30.8</v>
      </c>
      <c r="D120" s="78" t="str">
        <f t="shared" si="28"/>
        <v>(후)</v>
      </c>
      <c r="E120" s="79">
        <f t="shared" si="29"/>
        <v>0</v>
      </c>
      <c r="F120" s="80">
        <v>700</v>
      </c>
      <c r="G120" s="81">
        <v>34.76</v>
      </c>
      <c r="H120" s="81">
        <v>31.76</v>
      </c>
      <c r="I120" s="81">
        <v>2.9999999999999964</v>
      </c>
      <c r="J120" s="81" t="s">
        <v>111</v>
      </c>
      <c r="K120" s="81" t="s">
        <v>95</v>
      </c>
      <c r="L120" s="82">
        <v>0</v>
      </c>
      <c r="M120" s="83" t="s">
        <v>100</v>
      </c>
      <c r="N120" s="83" t="s">
        <v>100</v>
      </c>
      <c r="O120" s="83" t="s">
        <v>100</v>
      </c>
      <c r="P120" s="84">
        <v>0</v>
      </c>
      <c r="Q120" s="85">
        <f t="shared" si="30"/>
        <v>2</v>
      </c>
      <c r="R120" s="91">
        <v>1830.8</v>
      </c>
      <c r="S120" s="87"/>
      <c r="T120" s="88">
        <f>IF(S120=0,0,SUM($S$5:S120))</f>
        <v>0</v>
      </c>
      <c r="U120" s="89">
        <f t="shared" si="31"/>
        <v>0</v>
      </c>
      <c r="V120" s="89">
        <f t="shared" si="32"/>
        <v>0</v>
      </c>
      <c r="W120" s="90">
        <f t="shared" si="33"/>
        <v>0</v>
      </c>
      <c r="X120" s="90">
        <f t="shared" si="33"/>
        <v>0</v>
      </c>
      <c r="Y120" s="89">
        <f t="shared" si="34"/>
        <v>0</v>
      </c>
      <c r="Z120" s="89">
        <f t="shared" si="35"/>
        <v>0</v>
      </c>
      <c r="AA120" s="87"/>
      <c r="AB120" s="87"/>
      <c r="AD120" s="186" t="s">
        <v>145</v>
      </c>
    </row>
    <row r="121" spans="1:30" s="74" customFormat="1" ht="12.95" customHeight="1">
      <c r="A121" s="75" t="str">
        <f t="shared" si="25"/>
        <v/>
      </c>
      <c r="B121" s="76">
        <f t="shared" si="26"/>
        <v>46</v>
      </c>
      <c r="C121" s="77">
        <f t="shared" si="27"/>
        <v>0</v>
      </c>
      <c r="D121" s="78" t="str">
        <f t="shared" si="28"/>
        <v/>
      </c>
      <c r="E121" s="79">
        <f t="shared" si="29"/>
        <v>9.1999999999999993</v>
      </c>
      <c r="F121" s="80">
        <v>700</v>
      </c>
      <c r="G121" s="81">
        <v>34.71</v>
      </c>
      <c r="H121" s="81">
        <v>31.71</v>
      </c>
      <c r="I121" s="81">
        <v>3</v>
      </c>
      <c r="J121" s="81" t="s">
        <v>111</v>
      </c>
      <c r="K121" s="81" t="s">
        <v>95</v>
      </c>
      <c r="L121" s="82">
        <v>0</v>
      </c>
      <c r="M121" s="83" t="s">
        <v>100</v>
      </c>
      <c r="N121" s="83" t="s">
        <v>100</v>
      </c>
      <c r="O121" s="83" t="s">
        <v>100</v>
      </c>
      <c r="P121" s="84">
        <v>0</v>
      </c>
      <c r="Q121" s="85">
        <f t="shared" si="30"/>
        <v>2</v>
      </c>
      <c r="R121" s="91">
        <v>1840</v>
      </c>
      <c r="S121" s="87"/>
      <c r="T121" s="88">
        <f>IF(S121=0,0,SUM($S$5:S121))</f>
        <v>0</v>
      </c>
      <c r="U121" s="89">
        <f t="shared" si="31"/>
        <v>0</v>
      </c>
      <c r="V121" s="89">
        <f t="shared" si="32"/>
        <v>0</v>
      </c>
      <c r="W121" s="90">
        <f t="shared" si="33"/>
        <v>0</v>
      </c>
      <c r="X121" s="90">
        <f t="shared" si="33"/>
        <v>0</v>
      </c>
      <c r="Y121" s="89">
        <f t="shared" si="34"/>
        <v>0</v>
      </c>
      <c r="Z121" s="89">
        <f t="shared" si="35"/>
        <v>0</v>
      </c>
      <c r="AA121" s="87"/>
      <c r="AB121" s="87"/>
      <c r="AD121" s="186" t="s">
        <v>145</v>
      </c>
    </row>
    <row r="122" spans="1:30" s="74" customFormat="1" ht="12.95" customHeight="1">
      <c r="A122" s="75" t="str">
        <f t="shared" si="25"/>
        <v/>
      </c>
      <c r="B122" s="76">
        <f t="shared" si="26"/>
        <v>47</v>
      </c>
      <c r="C122" s="77">
        <f t="shared" si="27"/>
        <v>0</v>
      </c>
      <c r="D122" s="78" t="str">
        <f t="shared" si="28"/>
        <v/>
      </c>
      <c r="E122" s="79">
        <f t="shared" si="29"/>
        <v>40</v>
      </c>
      <c r="F122" s="80">
        <v>700</v>
      </c>
      <c r="G122" s="81">
        <v>34.49</v>
      </c>
      <c r="H122" s="81">
        <v>31.51</v>
      </c>
      <c r="I122" s="81">
        <v>2.9800000000000004</v>
      </c>
      <c r="J122" s="81" t="s">
        <v>111</v>
      </c>
      <c r="K122" s="81" t="s">
        <v>95</v>
      </c>
      <c r="L122" s="82">
        <v>0</v>
      </c>
      <c r="M122" s="83" t="s">
        <v>100</v>
      </c>
      <c r="N122" s="83" t="s">
        <v>100</v>
      </c>
      <c r="O122" s="83" t="s">
        <v>100</v>
      </c>
      <c r="P122" s="84">
        <v>0</v>
      </c>
      <c r="Q122" s="85">
        <f t="shared" si="30"/>
        <v>2</v>
      </c>
      <c r="R122" s="91">
        <v>1880</v>
      </c>
      <c r="S122" s="87"/>
      <c r="T122" s="88">
        <f>IF(S122=0,0,SUM($S$5:S122))</f>
        <v>0</v>
      </c>
      <c r="U122" s="89">
        <f t="shared" si="31"/>
        <v>0</v>
      </c>
      <c r="V122" s="89">
        <f t="shared" si="32"/>
        <v>0</v>
      </c>
      <c r="W122" s="90">
        <f t="shared" si="33"/>
        <v>0</v>
      </c>
      <c r="X122" s="90">
        <f t="shared" si="33"/>
        <v>0</v>
      </c>
      <c r="Y122" s="89">
        <f t="shared" si="34"/>
        <v>0</v>
      </c>
      <c r="Z122" s="89">
        <f t="shared" si="35"/>
        <v>0</v>
      </c>
      <c r="AA122" s="87"/>
      <c r="AB122" s="87"/>
      <c r="AD122" s="186" t="s">
        <v>145</v>
      </c>
    </row>
    <row r="123" spans="1:30" s="74" customFormat="1" ht="12.95" customHeight="1">
      <c r="A123" s="75" t="str">
        <f t="shared" si="25"/>
        <v/>
      </c>
      <c r="B123" s="76">
        <f t="shared" si="26"/>
        <v>48</v>
      </c>
      <c r="C123" s="77">
        <f t="shared" si="27"/>
        <v>0</v>
      </c>
      <c r="D123" s="78" t="str">
        <f t="shared" si="28"/>
        <v/>
      </c>
      <c r="E123" s="79">
        <f t="shared" si="29"/>
        <v>40</v>
      </c>
      <c r="F123" s="80">
        <v>700</v>
      </c>
      <c r="G123" s="81">
        <v>34.26</v>
      </c>
      <c r="H123" s="81">
        <v>31.299999999999997</v>
      </c>
      <c r="I123" s="81">
        <v>2.9600000000000009</v>
      </c>
      <c r="J123" s="81" t="s">
        <v>111</v>
      </c>
      <c r="K123" s="81" t="s">
        <v>95</v>
      </c>
      <c r="L123" s="82">
        <v>0</v>
      </c>
      <c r="M123" s="83" t="s">
        <v>100</v>
      </c>
      <c r="N123" s="83" t="s">
        <v>100</v>
      </c>
      <c r="O123" s="83" t="s">
        <v>100</v>
      </c>
      <c r="P123" s="84">
        <v>0</v>
      </c>
      <c r="Q123" s="85">
        <f t="shared" si="30"/>
        <v>2</v>
      </c>
      <c r="R123" s="91">
        <v>1920</v>
      </c>
      <c r="S123" s="87"/>
      <c r="T123" s="88">
        <f>IF(S123=0,0,SUM($S$5:S123))</f>
        <v>0</v>
      </c>
      <c r="U123" s="89">
        <f t="shared" si="31"/>
        <v>0</v>
      </c>
      <c r="V123" s="89">
        <f t="shared" si="32"/>
        <v>0</v>
      </c>
      <c r="W123" s="90">
        <f t="shared" si="33"/>
        <v>0</v>
      </c>
      <c r="X123" s="90">
        <f t="shared" si="33"/>
        <v>0</v>
      </c>
      <c r="Y123" s="89">
        <f t="shared" si="34"/>
        <v>0</v>
      </c>
      <c r="Z123" s="89">
        <f t="shared" si="35"/>
        <v>0</v>
      </c>
      <c r="AA123" s="87"/>
      <c r="AB123" s="87"/>
      <c r="AD123" s="186" t="s">
        <v>145</v>
      </c>
    </row>
    <row r="124" spans="1:30" s="74" customFormat="1" ht="12.95" customHeight="1">
      <c r="A124" s="75" t="str">
        <f t="shared" si="25"/>
        <v/>
      </c>
      <c r="B124" s="76">
        <f t="shared" si="26"/>
        <v>49</v>
      </c>
      <c r="C124" s="77">
        <f t="shared" si="27"/>
        <v>0</v>
      </c>
      <c r="D124" s="78" t="str">
        <f t="shared" si="28"/>
        <v/>
      </c>
      <c r="E124" s="79">
        <f t="shared" si="29"/>
        <v>40</v>
      </c>
      <c r="F124" s="80">
        <v>700</v>
      </c>
      <c r="G124" s="81">
        <v>34.04</v>
      </c>
      <c r="H124" s="81">
        <v>30.84</v>
      </c>
      <c r="I124" s="81">
        <v>3.1999999999999993</v>
      </c>
      <c r="J124" s="81" t="s">
        <v>111</v>
      </c>
      <c r="K124" s="81" t="s">
        <v>95</v>
      </c>
      <c r="L124" s="82">
        <v>0</v>
      </c>
      <c r="M124" s="83" t="s">
        <v>100</v>
      </c>
      <c r="N124" s="83" t="s">
        <v>100</v>
      </c>
      <c r="O124" s="83" t="s">
        <v>100</v>
      </c>
      <c r="P124" s="84">
        <v>0</v>
      </c>
      <c r="Q124" s="85">
        <f t="shared" si="30"/>
        <v>2</v>
      </c>
      <c r="R124" s="91">
        <v>1960</v>
      </c>
      <c r="S124" s="87"/>
      <c r="T124" s="88">
        <f>IF(S124=0,0,SUM($S$5:S124))</f>
        <v>0</v>
      </c>
      <c r="U124" s="89">
        <f t="shared" si="31"/>
        <v>0</v>
      </c>
      <c r="V124" s="89">
        <f t="shared" si="32"/>
        <v>0</v>
      </c>
      <c r="W124" s="90">
        <f t="shared" si="33"/>
        <v>0</v>
      </c>
      <c r="X124" s="90">
        <f t="shared" si="33"/>
        <v>0</v>
      </c>
      <c r="Y124" s="89">
        <f t="shared" si="34"/>
        <v>0</v>
      </c>
      <c r="Z124" s="89">
        <f t="shared" si="35"/>
        <v>0</v>
      </c>
      <c r="AA124" s="87"/>
      <c r="AB124" s="87"/>
      <c r="AD124" s="186" t="s">
        <v>145</v>
      </c>
    </row>
    <row r="125" spans="1:30" s="74" customFormat="1" ht="12.95" customHeight="1">
      <c r="A125" s="75" t="str">
        <f t="shared" si="25"/>
        <v/>
      </c>
      <c r="B125" s="76">
        <f t="shared" si="26"/>
        <v>49</v>
      </c>
      <c r="C125" s="77">
        <f t="shared" si="27"/>
        <v>5.9</v>
      </c>
      <c r="D125" s="78" t="str">
        <f t="shared" si="28"/>
        <v/>
      </c>
      <c r="E125" s="79">
        <f t="shared" si="29"/>
        <v>5.9</v>
      </c>
      <c r="F125" s="80">
        <v>700</v>
      </c>
      <c r="G125" s="81">
        <v>34.01</v>
      </c>
      <c r="H125" s="81">
        <v>30.77</v>
      </c>
      <c r="I125" s="81">
        <v>3.2399999999999984</v>
      </c>
      <c r="J125" s="81" t="s">
        <v>111</v>
      </c>
      <c r="K125" s="81" t="s">
        <v>95</v>
      </c>
      <c r="L125" s="82">
        <v>0</v>
      </c>
      <c r="M125" s="83" t="s">
        <v>104</v>
      </c>
      <c r="N125" s="83" t="s">
        <v>100</v>
      </c>
      <c r="O125" s="83" t="s">
        <v>100</v>
      </c>
      <c r="P125" s="84">
        <v>0</v>
      </c>
      <c r="Q125" s="85">
        <f t="shared" si="30"/>
        <v>2</v>
      </c>
      <c r="R125" s="91">
        <v>1965.9</v>
      </c>
      <c r="S125" s="87"/>
      <c r="T125" s="88">
        <f>IF(S125=0,0,SUM($S$5:S125))</f>
        <v>0</v>
      </c>
      <c r="U125" s="89">
        <f t="shared" si="31"/>
        <v>0</v>
      </c>
      <c r="V125" s="89">
        <f t="shared" si="32"/>
        <v>0</v>
      </c>
      <c r="W125" s="90">
        <f t="shared" si="33"/>
        <v>0</v>
      </c>
      <c r="X125" s="90">
        <f t="shared" si="33"/>
        <v>0</v>
      </c>
      <c r="Y125" s="89">
        <f t="shared" si="34"/>
        <v>0</v>
      </c>
      <c r="Z125" s="89">
        <f t="shared" si="35"/>
        <v>0</v>
      </c>
      <c r="AA125" s="87"/>
      <c r="AB125" s="87"/>
      <c r="AD125" s="186" t="s">
        <v>145</v>
      </c>
    </row>
    <row r="126" spans="1:30" s="74" customFormat="1" ht="12.95" customHeight="1">
      <c r="A126" s="75" t="str">
        <f t="shared" si="25"/>
        <v/>
      </c>
      <c r="B126" s="76">
        <f t="shared" si="26"/>
        <v>50</v>
      </c>
      <c r="C126" s="77">
        <f t="shared" si="27"/>
        <v>0</v>
      </c>
      <c r="D126" s="78" t="str">
        <f t="shared" si="28"/>
        <v/>
      </c>
      <c r="E126" s="79">
        <f t="shared" si="29"/>
        <v>34.1</v>
      </c>
      <c r="F126" s="80">
        <v>700</v>
      </c>
      <c r="G126" s="81">
        <v>33.82</v>
      </c>
      <c r="H126" s="81">
        <v>30.38</v>
      </c>
      <c r="I126" s="81">
        <v>3.4400000000000013</v>
      </c>
      <c r="J126" s="81" t="s">
        <v>111</v>
      </c>
      <c r="K126" s="81" t="s">
        <v>95</v>
      </c>
      <c r="L126" s="82">
        <v>0</v>
      </c>
      <c r="M126" s="83" t="s">
        <v>100</v>
      </c>
      <c r="N126" s="83" t="s">
        <v>100</v>
      </c>
      <c r="O126" s="83" t="s">
        <v>100</v>
      </c>
      <c r="P126" s="84">
        <v>0</v>
      </c>
      <c r="Q126" s="85">
        <f t="shared" si="30"/>
        <v>2</v>
      </c>
      <c r="R126" s="91">
        <v>2000</v>
      </c>
      <c r="S126" s="87"/>
      <c r="T126" s="88">
        <f>IF(S126=0,0,SUM($S$5:S126))</f>
        <v>0</v>
      </c>
      <c r="U126" s="89">
        <f t="shared" si="31"/>
        <v>0</v>
      </c>
      <c r="V126" s="89">
        <f t="shared" si="32"/>
        <v>0</v>
      </c>
      <c r="W126" s="90">
        <f t="shared" si="33"/>
        <v>0</v>
      </c>
      <c r="X126" s="90">
        <f t="shared" si="33"/>
        <v>0</v>
      </c>
      <c r="Y126" s="89">
        <f t="shared" si="34"/>
        <v>0</v>
      </c>
      <c r="Z126" s="89">
        <f t="shared" si="35"/>
        <v>0</v>
      </c>
      <c r="AA126" s="87"/>
      <c r="AB126" s="87"/>
      <c r="AD126" s="186" t="s">
        <v>145</v>
      </c>
    </row>
    <row r="127" spans="1:30" s="74" customFormat="1" ht="12.95" customHeight="1">
      <c r="A127" s="75" t="str">
        <f t="shared" si="25"/>
        <v/>
      </c>
      <c r="B127" s="76">
        <f t="shared" si="26"/>
        <v>50</v>
      </c>
      <c r="C127" s="77">
        <f t="shared" si="27"/>
        <v>5.0999999999999996</v>
      </c>
      <c r="D127" s="78" t="str">
        <f t="shared" si="28"/>
        <v/>
      </c>
      <c r="E127" s="79">
        <f t="shared" si="29"/>
        <v>5.0999999999999996</v>
      </c>
      <c r="F127" s="80">
        <v>700</v>
      </c>
      <c r="G127" s="81">
        <v>33.79</v>
      </c>
      <c r="H127" s="81">
        <v>30.319999999999997</v>
      </c>
      <c r="I127" s="81">
        <v>3.4700000000000024</v>
      </c>
      <c r="J127" s="81" t="s">
        <v>111</v>
      </c>
      <c r="K127" s="81" t="s">
        <v>95</v>
      </c>
      <c r="L127" s="82">
        <v>0</v>
      </c>
      <c r="M127" s="83" t="s">
        <v>116</v>
      </c>
      <c r="N127" s="83" t="s">
        <v>100</v>
      </c>
      <c r="O127" s="83" t="s">
        <v>100</v>
      </c>
      <c r="P127" s="84">
        <v>0</v>
      </c>
      <c r="Q127" s="85">
        <f t="shared" si="30"/>
        <v>2</v>
      </c>
      <c r="R127" s="91">
        <v>2005.1</v>
      </c>
      <c r="S127" s="87"/>
      <c r="T127" s="88">
        <f>IF(S127=0,0,SUM($S$5:S127))</f>
        <v>0</v>
      </c>
      <c r="U127" s="89">
        <f t="shared" si="31"/>
        <v>0</v>
      </c>
      <c r="V127" s="89">
        <f t="shared" si="32"/>
        <v>0</v>
      </c>
      <c r="W127" s="90">
        <f t="shared" si="33"/>
        <v>0</v>
      </c>
      <c r="X127" s="90">
        <f t="shared" si="33"/>
        <v>0</v>
      </c>
      <c r="Y127" s="89">
        <f t="shared" si="34"/>
        <v>0</v>
      </c>
      <c r="Z127" s="89">
        <f t="shared" si="35"/>
        <v>0</v>
      </c>
      <c r="AA127" s="87"/>
      <c r="AB127" s="87"/>
      <c r="AD127" s="186" t="s">
        <v>145</v>
      </c>
    </row>
    <row r="128" spans="1:30" s="74" customFormat="1" ht="12.95" customHeight="1">
      <c r="A128" s="75" t="str">
        <f t="shared" si="25"/>
        <v/>
      </c>
      <c r="B128" s="76">
        <f t="shared" si="26"/>
        <v>51</v>
      </c>
      <c r="C128" s="77">
        <f t="shared" si="27"/>
        <v>0</v>
      </c>
      <c r="D128" s="78" t="str">
        <f t="shared" si="28"/>
        <v/>
      </c>
      <c r="E128" s="79">
        <f t="shared" si="29"/>
        <v>34.9</v>
      </c>
      <c r="F128" s="80">
        <v>700</v>
      </c>
      <c r="G128" s="81">
        <v>33.590000000000003</v>
      </c>
      <c r="H128" s="81">
        <v>30.19</v>
      </c>
      <c r="I128" s="81">
        <v>3.4000000000000021</v>
      </c>
      <c r="J128" s="81" t="s">
        <v>111</v>
      </c>
      <c r="K128" s="81" t="s">
        <v>95</v>
      </c>
      <c r="L128" s="82">
        <v>0</v>
      </c>
      <c r="M128" s="83" t="s">
        <v>100</v>
      </c>
      <c r="N128" s="83" t="s">
        <v>100</v>
      </c>
      <c r="O128" s="83" t="s">
        <v>100</v>
      </c>
      <c r="P128" s="84">
        <v>0</v>
      </c>
      <c r="Q128" s="85">
        <f t="shared" si="30"/>
        <v>2</v>
      </c>
      <c r="R128" s="91">
        <v>2040</v>
      </c>
      <c r="S128" s="87"/>
      <c r="T128" s="88">
        <f>IF(S128=0,0,SUM($S$5:S128))</f>
        <v>0</v>
      </c>
      <c r="U128" s="89">
        <f t="shared" si="31"/>
        <v>0</v>
      </c>
      <c r="V128" s="89">
        <f t="shared" si="32"/>
        <v>0</v>
      </c>
      <c r="W128" s="90">
        <f t="shared" si="33"/>
        <v>0</v>
      </c>
      <c r="X128" s="90">
        <f t="shared" si="33"/>
        <v>0</v>
      </c>
      <c r="Y128" s="89">
        <f t="shared" si="34"/>
        <v>0</v>
      </c>
      <c r="Z128" s="89">
        <f t="shared" si="35"/>
        <v>0</v>
      </c>
      <c r="AA128" s="87"/>
      <c r="AB128" s="87"/>
      <c r="AD128" s="186" t="s">
        <v>145</v>
      </c>
    </row>
    <row r="129" spans="1:30" s="74" customFormat="1" ht="12.95" customHeight="1">
      <c r="A129" s="75" t="str">
        <f t="shared" si="25"/>
        <v/>
      </c>
      <c r="B129" s="76">
        <f t="shared" si="26"/>
        <v>52</v>
      </c>
      <c r="C129" s="77">
        <f t="shared" si="27"/>
        <v>0</v>
      </c>
      <c r="D129" s="78" t="str">
        <f t="shared" si="28"/>
        <v/>
      </c>
      <c r="E129" s="79">
        <f t="shared" si="29"/>
        <v>40</v>
      </c>
      <c r="F129" s="80">
        <v>700</v>
      </c>
      <c r="G129" s="81">
        <v>33.36</v>
      </c>
      <c r="H129" s="81">
        <v>30.03</v>
      </c>
      <c r="I129" s="81">
        <v>3.3299999999999983</v>
      </c>
      <c r="J129" s="81" t="s">
        <v>111</v>
      </c>
      <c r="K129" s="81" t="s">
        <v>95</v>
      </c>
      <c r="L129" s="82">
        <v>0</v>
      </c>
      <c r="M129" s="83" t="s">
        <v>100</v>
      </c>
      <c r="N129" s="83" t="s">
        <v>100</v>
      </c>
      <c r="O129" s="83" t="s">
        <v>100</v>
      </c>
      <c r="P129" s="84">
        <v>0</v>
      </c>
      <c r="Q129" s="85">
        <f t="shared" si="30"/>
        <v>2</v>
      </c>
      <c r="R129" s="91">
        <v>2080</v>
      </c>
      <c r="S129" s="87"/>
      <c r="T129" s="88">
        <f>IF(S129=0,0,SUM($S$5:S129))</f>
        <v>0</v>
      </c>
      <c r="U129" s="89">
        <f t="shared" si="31"/>
        <v>0</v>
      </c>
      <c r="V129" s="89">
        <f t="shared" si="32"/>
        <v>0</v>
      </c>
      <c r="W129" s="90">
        <f t="shared" si="33"/>
        <v>0</v>
      </c>
      <c r="X129" s="90">
        <f t="shared" si="33"/>
        <v>0</v>
      </c>
      <c r="Y129" s="89">
        <f t="shared" si="34"/>
        <v>0</v>
      </c>
      <c r="Z129" s="89">
        <f t="shared" si="35"/>
        <v>0</v>
      </c>
      <c r="AA129" s="87"/>
      <c r="AB129" s="87"/>
      <c r="AD129" s="186" t="s">
        <v>145</v>
      </c>
    </row>
    <row r="130" spans="1:30" s="74" customFormat="1" ht="12.95" customHeight="1">
      <c r="A130" s="75" t="str">
        <f t="shared" si="25"/>
        <v/>
      </c>
      <c r="B130" s="76">
        <f t="shared" si="26"/>
        <v>53</v>
      </c>
      <c r="C130" s="77">
        <f t="shared" si="27"/>
        <v>0</v>
      </c>
      <c r="D130" s="78" t="str">
        <f t="shared" si="28"/>
        <v/>
      </c>
      <c r="E130" s="79">
        <f t="shared" si="29"/>
        <v>40</v>
      </c>
      <c r="F130" s="80">
        <v>700</v>
      </c>
      <c r="G130" s="81">
        <v>33.14</v>
      </c>
      <c r="H130" s="81">
        <v>29.88</v>
      </c>
      <c r="I130" s="81">
        <v>3.2600000000000016</v>
      </c>
      <c r="J130" s="81" t="s">
        <v>111</v>
      </c>
      <c r="K130" s="81" t="s">
        <v>95</v>
      </c>
      <c r="L130" s="82">
        <v>0</v>
      </c>
      <c r="M130" s="83" t="s">
        <v>100</v>
      </c>
      <c r="N130" s="83" t="s">
        <v>100</v>
      </c>
      <c r="O130" s="83" t="s">
        <v>100</v>
      </c>
      <c r="P130" s="84">
        <v>0</v>
      </c>
      <c r="Q130" s="85">
        <f t="shared" si="30"/>
        <v>2</v>
      </c>
      <c r="R130" s="91">
        <v>2120</v>
      </c>
      <c r="S130" s="87"/>
      <c r="T130" s="88">
        <f>IF(S130=0,0,SUM($S$5:S130))</f>
        <v>0</v>
      </c>
      <c r="U130" s="89">
        <f t="shared" si="31"/>
        <v>0</v>
      </c>
      <c r="V130" s="89">
        <f t="shared" si="32"/>
        <v>0</v>
      </c>
      <c r="W130" s="90">
        <f t="shared" si="33"/>
        <v>0</v>
      </c>
      <c r="X130" s="90">
        <f t="shared" si="33"/>
        <v>0</v>
      </c>
      <c r="Y130" s="89">
        <f t="shared" si="34"/>
        <v>0</v>
      </c>
      <c r="Z130" s="89">
        <f t="shared" si="35"/>
        <v>0</v>
      </c>
      <c r="AA130" s="87"/>
      <c r="AB130" s="87"/>
      <c r="AD130" s="186" t="s">
        <v>145</v>
      </c>
    </row>
    <row r="131" spans="1:30" s="74" customFormat="1" ht="12.95" customHeight="1">
      <c r="A131" s="75" t="str">
        <f t="shared" si="25"/>
        <v/>
      </c>
      <c r="B131" s="76">
        <f t="shared" si="26"/>
        <v>53</v>
      </c>
      <c r="C131" s="77">
        <f t="shared" si="27"/>
        <v>7.2</v>
      </c>
      <c r="D131" s="78" t="str">
        <f t="shared" si="28"/>
        <v/>
      </c>
      <c r="E131" s="79">
        <f t="shared" si="29"/>
        <v>7.2</v>
      </c>
      <c r="F131" s="80">
        <v>700</v>
      </c>
      <c r="G131" s="81">
        <v>33.15</v>
      </c>
      <c r="H131" s="81">
        <v>29.85</v>
      </c>
      <c r="I131" s="81">
        <v>3.2999999999999972</v>
      </c>
      <c r="J131" s="81" t="s">
        <v>111</v>
      </c>
      <c r="K131" s="81" t="s">
        <v>95</v>
      </c>
      <c r="L131" s="82">
        <v>0</v>
      </c>
      <c r="M131" s="83" t="s">
        <v>104</v>
      </c>
      <c r="N131" s="83" t="s">
        <v>100</v>
      </c>
      <c r="O131" s="83" t="s">
        <v>100</v>
      </c>
      <c r="P131" s="84">
        <v>0</v>
      </c>
      <c r="Q131" s="85">
        <f t="shared" si="30"/>
        <v>2</v>
      </c>
      <c r="R131" s="91">
        <v>2127.1999999999998</v>
      </c>
      <c r="S131" s="87"/>
      <c r="T131" s="88">
        <f>IF(S131=0,0,SUM($S$5:S131))</f>
        <v>0</v>
      </c>
      <c r="U131" s="89">
        <f t="shared" si="31"/>
        <v>0</v>
      </c>
      <c r="V131" s="89">
        <f t="shared" si="32"/>
        <v>0</v>
      </c>
      <c r="W131" s="90">
        <f t="shared" si="33"/>
        <v>0</v>
      </c>
      <c r="X131" s="90">
        <f t="shared" si="33"/>
        <v>0</v>
      </c>
      <c r="Y131" s="89">
        <f t="shared" si="34"/>
        <v>0</v>
      </c>
      <c r="Z131" s="89">
        <f t="shared" si="35"/>
        <v>0</v>
      </c>
      <c r="AA131" s="87"/>
      <c r="AB131" s="87"/>
      <c r="AD131" s="186" t="s">
        <v>145</v>
      </c>
    </row>
    <row r="132" spans="1:30" s="74" customFormat="1" ht="12.95" customHeight="1">
      <c r="A132" s="75" t="str">
        <f t="shared" si="25"/>
        <v/>
      </c>
      <c r="B132" s="76">
        <f t="shared" si="26"/>
        <v>53</v>
      </c>
      <c r="C132" s="77">
        <f t="shared" si="27"/>
        <v>31.1</v>
      </c>
      <c r="D132" s="78" t="str">
        <f t="shared" si="28"/>
        <v/>
      </c>
      <c r="E132" s="79">
        <f t="shared" si="29"/>
        <v>23.9</v>
      </c>
      <c r="F132" s="80">
        <v>700</v>
      </c>
      <c r="G132" s="81">
        <v>33.19</v>
      </c>
      <c r="H132" s="81">
        <v>29.759999999999994</v>
      </c>
      <c r="I132" s="81">
        <v>3.4300000000000033</v>
      </c>
      <c r="J132" s="81" t="s">
        <v>111</v>
      </c>
      <c r="K132" s="81" t="s">
        <v>95</v>
      </c>
      <c r="L132" s="82">
        <v>0</v>
      </c>
      <c r="M132" s="83" t="s">
        <v>116</v>
      </c>
      <c r="N132" s="83" t="s">
        <v>100</v>
      </c>
      <c r="O132" s="83" t="s">
        <v>100</v>
      </c>
      <c r="P132" s="84">
        <v>0</v>
      </c>
      <c r="Q132" s="85">
        <f t="shared" si="30"/>
        <v>2</v>
      </c>
      <c r="R132" s="91">
        <v>2151.1</v>
      </c>
      <c r="S132" s="87"/>
      <c r="T132" s="88">
        <f>IF(S132=0,0,SUM($S$5:S132))</f>
        <v>0</v>
      </c>
      <c r="U132" s="89">
        <f t="shared" si="31"/>
        <v>0</v>
      </c>
      <c r="V132" s="89">
        <f t="shared" si="32"/>
        <v>0</v>
      </c>
      <c r="W132" s="90">
        <f t="shared" si="33"/>
        <v>0</v>
      </c>
      <c r="X132" s="90">
        <f t="shared" si="33"/>
        <v>0</v>
      </c>
      <c r="Y132" s="89">
        <f t="shared" si="34"/>
        <v>0</v>
      </c>
      <c r="Z132" s="89">
        <f t="shared" si="35"/>
        <v>0</v>
      </c>
      <c r="AA132" s="87"/>
      <c r="AB132" s="87"/>
      <c r="AD132" s="186" t="s">
        <v>145</v>
      </c>
    </row>
    <row r="133" spans="1:30" s="74" customFormat="1" ht="12.95" customHeight="1">
      <c r="A133" s="75" t="str">
        <f t="shared" si="25"/>
        <v/>
      </c>
      <c r="B133" s="76">
        <f t="shared" si="26"/>
        <v>54</v>
      </c>
      <c r="C133" s="77">
        <f t="shared" si="27"/>
        <v>0</v>
      </c>
      <c r="D133" s="78" t="str">
        <f t="shared" si="28"/>
        <v/>
      </c>
      <c r="E133" s="79">
        <f t="shared" si="29"/>
        <v>8.9</v>
      </c>
      <c r="F133" s="80">
        <v>700</v>
      </c>
      <c r="G133" s="81">
        <v>33.21</v>
      </c>
      <c r="H133" s="81">
        <v>29.75</v>
      </c>
      <c r="I133" s="81">
        <v>3.4600000000000009</v>
      </c>
      <c r="J133" s="81" t="s">
        <v>111</v>
      </c>
      <c r="K133" s="81" t="s">
        <v>95</v>
      </c>
      <c r="L133" s="82">
        <v>0</v>
      </c>
      <c r="M133" s="83" t="s">
        <v>100</v>
      </c>
      <c r="N133" s="83" t="s">
        <v>100</v>
      </c>
      <c r="O133" s="83" t="s">
        <v>100</v>
      </c>
      <c r="P133" s="84">
        <v>0</v>
      </c>
      <c r="Q133" s="85">
        <f t="shared" si="30"/>
        <v>2</v>
      </c>
      <c r="R133" s="91">
        <v>2160</v>
      </c>
      <c r="S133" s="87"/>
      <c r="T133" s="88">
        <f>IF(S133=0,0,SUM($S$5:S133))</f>
        <v>0</v>
      </c>
      <c r="U133" s="89">
        <f t="shared" si="31"/>
        <v>0</v>
      </c>
      <c r="V133" s="89">
        <f t="shared" si="32"/>
        <v>0</v>
      </c>
      <c r="W133" s="90">
        <f t="shared" si="33"/>
        <v>0</v>
      </c>
      <c r="X133" s="90">
        <f t="shared" si="33"/>
        <v>0</v>
      </c>
      <c r="Y133" s="89">
        <f t="shared" si="34"/>
        <v>0</v>
      </c>
      <c r="Z133" s="89">
        <f t="shared" si="35"/>
        <v>0</v>
      </c>
      <c r="AA133" s="87"/>
      <c r="AB133" s="87"/>
      <c r="AD133" s="186" t="s">
        <v>145</v>
      </c>
    </row>
    <row r="134" spans="1:30" s="74" customFormat="1" ht="12.95" customHeight="1">
      <c r="A134" s="75" t="str">
        <f t="shared" ref="A134:A197" si="36">IF(P134&gt;0,P134,"")</f>
        <v/>
      </c>
      <c r="B134" s="76">
        <f t="shared" ref="B134:B197" si="37">ROUNDDOWN(R134/$P$2,0)</f>
        <v>55</v>
      </c>
      <c r="C134" s="77">
        <f t="shared" ref="C134:C197" si="38">ROUND(R134-(B134*$P$2),2)</f>
        <v>0</v>
      </c>
      <c r="D134" s="78" t="str">
        <f t="shared" ref="D134:D197" si="39">IF(D133="(전)","(후)",IF(AND(B134=B135,C134=C135),"(전)",""))</f>
        <v/>
      </c>
      <c r="E134" s="79">
        <f t="shared" ref="E134:E197" si="40">IF(P134&gt;0,0,ROUND(((B134*$P$2)+C134)-((B133*$P$2)+C133),2))</f>
        <v>40</v>
      </c>
      <c r="F134" s="80">
        <v>700</v>
      </c>
      <c r="G134" s="81">
        <v>33.65</v>
      </c>
      <c r="H134" s="81">
        <v>29.689999999999998</v>
      </c>
      <c r="I134" s="81">
        <v>3.9600000000000009</v>
      </c>
      <c r="J134" s="81" t="s">
        <v>111</v>
      </c>
      <c r="K134" s="81" t="s">
        <v>95</v>
      </c>
      <c r="L134" s="82">
        <v>0</v>
      </c>
      <c r="M134" s="83" t="s">
        <v>100</v>
      </c>
      <c r="N134" s="83" t="s">
        <v>110</v>
      </c>
      <c r="O134" s="83" t="s">
        <v>100</v>
      </c>
      <c r="P134" s="84">
        <v>0</v>
      </c>
      <c r="Q134" s="85">
        <f t="shared" si="30"/>
        <v>2</v>
      </c>
      <c r="R134" s="91">
        <v>2200</v>
      </c>
      <c r="S134" s="87"/>
      <c r="T134" s="88">
        <f>IF(S134=0,0,SUM($S$5:S134))</f>
        <v>0</v>
      </c>
      <c r="U134" s="89">
        <f t="shared" si="31"/>
        <v>0</v>
      </c>
      <c r="V134" s="89">
        <f t="shared" si="32"/>
        <v>0</v>
      </c>
      <c r="W134" s="90">
        <f t="shared" si="33"/>
        <v>0</v>
      </c>
      <c r="X134" s="90">
        <f t="shared" si="33"/>
        <v>0</v>
      </c>
      <c r="Y134" s="89">
        <f t="shared" si="34"/>
        <v>0</v>
      </c>
      <c r="Z134" s="89">
        <f t="shared" si="35"/>
        <v>0</v>
      </c>
      <c r="AA134" s="87"/>
      <c r="AB134" s="87"/>
      <c r="AD134" s="186" t="s">
        <v>145</v>
      </c>
    </row>
    <row r="135" spans="1:30" s="74" customFormat="1" ht="12.95" customHeight="1">
      <c r="A135" s="75" t="str">
        <f t="shared" si="36"/>
        <v/>
      </c>
      <c r="B135" s="76">
        <f t="shared" si="37"/>
        <v>56</v>
      </c>
      <c r="C135" s="77">
        <f t="shared" si="38"/>
        <v>0</v>
      </c>
      <c r="D135" s="78" t="str">
        <f t="shared" si="39"/>
        <v/>
      </c>
      <c r="E135" s="79">
        <f t="shared" si="40"/>
        <v>40</v>
      </c>
      <c r="F135" s="80">
        <v>700</v>
      </c>
      <c r="G135" s="81">
        <v>33.76</v>
      </c>
      <c r="H135" s="81">
        <v>30.22</v>
      </c>
      <c r="I135" s="81">
        <v>3.5399999999999991</v>
      </c>
      <c r="J135" s="81" t="s">
        <v>111</v>
      </c>
      <c r="K135" s="81" t="s">
        <v>95</v>
      </c>
      <c r="L135" s="82">
        <v>0</v>
      </c>
      <c r="M135" s="83" t="s">
        <v>100</v>
      </c>
      <c r="N135" s="83" t="s">
        <v>100</v>
      </c>
      <c r="O135" s="83" t="s">
        <v>100</v>
      </c>
      <c r="P135" s="84">
        <v>0</v>
      </c>
      <c r="Q135" s="85">
        <f t="shared" si="30"/>
        <v>2</v>
      </c>
      <c r="R135" s="91">
        <v>2240</v>
      </c>
      <c r="S135" s="87"/>
      <c r="T135" s="88">
        <f>IF(S135=0,0,SUM($S$5:S135))</f>
        <v>0</v>
      </c>
      <c r="U135" s="89">
        <f t="shared" si="31"/>
        <v>0</v>
      </c>
      <c r="V135" s="89">
        <f t="shared" si="32"/>
        <v>0</v>
      </c>
      <c r="W135" s="90">
        <f t="shared" si="33"/>
        <v>0</v>
      </c>
      <c r="X135" s="90">
        <f t="shared" si="33"/>
        <v>0</v>
      </c>
      <c r="Y135" s="89">
        <f t="shared" si="34"/>
        <v>0</v>
      </c>
      <c r="Z135" s="89">
        <f t="shared" si="35"/>
        <v>0</v>
      </c>
      <c r="AA135" s="87"/>
      <c r="AB135" s="87"/>
      <c r="AD135" s="186" t="s">
        <v>145</v>
      </c>
    </row>
    <row r="136" spans="1:30" s="74" customFormat="1" ht="12.95" customHeight="1">
      <c r="A136" s="75" t="str">
        <f t="shared" si="36"/>
        <v/>
      </c>
      <c r="B136" s="76">
        <f t="shared" si="37"/>
        <v>56</v>
      </c>
      <c r="C136" s="77">
        <f t="shared" si="38"/>
        <v>13.6</v>
      </c>
      <c r="D136" s="78" t="str">
        <f t="shared" si="39"/>
        <v/>
      </c>
      <c r="E136" s="79">
        <f t="shared" si="40"/>
        <v>13.6</v>
      </c>
      <c r="F136" s="80">
        <v>700</v>
      </c>
      <c r="G136" s="81">
        <v>33.909999999999997</v>
      </c>
      <c r="H136" s="81">
        <v>30.4</v>
      </c>
      <c r="I136" s="81">
        <v>3.509999999999998</v>
      </c>
      <c r="J136" s="81" t="s">
        <v>111</v>
      </c>
      <c r="K136" s="81" t="s">
        <v>95</v>
      </c>
      <c r="L136" s="82">
        <v>0</v>
      </c>
      <c r="M136" s="83" t="s">
        <v>104</v>
      </c>
      <c r="N136" s="83" t="s">
        <v>100</v>
      </c>
      <c r="O136" s="83" t="s">
        <v>100</v>
      </c>
      <c r="P136" s="84">
        <v>0</v>
      </c>
      <c r="Q136" s="85">
        <f t="shared" ref="Q136:Q199" si="41">IF(P136=0,Q135,P136)</f>
        <v>2</v>
      </c>
      <c r="R136" s="91">
        <v>2253.6</v>
      </c>
      <c r="S136" s="87"/>
      <c r="T136" s="88">
        <f>IF(S136=0,0,SUM($S$5:S136))</f>
        <v>0</v>
      </c>
      <c r="U136" s="89">
        <f t="shared" ref="U136:U199" si="42">IF(S136=1,Q136,0)</f>
        <v>0</v>
      </c>
      <c r="V136" s="89">
        <f t="shared" ref="V136:V199" si="43">IF(S136=1,R136,0)</f>
        <v>0</v>
      </c>
      <c r="W136" s="90">
        <f t="shared" ref="W136:X199" si="44">IF($S136=0,0,G136)</f>
        <v>0</v>
      </c>
      <c r="X136" s="90">
        <f t="shared" si="44"/>
        <v>0</v>
      </c>
      <c r="Y136" s="89">
        <f t="shared" ref="Y136:Y199" si="45">IF(S136=1,J136,0)</f>
        <v>0</v>
      </c>
      <c r="Z136" s="89">
        <f t="shared" ref="Z136:Z199" si="46">IF(S136=1,K136,0)</f>
        <v>0</v>
      </c>
      <c r="AA136" s="87"/>
      <c r="AB136" s="87"/>
      <c r="AD136" s="186" t="s">
        <v>145</v>
      </c>
    </row>
    <row r="137" spans="1:30" s="74" customFormat="1" ht="12.95" customHeight="1">
      <c r="A137" s="75" t="str">
        <f t="shared" si="36"/>
        <v/>
      </c>
      <c r="B137" s="76">
        <f t="shared" si="37"/>
        <v>57</v>
      </c>
      <c r="C137" s="77">
        <f t="shared" si="38"/>
        <v>0</v>
      </c>
      <c r="D137" s="78" t="str">
        <f t="shared" si="39"/>
        <v/>
      </c>
      <c r="E137" s="79">
        <f t="shared" si="40"/>
        <v>26.4</v>
      </c>
      <c r="F137" s="80">
        <v>700</v>
      </c>
      <c r="G137" s="81">
        <v>34.19</v>
      </c>
      <c r="H137" s="81">
        <v>30.75</v>
      </c>
      <c r="I137" s="81">
        <v>3.4399999999999977</v>
      </c>
      <c r="J137" s="81" t="s">
        <v>111</v>
      </c>
      <c r="K137" s="81" t="s">
        <v>95</v>
      </c>
      <c r="L137" s="82">
        <v>0</v>
      </c>
      <c r="M137" s="83" t="s">
        <v>100</v>
      </c>
      <c r="N137" s="83" t="s">
        <v>100</v>
      </c>
      <c r="O137" s="83" t="s">
        <v>100</v>
      </c>
      <c r="P137" s="84">
        <v>0</v>
      </c>
      <c r="Q137" s="85">
        <f t="shared" si="41"/>
        <v>2</v>
      </c>
      <c r="R137" s="91">
        <v>2280</v>
      </c>
      <c r="S137" s="87"/>
      <c r="T137" s="88">
        <f>IF(S137=0,0,SUM($S$5:S137))</f>
        <v>0</v>
      </c>
      <c r="U137" s="89">
        <f t="shared" si="42"/>
        <v>0</v>
      </c>
      <c r="V137" s="89">
        <f t="shared" si="43"/>
        <v>0</v>
      </c>
      <c r="W137" s="90">
        <f t="shared" si="44"/>
        <v>0</v>
      </c>
      <c r="X137" s="90">
        <f t="shared" si="44"/>
        <v>0</v>
      </c>
      <c r="Y137" s="89">
        <f t="shared" si="45"/>
        <v>0</v>
      </c>
      <c r="Z137" s="89">
        <f t="shared" si="46"/>
        <v>0</v>
      </c>
      <c r="AA137" s="87"/>
      <c r="AB137" s="87"/>
      <c r="AD137" s="186" t="s">
        <v>145</v>
      </c>
    </row>
    <row r="138" spans="1:30" s="74" customFormat="1" ht="12.95" customHeight="1">
      <c r="A138" s="75" t="str">
        <f t="shared" si="36"/>
        <v/>
      </c>
      <c r="B138" s="76">
        <f t="shared" si="37"/>
        <v>57</v>
      </c>
      <c r="C138" s="77">
        <f t="shared" si="38"/>
        <v>4.7</v>
      </c>
      <c r="D138" s="78" t="str">
        <f t="shared" si="39"/>
        <v/>
      </c>
      <c r="E138" s="79">
        <f t="shared" si="40"/>
        <v>4.7</v>
      </c>
      <c r="F138" s="80">
        <v>700</v>
      </c>
      <c r="G138" s="81">
        <v>34.21</v>
      </c>
      <c r="H138" s="81">
        <v>30.81</v>
      </c>
      <c r="I138" s="81">
        <v>3.4000000000000021</v>
      </c>
      <c r="J138" s="81" t="s">
        <v>111</v>
      </c>
      <c r="K138" s="81" t="s">
        <v>95</v>
      </c>
      <c r="L138" s="82">
        <v>0</v>
      </c>
      <c r="M138" s="83" t="s">
        <v>104</v>
      </c>
      <c r="N138" s="83" t="s">
        <v>100</v>
      </c>
      <c r="O138" s="83" t="s">
        <v>100</v>
      </c>
      <c r="P138" s="84">
        <v>0</v>
      </c>
      <c r="Q138" s="85">
        <f t="shared" si="41"/>
        <v>2</v>
      </c>
      <c r="R138" s="91">
        <v>2284.6999999999998</v>
      </c>
      <c r="S138" s="87"/>
      <c r="T138" s="88">
        <f>IF(S138=0,0,SUM($S$5:S138))</f>
        <v>0</v>
      </c>
      <c r="U138" s="89">
        <f t="shared" si="42"/>
        <v>0</v>
      </c>
      <c r="V138" s="89">
        <f t="shared" si="43"/>
        <v>0</v>
      </c>
      <c r="W138" s="90">
        <f t="shared" si="44"/>
        <v>0</v>
      </c>
      <c r="X138" s="90">
        <f t="shared" si="44"/>
        <v>0</v>
      </c>
      <c r="Y138" s="89">
        <f t="shared" si="45"/>
        <v>0</v>
      </c>
      <c r="Z138" s="89">
        <f t="shared" si="46"/>
        <v>0</v>
      </c>
      <c r="AA138" s="87"/>
      <c r="AB138" s="87"/>
      <c r="AD138" s="186" t="s">
        <v>145</v>
      </c>
    </row>
    <row r="139" spans="1:30" s="74" customFormat="1" ht="12.95" customHeight="1">
      <c r="A139" s="75" t="str">
        <f t="shared" si="36"/>
        <v/>
      </c>
      <c r="B139" s="76">
        <f t="shared" si="37"/>
        <v>58</v>
      </c>
      <c r="C139" s="77">
        <f t="shared" si="38"/>
        <v>0</v>
      </c>
      <c r="D139" s="78" t="str">
        <f t="shared" si="39"/>
        <v/>
      </c>
      <c r="E139" s="79">
        <f t="shared" si="40"/>
        <v>35.299999999999997</v>
      </c>
      <c r="F139" s="80">
        <v>700</v>
      </c>
      <c r="G139" s="81">
        <v>34.39</v>
      </c>
      <c r="H139" s="81">
        <v>31.14</v>
      </c>
      <c r="I139" s="81">
        <v>3.25</v>
      </c>
      <c r="J139" s="81" t="s">
        <v>111</v>
      </c>
      <c r="K139" s="81" t="s">
        <v>95</v>
      </c>
      <c r="L139" s="82">
        <v>0</v>
      </c>
      <c r="M139" s="83" t="s">
        <v>100</v>
      </c>
      <c r="N139" s="83" t="s">
        <v>100</v>
      </c>
      <c r="O139" s="83" t="s">
        <v>100</v>
      </c>
      <c r="P139" s="84">
        <v>0</v>
      </c>
      <c r="Q139" s="85">
        <f t="shared" si="41"/>
        <v>2</v>
      </c>
      <c r="R139" s="91">
        <v>2320</v>
      </c>
      <c r="S139" s="87"/>
      <c r="T139" s="88">
        <f>IF(S139=0,0,SUM($S$5:S139))</f>
        <v>0</v>
      </c>
      <c r="U139" s="89">
        <f t="shared" si="42"/>
        <v>0</v>
      </c>
      <c r="V139" s="89">
        <f t="shared" si="43"/>
        <v>0</v>
      </c>
      <c r="W139" s="90">
        <f t="shared" si="44"/>
        <v>0</v>
      </c>
      <c r="X139" s="90">
        <f t="shared" si="44"/>
        <v>0</v>
      </c>
      <c r="Y139" s="89">
        <f t="shared" si="45"/>
        <v>0</v>
      </c>
      <c r="Z139" s="89">
        <f t="shared" si="46"/>
        <v>0</v>
      </c>
      <c r="AA139" s="87"/>
      <c r="AB139" s="87"/>
      <c r="AD139" s="186" t="s">
        <v>145</v>
      </c>
    </row>
    <row r="140" spans="1:30" s="74" customFormat="1" ht="12.95" customHeight="1">
      <c r="A140" s="75" t="str">
        <f t="shared" si="36"/>
        <v/>
      </c>
      <c r="B140" s="76">
        <f t="shared" si="37"/>
        <v>59</v>
      </c>
      <c r="C140" s="77">
        <f t="shared" si="38"/>
        <v>0</v>
      </c>
      <c r="D140" s="78" t="str">
        <f t="shared" si="39"/>
        <v/>
      </c>
      <c r="E140" s="79">
        <f t="shared" si="40"/>
        <v>40</v>
      </c>
      <c r="F140" s="80">
        <v>700</v>
      </c>
      <c r="G140" s="81">
        <v>34.58</v>
      </c>
      <c r="H140" s="81">
        <v>31.51</v>
      </c>
      <c r="I140" s="81">
        <v>3.0699999999999967</v>
      </c>
      <c r="J140" s="81" t="s">
        <v>111</v>
      </c>
      <c r="K140" s="81" t="s">
        <v>95</v>
      </c>
      <c r="L140" s="82">
        <v>0</v>
      </c>
      <c r="M140" s="83" t="s">
        <v>100</v>
      </c>
      <c r="N140" s="83" t="s">
        <v>100</v>
      </c>
      <c r="O140" s="83" t="s">
        <v>100</v>
      </c>
      <c r="P140" s="84">
        <v>0</v>
      </c>
      <c r="Q140" s="85">
        <f t="shared" si="41"/>
        <v>2</v>
      </c>
      <c r="R140" s="91">
        <v>2360</v>
      </c>
      <c r="S140" s="87"/>
      <c r="T140" s="88">
        <f>IF(S140=0,0,SUM($S$5:S140))</f>
        <v>0</v>
      </c>
      <c r="U140" s="89">
        <f t="shared" si="42"/>
        <v>0</v>
      </c>
      <c r="V140" s="89">
        <f t="shared" si="43"/>
        <v>0</v>
      </c>
      <c r="W140" s="90">
        <f t="shared" si="44"/>
        <v>0</v>
      </c>
      <c r="X140" s="90">
        <f t="shared" si="44"/>
        <v>0</v>
      </c>
      <c r="Y140" s="89">
        <f t="shared" si="45"/>
        <v>0</v>
      </c>
      <c r="Z140" s="89">
        <f t="shared" si="46"/>
        <v>0</v>
      </c>
      <c r="AA140" s="87"/>
      <c r="AB140" s="87"/>
      <c r="AD140" s="186" t="s">
        <v>145</v>
      </c>
    </row>
    <row r="141" spans="1:30" s="74" customFormat="1" ht="12.95" customHeight="1">
      <c r="A141" s="75" t="str">
        <f t="shared" si="36"/>
        <v/>
      </c>
      <c r="B141" s="76">
        <f t="shared" si="37"/>
        <v>60</v>
      </c>
      <c r="C141" s="77">
        <f t="shared" si="38"/>
        <v>0</v>
      </c>
      <c r="D141" s="78" t="str">
        <f t="shared" si="39"/>
        <v/>
      </c>
      <c r="E141" s="79">
        <f t="shared" si="40"/>
        <v>40</v>
      </c>
      <c r="F141" s="80">
        <v>700</v>
      </c>
      <c r="G141" s="81">
        <v>34.78</v>
      </c>
      <c r="H141" s="81">
        <v>31.88</v>
      </c>
      <c r="I141" s="81">
        <v>2.9000000000000021</v>
      </c>
      <c r="J141" s="81" t="s">
        <v>111</v>
      </c>
      <c r="K141" s="81" t="s">
        <v>95</v>
      </c>
      <c r="L141" s="82">
        <v>0</v>
      </c>
      <c r="M141" s="83" t="s">
        <v>100</v>
      </c>
      <c r="N141" s="83" t="s">
        <v>100</v>
      </c>
      <c r="O141" s="83" t="s">
        <v>100</v>
      </c>
      <c r="P141" s="84">
        <v>0</v>
      </c>
      <c r="Q141" s="85">
        <f t="shared" si="41"/>
        <v>2</v>
      </c>
      <c r="R141" s="91">
        <v>2400</v>
      </c>
      <c r="S141" s="87"/>
      <c r="T141" s="88">
        <f>IF(S141=0,0,SUM($S$5:S141))</f>
        <v>0</v>
      </c>
      <c r="U141" s="89">
        <f t="shared" si="42"/>
        <v>0</v>
      </c>
      <c r="V141" s="89">
        <f t="shared" si="43"/>
        <v>0</v>
      </c>
      <c r="W141" s="90">
        <f t="shared" si="44"/>
        <v>0</v>
      </c>
      <c r="X141" s="90">
        <f t="shared" si="44"/>
        <v>0</v>
      </c>
      <c r="Y141" s="89">
        <f t="shared" si="45"/>
        <v>0</v>
      </c>
      <c r="Z141" s="89">
        <f t="shared" si="46"/>
        <v>0</v>
      </c>
      <c r="AA141" s="87"/>
      <c r="AB141" s="87"/>
      <c r="AD141" s="186" t="s">
        <v>145</v>
      </c>
    </row>
    <row r="142" spans="1:30" s="74" customFormat="1" ht="12.95" customHeight="1">
      <c r="A142" s="75" t="str">
        <f t="shared" si="36"/>
        <v/>
      </c>
      <c r="B142" s="76">
        <f t="shared" si="37"/>
        <v>60</v>
      </c>
      <c r="C142" s="77">
        <f t="shared" si="38"/>
        <v>3.2</v>
      </c>
      <c r="D142" s="78" t="str">
        <f t="shared" si="39"/>
        <v/>
      </c>
      <c r="E142" s="79">
        <f t="shared" si="40"/>
        <v>3.2</v>
      </c>
      <c r="F142" s="80">
        <v>700</v>
      </c>
      <c r="G142" s="81">
        <v>34.79</v>
      </c>
      <c r="H142" s="81">
        <v>31.91</v>
      </c>
      <c r="I142" s="81">
        <v>2.879999999999999</v>
      </c>
      <c r="J142" s="81" t="s">
        <v>111</v>
      </c>
      <c r="K142" s="81" t="s">
        <v>95</v>
      </c>
      <c r="L142" s="82">
        <v>0</v>
      </c>
      <c r="M142" s="83" t="s">
        <v>104</v>
      </c>
      <c r="N142" s="83" t="s">
        <v>100</v>
      </c>
      <c r="O142" s="83" t="s">
        <v>100</v>
      </c>
      <c r="P142" s="84">
        <v>0</v>
      </c>
      <c r="Q142" s="85">
        <f t="shared" si="41"/>
        <v>2</v>
      </c>
      <c r="R142" s="91">
        <v>2403.1999999999998</v>
      </c>
      <c r="S142" s="87"/>
      <c r="T142" s="88">
        <f>IF(S142=0,0,SUM($S$5:S142))</f>
        <v>0</v>
      </c>
      <c r="U142" s="89">
        <f t="shared" si="42"/>
        <v>0</v>
      </c>
      <c r="V142" s="89">
        <f t="shared" si="43"/>
        <v>0</v>
      </c>
      <c r="W142" s="90">
        <f t="shared" si="44"/>
        <v>0</v>
      </c>
      <c r="X142" s="90">
        <f t="shared" si="44"/>
        <v>0</v>
      </c>
      <c r="Y142" s="89">
        <f t="shared" si="45"/>
        <v>0</v>
      </c>
      <c r="Z142" s="89">
        <f t="shared" si="46"/>
        <v>0</v>
      </c>
      <c r="AA142" s="87"/>
      <c r="AB142" s="87"/>
      <c r="AD142" s="186" t="s">
        <v>145</v>
      </c>
    </row>
    <row r="143" spans="1:30" s="74" customFormat="1" ht="12.95" customHeight="1">
      <c r="A143" s="75" t="str">
        <f t="shared" si="36"/>
        <v/>
      </c>
      <c r="B143" s="76">
        <f t="shared" si="37"/>
        <v>60</v>
      </c>
      <c r="C143" s="77">
        <f t="shared" si="38"/>
        <v>14.5</v>
      </c>
      <c r="D143" s="78" t="str">
        <f t="shared" si="39"/>
        <v/>
      </c>
      <c r="E143" s="79">
        <f t="shared" si="40"/>
        <v>11.3</v>
      </c>
      <c r="F143" s="80">
        <v>700</v>
      </c>
      <c r="G143" s="81">
        <v>34.85</v>
      </c>
      <c r="H143" s="81">
        <v>32.020000000000003</v>
      </c>
      <c r="I143" s="81">
        <v>2.8299999999999983</v>
      </c>
      <c r="J143" s="81" t="s">
        <v>111</v>
      </c>
      <c r="K143" s="81" t="s">
        <v>95</v>
      </c>
      <c r="L143" s="82">
        <v>0</v>
      </c>
      <c r="M143" s="83" t="s">
        <v>104</v>
      </c>
      <c r="N143" s="83" t="s">
        <v>100</v>
      </c>
      <c r="O143" s="83" t="s">
        <v>100</v>
      </c>
      <c r="P143" s="84">
        <v>0</v>
      </c>
      <c r="Q143" s="85">
        <f t="shared" si="41"/>
        <v>2</v>
      </c>
      <c r="R143" s="91">
        <v>2414.5</v>
      </c>
      <c r="S143" s="87"/>
      <c r="T143" s="88">
        <f>IF(S143=0,0,SUM($S$5:S143))</f>
        <v>0</v>
      </c>
      <c r="U143" s="89">
        <f t="shared" si="42"/>
        <v>0</v>
      </c>
      <c r="V143" s="89">
        <f t="shared" si="43"/>
        <v>0</v>
      </c>
      <c r="W143" s="90">
        <f t="shared" si="44"/>
        <v>0</v>
      </c>
      <c r="X143" s="90">
        <f t="shared" si="44"/>
        <v>0</v>
      </c>
      <c r="Y143" s="89">
        <f t="shared" si="45"/>
        <v>0</v>
      </c>
      <c r="Z143" s="89">
        <f t="shared" si="46"/>
        <v>0</v>
      </c>
      <c r="AA143" s="87"/>
      <c r="AB143" s="87"/>
      <c r="AD143" s="186" t="s">
        <v>145</v>
      </c>
    </row>
    <row r="144" spans="1:30" s="74" customFormat="1" ht="12.95" customHeight="1">
      <c r="A144" s="75" t="str">
        <f t="shared" si="36"/>
        <v/>
      </c>
      <c r="B144" s="76">
        <f t="shared" si="37"/>
        <v>61</v>
      </c>
      <c r="C144" s="77">
        <f t="shared" si="38"/>
        <v>0</v>
      </c>
      <c r="D144" s="78" t="str">
        <f t="shared" si="39"/>
        <v/>
      </c>
      <c r="E144" s="79">
        <f t="shared" si="40"/>
        <v>25.5</v>
      </c>
      <c r="F144" s="80">
        <v>700</v>
      </c>
      <c r="G144" s="81">
        <v>34.96</v>
      </c>
      <c r="H144" s="81">
        <v>32.03</v>
      </c>
      <c r="I144" s="81">
        <v>2.9299999999999997</v>
      </c>
      <c r="J144" s="81" t="s">
        <v>111</v>
      </c>
      <c r="K144" s="81" t="s">
        <v>95</v>
      </c>
      <c r="L144" s="82">
        <v>0</v>
      </c>
      <c r="M144" s="83" t="s">
        <v>100</v>
      </c>
      <c r="N144" s="83" t="s">
        <v>100</v>
      </c>
      <c r="O144" s="83" t="s">
        <v>100</v>
      </c>
      <c r="P144" s="84">
        <v>0</v>
      </c>
      <c r="Q144" s="85">
        <f t="shared" si="41"/>
        <v>2</v>
      </c>
      <c r="R144" s="91">
        <v>2440</v>
      </c>
      <c r="S144" s="87"/>
      <c r="T144" s="88">
        <f>IF(S144=0,0,SUM($S$5:S144))</f>
        <v>0</v>
      </c>
      <c r="U144" s="89">
        <f t="shared" si="42"/>
        <v>0</v>
      </c>
      <c r="V144" s="89">
        <f t="shared" si="43"/>
        <v>0</v>
      </c>
      <c r="W144" s="90">
        <f t="shared" si="44"/>
        <v>0</v>
      </c>
      <c r="X144" s="90">
        <f t="shared" si="44"/>
        <v>0</v>
      </c>
      <c r="Y144" s="89">
        <f t="shared" si="45"/>
        <v>0</v>
      </c>
      <c r="Z144" s="89">
        <f t="shared" si="46"/>
        <v>0</v>
      </c>
      <c r="AA144" s="87"/>
      <c r="AB144" s="87"/>
      <c r="AD144" s="186" t="s">
        <v>145</v>
      </c>
    </row>
    <row r="145" spans="1:30" s="74" customFormat="1" ht="12.95" customHeight="1">
      <c r="A145" s="75" t="str">
        <f t="shared" si="36"/>
        <v/>
      </c>
      <c r="B145" s="76">
        <f t="shared" si="37"/>
        <v>62</v>
      </c>
      <c r="C145" s="77">
        <f t="shared" si="38"/>
        <v>0</v>
      </c>
      <c r="D145" s="78" t="str">
        <f t="shared" si="39"/>
        <v/>
      </c>
      <c r="E145" s="79">
        <f t="shared" si="40"/>
        <v>40</v>
      </c>
      <c r="F145" s="80">
        <v>700</v>
      </c>
      <c r="G145" s="81">
        <v>35.130000000000003</v>
      </c>
      <c r="H145" s="81">
        <v>32.049999999999997</v>
      </c>
      <c r="I145" s="81">
        <v>3.0800000000000054</v>
      </c>
      <c r="J145" s="81" t="s">
        <v>111</v>
      </c>
      <c r="K145" s="81" t="s">
        <v>95</v>
      </c>
      <c r="L145" s="82">
        <v>0</v>
      </c>
      <c r="M145" s="83" t="s">
        <v>100</v>
      </c>
      <c r="N145" s="83" t="s">
        <v>100</v>
      </c>
      <c r="O145" s="83" t="s">
        <v>100</v>
      </c>
      <c r="P145" s="84">
        <v>0</v>
      </c>
      <c r="Q145" s="85">
        <f t="shared" si="41"/>
        <v>2</v>
      </c>
      <c r="R145" s="91">
        <v>2480</v>
      </c>
      <c r="S145" s="87"/>
      <c r="T145" s="88">
        <f>IF(S145=0,0,SUM($S$5:S145))</f>
        <v>0</v>
      </c>
      <c r="U145" s="89">
        <f t="shared" si="42"/>
        <v>0</v>
      </c>
      <c r="V145" s="89">
        <f t="shared" si="43"/>
        <v>0</v>
      </c>
      <c r="W145" s="90">
        <f t="shared" si="44"/>
        <v>0</v>
      </c>
      <c r="X145" s="90">
        <f t="shared" si="44"/>
        <v>0</v>
      </c>
      <c r="Y145" s="89">
        <f t="shared" si="45"/>
        <v>0</v>
      </c>
      <c r="Z145" s="89">
        <f t="shared" si="46"/>
        <v>0</v>
      </c>
      <c r="AA145" s="87"/>
      <c r="AB145" s="87"/>
      <c r="AD145" s="186" t="s">
        <v>145</v>
      </c>
    </row>
    <row r="146" spans="1:30" s="74" customFormat="1" ht="12.95" customHeight="1">
      <c r="A146" s="75" t="str">
        <f t="shared" si="36"/>
        <v/>
      </c>
      <c r="B146" s="76">
        <f t="shared" si="37"/>
        <v>62</v>
      </c>
      <c r="C146" s="77">
        <f t="shared" si="38"/>
        <v>0.1</v>
      </c>
      <c r="D146" s="78" t="str">
        <f t="shared" si="39"/>
        <v>(전)</v>
      </c>
      <c r="E146" s="79">
        <f t="shared" si="40"/>
        <v>0.1</v>
      </c>
      <c r="F146" s="80">
        <v>700</v>
      </c>
      <c r="G146" s="81">
        <v>35.130000000000003</v>
      </c>
      <c r="H146" s="81">
        <v>32.049999999999997</v>
      </c>
      <c r="I146" s="81">
        <v>3.0800000000000054</v>
      </c>
      <c r="J146" s="81" t="s">
        <v>111</v>
      </c>
      <c r="K146" s="81" t="s">
        <v>95</v>
      </c>
      <c r="L146" s="82">
        <v>0</v>
      </c>
      <c r="M146" s="83" t="s">
        <v>106</v>
      </c>
      <c r="N146" s="83" t="s">
        <v>100</v>
      </c>
      <c r="O146" s="83" t="s">
        <v>100</v>
      </c>
      <c r="P146" s="84">
        <v>0</v>
      </c>
      <c r="Q146" s="85">
        <f t="shared" si="41"/>
        <v>2</v>
      </c>
      <c r="R146" s="91">
        <v>2480.1</v>
      </c>
      <c r="S146" s="87"/>
      <c r="T146" s="88">
        <f>IF(S146=0,0,SUM($S$5:S146))</f>
        <v>0</v>
      </c>
      <c r="U146" s="89">
        <f t="shared" si="42"/>
        <v>0</v>
      </c>
      <c r="V146" s="89">
        <f t="shared" si="43"/>
        <v>0</v>
      </c>
      <c r="W146" s="90">
        <f t="shared" si="44"/>
        <v>0</v>
      </c>
      <c r="X146" s="90">
        <f t="shared" si="44"/>
        <v>0</v>
      </c>
      <c r="Y146" s="89">
        <f t="shared" si="45"/>
        <v>0</v>
      </c>
      <c r="Z146" s="89">
        <f t="shared" si="46"/>
        <v>0</v>
      </c>
      <c r="AA146" s="87"/>
      <c r="AB146" s="87"/>
      <c r="AD146" s="186" t="s">
        <v>145</v>
      </c>
    </row>
    <row r="147" spans="1:30" s="74" customFormat="1" ht="12.95" customHeight="1">
      <c r="A147" s="75" t="str">
        <f t="shared" si="36"/>
        <v/>
      </c>
      <c r="B147" s="76">
        <f t="shared" si="37"/>
        <v>62</v>
      </c>
      <c r="C147" s="77">
        <f t="shared" si="38"/>
        <v>0.1</v>
      </c>
      <c r="D147" s="78" t="str">
        <f t="shared" si="39"/>
        <v>(후)</v>
      </c>
      <c r="E147" s="79">
        <f t="shared" si="40"/>
        <v>0</v>
      </c>
      <c r="F147" s="80">
        <v>700</v>
      </c>
      <c r="G147" s="81">
        <v>35.130000000000003</v>
      </c>
      <c r="H147" s="81">
        <v>32.049999999999997</v>
      </c>
      <c r="I147" s="81">
        <v>3.0800000000000054</v>
      </c>
      <c r="J147" s="81" t="s">
        <v>111</v>
      </c>
      <c r="K147" s="81" t="s">
        <v>95</v>
      </c>
      <c r="L147" s="82">
        <v>0</v>
      </c>
      <c r="M147" s="83" t="s">
        <v>100</v>
      </c>
      <c r="N147" s="83" t="s">
        <v>100</v>
      </c>
      <c r="O147" s="83" t="s">
        <v>100</v>
      </c>
      <c r="P147" s="84">
        <v>0</v>
      </c>
      <c r="Q147" s="85">
        <f t="shared" si="41"/>
        <v>2</v>
      </c>
      <c r="R147" s="91">
        <v>2480.1</v>
      </c>
      <c r="S147" s="87"/>
      <c r="T147" s="88">
        <f>IF(S147=0,0,SUM($S$5:S147))</f>
        <v>0</v>
      </c>
      <c r="U147" s="89">
        <f t="shared" si="42"/>
        <v>0</v>
      </c>
      <c r="V147" s="89">
        <f t="shared" si="43"/>
        <v>0</v>
      </c>
      <c r="W147" s="90">
        <f t="shared" si="44"/>
        <v>0</v>
      </c>
      <c r="X147" s="90">
        <f t="shared" si="44"/>
        <v>0</v>
      </c>
      <c r="Y147" s="89">
        <f t="shared" si="45"/>
        <v>0</v>
      </c>
      <c r="Z147" s="89">
        <f t="shared" si="46"/>
        <v>0</v>
      </c>
      <c r="AA147" s="87"/>
      <c r="AB147" s="87"/>
      <c r="AD147" s="186" t="s">
        <v>146</v>
      </c>
    </row>
    <row r="148" spans="1:30" s="74" customFormat="1" ht="12.95" customHeight="1">
      <c r="A148" s="75" t="str">
        <f t="shared" si="36"/>
        <v/>
      </c>
      <c r="B148" s="76">
        <f t="shared" si="37"/>
        <v>62</v>
      </c>
      <c r="C148" s="77">
        <f t="shared" si="38"/>
        <v>36.9</v>
      </c>
      <c r="D148" s="78" t="str">
        <f t="shared" si="39"/>
        <v>(전)</v>
      </c>
      <c r="E148" s="79">
        <f t="shared" si="40"/>
        <v>36.799999999999997</v>
      </c>
      <c r="F148" s="80">
        <v>700</v>
      </c>
      <c r="G148" s="81">
        <v>35.28</v>
      </c>
      <c r="H148" s="81">
        <v>32.06</v>
      </c>
      <c r="I148" s="81">
        <v>3.2199999999999989</v>
      </c>
      <c r="J148" s="81" t="s">
        <v>111</v>
      </c>
      <c r="K148" s="81" t="s">
        <v>95</v>
      </c>
      <c r="L148" s="82">
        <v>0</v>
      </c>
      <c r="M148" s="83" t="s">
        <v>100</v>
      </c>
      <c r="N148" s="83" t="s">
        <v>100</v>
      </c>
      <c r="O148" s="83" t="s">
        <v>100</v>
      </c>
      <c r="P148" s="84">
        <v>0</v>
      </c>
      <c r="Q148" s="85">
        <f t="shared" si="41"/>
        <v>2</v>
      </c>
      <c r="R148" s="91">
        <v>2516.9</v>
      </c>
      <c r="S148" s="87"/>
      <c r="T148" s="88">
        <f>IF(S148=0,0,SUM($S$5:S148))</f>
        <v>0</v>
      </c>
      <c r="U148" s="89">
        <f t="shared" si="42"/>
        <v>0</v>
      </c>
      <c r="V148" s="89">
        <f t="shared" si="43"/>
        <v>0</v>
      </c>
      <c r="W148" s="90">
        <f t="shared" si="44"/>
        <v>0</v>
      </c>
      <c r="X148" s="90">
        <f t="shared" si="44"/>
        <v>0</v>
      </c>
      <c r="Y148" s="89">
        <f t="shared" si="45"/>
        <v>0</v>
      </c>
      <c r="Z148" s="89">
        <f t="shared" si="46"/>
        <v>0</v>
      </c>
      <c r="AA148" s="87"/>
      <c r="AB148" s="87"/>
      <c r="AD148" s="186" t="s">
        <v>146</v>
      </c>
    </row>
    <row r="149" spans="1:30" s="74" customFormat="1" ht="12.95" customHeight="1">
      <c r="A149" s="75" t="str">
        <f t="shared" si="36"/>
        <v/>
      </c>
      <c r="B149" s="76">
        <f t="shared" si="37"/>
        <v>62</v>
      </c>
      <c r="C149" s="77">
        <f t="shared" si="38"/>
        <v>36.9</v>
      </c>
      <c r="D149" s="78" t="str">
        <f t="shared" si="39"/>
        <v>(후)</v>
      </c>
      <c r="E149" s="79">
        <f t="shared" si="40"/>
        <v>0</v>
      </c>
      <c r="F149" s="80">
        <v>700</v>
      </c>
      <c r="G149" s="81">
        <v>35.28</v>
      </c>
      <c r="H149" s="81">
        <v>32.06</v>
      </c>
      <c r="I149" s="81">
        <v>3.2199999999999989</v>
      </c>
      <c r="J149" s="81" t="s">
        <v>117</v>
      </c>
      <c r="K149" s="81" t="s">
        <v>95</v>
      </c>
      <c r="L149" s="82">
        <v>0</v>
      </c>
      <c r="M149" s="83" t="s">
        <v>100</v>
      </c>
      <c r="N149" s="83" t="s">
        <v>100</v>
      </c>
      <c r="O149" s="83" t="s">
        <v>100</v>
      </c>
      <c r="P149" s="84">
        <v>0</v>
      </c>
      <c r="Q149" s="85">
        <f t="shared" si="41"/>
        <v>2</v>
      </c>
      <c r="R149" s="91">
        <v>2516.9</v>
      </c>
      <c r="S149" s="87"/>
      <c r="T149" s="88">
        <f>IF(S149=0,0,SUM($S$5:S149))</f>
        <v>0</v>
      </c>
      <c r="U149" s="89">
        <f t="shared" si="42"/>
        <v>0</v>
      </c>
      <c r="V149" s="89">
        <f t="shared" si="43"/>
        <v>0</v>
      </c>
      <c r="W149" s="90">
        <f t="shared" si="44"/>
        <v>0</v>
      </c>
      <c r="X149" s="90">
        <f t="shared" si="44"/>
        <v>0</v>
      </c>
      <c r="Y149" s="89">
        <f t="shared" si="45"/>
        <v>0</v>
      </c>
      <c r="Z149" s="89">
        <f t="shared" si="46"/>
        <v>0</v>
      </c>
      <c r="AA149" s="87"/>
      <c r="AB149" s="87"/>
      <c r="AD149" s="186" t="s">
        <v>145</v>
      </c>
    </row>
    <row r="150" spans="1:30" s="74" customFormat="1" ht="12.95" customHeight="1">
      <c r="A150" s="75" t="str">
        <f t="shared" si="36"/>
        <v/>
      </c>
      <c r="B150" s="76">
        <f t="shared" si="37"/>
        <v>62</v>
      </c>
      <c r="C150" s="77">
        <f t="shared" si="38"/>
        <v>39.5</v>
      </c>
      <c r="D150" s="78" t="str">
        <f t="shared" si="39"/>
        <v>(전)</v>
      </c>
      <c r="E150" s="79">
        <f t="shared" si="40"/>
        <v>2.6</v>
      </c>
      <c r="F150" s="80">
        <v>700</v>
      </c>
      <c r="G150" s="81">
        <v>35.5</v>
      </c>
      <c r="H150" s="81">
        <v>32.1</v>
      </c>
      <c r="I150" s="81">
        <v>3.3999999999999986</v>
      </c>
      <c r="J150" s="81" t="s">
        <v>117</v>
      </c>
      <c r="K150" s="81" t="s">
        <v>95</v>
      </c>
      <c r="L150" s="82">
        <v>0</v>
      </c>
      <c r="M150" s="83" t="s">
        <v>100</v>
      </c>
      <c r="N150" s="83" t="s">
        <v>100</v>
      </c>
      <c r="O150" s="83" t="s">
        <v>100</v>
      </c>
      <c r="P150" s="84">
        <v>0</v>
      </c>
      <c r="Q150" s="85">
        <f t="shared" si="41"/>
        <v>2</v>
      </c>
      <c r="R150" s="91">
        <v>2519.5</v>
      </c>
      <c r="S150" s="87"/>
      <c r="T150" s="88">
        <f>IF(S150=0,0,SUM($S$5:S150))</f>
        <v>0</v>
      </c>
      <c r="U150" s="89">
        <f t="shared" si="42"/>
        <v>0</v>
      </c>
      <c r="V150" s="89">
        <f t="shared" si="43"/>
        <v>0</v>
      </c>
      <c r="W150" s="90">
        <f t="shared" si="44"/>
        <v>0</v>
      </c>
      <c r="X150" s="90">
        <f t="shared" si="44"/>
        <v>0</v>
      </c>
      <c r="Y150" s="89">
        <f t="shared" si="45"/>
        <v>0</v>
      </c>
      <c r="Z150" s="89">
        <f t="shared" si="46"/>
        <v>0</v>
      </c>
      <c r="AA150" s="87"/>
      <c r="AB150" s="87"/>
      <c r="AD150" s="186" t="s">
        <v>145</v>
      </c>
    </row>
    <row r="151" spans="1:30" s="74" customFormat="1" ht="12.95" customHeight="1">
      <c r="A151" s="75" t="str">
        <f t="shared" si="36"/>
        <v/>
      </c>
      <c r="B151" s="76">
        <f t="shared" si="37"/>
        <v>62</v>
      </c>
      <c r="C151" s="77">
        <f t="shared" si="38"/>
        <v>39.5</v>
      </c>
      <c r="D151" s="78" t="str">
        <f t="shared" si="39"/>
        <v>(후)</v>
      </c>
      <c r="E151" s="79">
        <f t="shared" si="40"/>
        <v>0</v>
      </c>
      <c r="F151" s="80">
        <v>700</v>
      </c>
      <c r="G151" s="81">
        <v>35.5</v>
      </c>
      <c r="H151" s="81">
        <v>32.1</v>
      </c>
      <c r="I151" s="81">
        <v>3.3999999999999986</v>
      </c>
      <c r="J151" s="81" t="s">
        <v>103</v>
      </c>
      <c r="K151" s="81" t="s">
        <v>95</v>
      </c>
      <c r="L151" s="82">
        <v>0</v>
      </c>
      <c r="M151" s="83" t="s">
        <v>100</v>
      </c>
      <c r="N151" s="83" t="s">
        <v>100</v>
      </c>
      <c r="O151" s="83" t="s">
        <v>100</v>
      </c>
      <c r="P151" s="84">
        <v>0</v>
      </c>
      <c r="Q151" s="85">
        <f t="shared" si="41"/>
        <v>2</v>
      </c>
      <c r="R151" s="91">
        <v>2519.5</v>
      </c>
      <c r="S151" s="87"/>
      <c r="T151" s="88">
        <f>IF(S151=0,0,SUM($S$5:S151))</f>
        <v>0</v>
      </c>
      <c r="U151" s="89">
        <f t="shared" si="42"/>
        <v>0</v>
      </c>
      <c r="V151" s="89">
        <f t="shared" si="43"/>
        <v>0</v>
      </c>
      <c r="W151" s="90">
        <f t="shared" si="44"/>
        <v>0</v>
      </c>
      <c r="X151" s="90">
        <f t="shared" si="44"/>
        <v>0</v>
      </c>
      <c r="Y151" s="89">
        <f t="shared" si="45"/>
        <v>0</v>
      </c>
      <c r="Z151" s="89">
        <f t="shared" si="46"/>
        <v>0</v>
      </c>
      <c r="AA151" s="87"/>
      <c r="AB151" s="87"/>
      <c r="AD151" s="186" t="s">
        <v>145</v>
      </c>
    </row>
    <row r="152" spans="1:30" s="74" customFormat="1" ht="12.95" customHeight="1">
      <c r="A152" s="75" t="str">
        <f t="shared" si="36"/>
        <v/>
      </c>
      <c r="B152" s="76">
        <f t="shared" si="37"/>
        <v>63</v>
      </c>
      <c r="C152" s="77">
        <f t="shared" si="38"/>
        <v>0</v>
      </c>
      <c r="D152" s="78" t="str">
        <f t="shared" si="39"/>
        <v/>
      </c>
      <c r="E152" s="79">
        <f t="shared" si="40"/>
        <v>0.5</v>
      </c>
      <c r="F152" s="80">
        <v>700</v>
      </c>
      <c r="G152" s="81">
        <v>35.51</v>
      </c>
      <c r="H152" s="81">
        <v>32.11</v>
      </c>
      <c r="I152" s="81">
        <v>3.3999999999999986</v>
      </c>
      <c r="J152" s="81" t="s">
        <v>103</v>
      </c>
      <c r="K152" s="81" t="s">
        <v>95</v>
      </c>
      <c r="L152" s="82">
        <v>0</v>
      </c>
      <c r="M152" s="83" t="s">
        <v>100</v>
      </c>
      <c r="N152" s="83" t="s">
        <v>100</v>
      </c>
      <c r="O152" s="83" t="s">
        <v>100</v>
      </c>
      <c r="P152" s="84">
        <v>0</v>
      </c>
      <c r="Q152" s="85">
        <f t="shared" si="41"/>
        <v>2</v>
      </c>
      <c r="R152" s="91">
        <v>2520</v>
      </c>
      <c r="S152" s="87"/>
      <c r="T152" s="88">
        <f>IF(S152=0,0,SUM($S$5:S152))</f>
        <v>0</v>
      </c>
      <c r="U152" s="89">
        <f t="shared" si="42"/>
        <v>0</v>
      </c>
      <c r="V152" s="89">
        <f t="shared" si="43"/>
        <v>0</v>
      </c>
      <c r="W152" s="90">
        <f t="shared" si="44"/>
        <v>0</v>
      </c>
      <c r="X152" s="90">
        <f t="shared" si="44"/>
        <v>0</v>
      </c>
      <c r="Y152" s="89">
        <f t="shared" si="45"/>
        <v>0</v>
      </c>
      <c r="Z152" s="89">
        <f t="shared" si="46"/>
        <v>0</v>
      </c>
      <c r="AA152" s="87"/>
      <c r="AB152" s="87"/>
      <c r="AD152" s="186" t="s">
        <v>145</v>
      </c>
    </row>
    <row r="153" spans="1:30" s="74" customFormat="1" ht="12.95" customHeight="1">
      <c r="A153" s="75" t="str">
        <f t="shared" si="36"/>
        <v/>
      </c>
      <c r="B153" s="76">
        <f t="shared" si="37"/>
        <v>63</v>
      </c>
      <c r="C153" s="77">
        <f t="shared" si="38"/>
        <v>5.0999999999999996</v>
      </c>
      <c r="D153" s="78" t="str">
        <f t="shared" si="39"/>
        <v/>
      </c>
      <c r="E153" s="79">
        <f t="shared" si="40"/>
        <v>5.0999999999999996</v>
      </c>
      <c r="F153" s="80">
        <v>700</v>
      </c>
      <c r="G153" s="81">
        <v>35.630000000000003</v>
      </c>
      <c r="H153" s="81">
        <v>32.19</v>
      </c>
      <c r="I153" s="81">
        <v>3.4400000000000048</v>
      </c>
      <c r="J153" s="81" t="s">
        <v>103</v>
      </c>
      <c r="K153" s="81" t="s">
        <v>95</v>
      </c>
      <c r="L153" s="82">
        <v>0</v>
      </c>
      <c r="M153" s="83" t="s">
        <v>106</v>
      </c>
      <c r="N153" s="83" t="s">
        <v>100</v>
      </c>
      <c r="O153" s="83" t="s">
        <v>100</v>
      </c>
      <c r="P153" s="84">
        <v>0</v>
      </c>
      <c r="Q153" s="85">
        <f t="shared" si="41"/>
        <v>2</v>
      </c>
      <c r="R153" s="91">
        <v>2525.1</v>
      </c>
      <c r="S153" s="87"/>
      <c r="T153" s="88">
        <f>IF(S153=0,0,SUM($S$5:S153))</f>
        <v>0</v>
      </c>
      <c r="U153" s="89">
        <f t="shared" si="42"/>
        <v>0</v>
      </c>
      <c r="V153" s="89">
        <f t="shared" si="43"/>
        <v>0</v>
      </c>
      <c r="W153" s="90">
        <f t="shared" si="44"/>
        <v>0</v>
      </c>
      <c r="X153" s="90">
        <f t="shared" si="44"/>
        <v>0</v>
      </c>
      <c r="Y153" s="89">
        <f t="shared" si="45"/>
        <v>0</v>
      </c>
      <c r="Z153" s="89">
        <f t="shared" si="46"/>
        <v>0</v>
      </c>
      <c r="AA153" s="87"/>
      <c r="AB153" s="87"/>
      <c r="AD153" s="186" t="s">
        <v>145</v>
      </c>
    </row>
    <row r="154" spans="1:30" s="74" customFormat="1" ht="12.95" customHeight="1">
      <c r="A154" s="75" t="str">
        <f t="shared" si="36"/>
        <v/>
      </c>
      <c r="B154" s="76">
        <f t="shared" si="37"/>
        <v>63</v>
      </c>
      <c r="C154" s="77">
        <f t="shared" si="38"/>
        <v>28.6</v>
      </c>
      <c r="D154" s="78" t="str">
        <f t="shared" si="39"/>
        <v/>
      </c>
      <c r="E154" s="79">
        <f t="shared" si="40"/>
        <v>23.5</v>
      </c>
      <c r="F154" s="80">
        <v>700</v>
      </c>
      <c r="G154" s="81">
        <v>36.200000000000003</v>
      </c>
      <c r="H154" s="81">
        <v>32.58</v>
      </c>
      <c r="I154" s="81">
        <v>3.6200000000000045</v>
      </c>
      <c r="J154" s="81" t="s">
        <v>103</v>
      </c>
      <c r="K154" s="81" t="s">
        <v>95</v>
      </c>
      <c r="L154" s="82">
        <v>0</v>
      </c>
      <c r="M154" s="83" t="s">
        <v>100</v>
      </c>
      <c r="N154" s="83" t="s">
        <v>118</v>
      </c>
      <c r="O154" s="83" t="s">
        <v>100</v>
      </c>
      <c r="P154" s="84">
        <v>0</v>
      </c>
      <c r="Q154" s="85">
        <f t="shared" si="41"/>
        <v>2</v>
      </c>
      <c r="R154" s="91">
        <v>2548.6</v>
      </c>
      <c r="S154" s="87"/>
      <c r="T154" s="88">
        <f>IF(S154=0,0,SUM($S$5:S154))</f>
        <v>0</v>
      </c>
      <c r="U154" s="89">
        <f t="shared" si="42"/>
        <v>0</v>
      </c>
      <c r="V154" s="89">
        <f t="shared" si="43"/>
        <v>0</v>
      </c>
      <c r="W154" s="90">
        <f t="shared" si="44"/>
        <v>0</v>
      </c>
      <c r="X154" s="90">
        <f t="shared" si="44"/>
        <v>0</v>
      </c>
      <c r="Y154" s="89">
        <f t="shared" si="45"/>
        <v>0</v>
      </c>
      <c r="Z154" s="89">
        <f t="shared" si="46"/>
        <v>0</v>
      </c>
      <c r="AA154" s="87"/>
      <c r="AB154" s="87"/>
      <c r="AD154" s="186" t="s">
        <v>145</v>
      </c>
    </row>
    <row r="155" spans="1:30" s="74" customFormat="1" ht="12.95" customHeight="1">
      <c r="A155" s="75" t="str">
        <f t="shared" si="36"/>
        <v/>
      </c>
      <c r="B155" s="76">
        <f t="shared" si="37"/>
        <v>63</v>
      </c>
      <c r="C155" s="77">
        <f t="shared" si="38"/>
        <v>38.799999999999997</v>
      </c>
      <c r="D155" s="78" t="str">
        <f t="shared" si="39"/>
        <v>(전)</v>
      </c>
      <c r="E155" s="79">
        <f t="shared" si="40"/>
        <v>10.199999999999999</v>
      </c>
      <c r="F155" s="80">
        <v>700</v>
      </c>
      <c r="G155" s="81">
        <v>36.200000000000003</v>
      </c>
      <c r="H155" s="81">
        <v>32.58</v>
      </c>
      <c r="I155" s="81">
        <v>3.6200000000000045</v>
      </c>
      <c r="J155" s="81" t="s">
        <v>103</v>
      </c>
      <c r="K155" s="81" t="s">
        <v>95</v>
      </c>
      <c r="L155" s="82">
        <v>0</v>
      </c>
      <c r="M155" s="83" t="s">
        <v>100</v>
      </c>
      <c r="N155" s="83" t="s">
        <v>100</v>
      </c>
      <c r="O155" s="83" t="s">
        <v>100</v>
      </c>
      <c r="P155" s="84">
        <v>0</v>
      </c>
      <c r="Q155" s="85">
        <f t="shared" si="41"/>
        <v>2</v>
      </c>
      <c r="R155" s="91">
        <v>2558.8000000000002</v>
      </c>
      <c r="S155" s="87"/>
      <c r="T155" s="88">
        <f>IF(S155=0,0,SUM($S$5:S155))</f>
        <v>0</v>
      </c>
      <c r="U155" s="89">
        <f t="shared" si="42"/>
        <v>0</v>
      </c>
      <c r="V155" s="89">
        <f t="shared" si="43"/>
        <v>0</v>
      </c>
      <c r="W155" s="90">
        <f t="shared" si="44"/>
        <v>0</v>
      </c>
      <c r="X155" s="90">
        <f t="shared" si="44"/>
        <v>0</v>
      </c>
      <c r="Y155" s="89">
        <f t="shared" si="45"/>
        <v>0</v>
      </c>
      <c r="Z155" s="89">
        <f t="shared" si="46"/>
        <v>0</v>
      </c>
      <c r="AA155" s="87"/>
      <c r="AB155" s="87"/>
      <c r="AD155" s="186" t="s">
        <v>145</v>
      </c>
    </row>
    <row r="156" spans="1:30" s="74" customFormat="1" ht="12.95" customHeight="1">
      <c r="A156" s="75" t="str">
        <f t="shared" si="36"/>
        <v/>
      </c>
      <c r="B156" s="76">
        <f t="shared" si="37"/>
        <v>63</v>
      </c>
      <c r="C156" s="77">
        <f t="shared" si="38"/>
        <v>38.799999999999997</v>
      </c>
      <c r="D156" s="78" t="str">
        <f t="shared" si="39"/>
        <v>(후)</v>
      </c>
      <c r="E156" s="79">
        <f t="shared" si="40"/>
        <v>0</v>
      </c>
      <c r="F156" s="80">
        <v>700</v>
      </c>
      <c r="G156" s="81">
        <v>36.200000000000003</v>
      </c>
      <c r="H156" s="81">
        <v>32.58</v>
      </c>
      <c r="I156" s="81">
        <v>3.6200000000000045</v>
      </c>
      <c r="J156" s="81" t="s">
        <v>117</v>
      </c>
      <c r="K156" s="81" t="s">
        <v>95</v>
      </c>
      <c r="L156" s="82">
        <v>0</v>
      </c>
      <c r="M156" s="83" t="s">
        <v>100</v>
      </c>
      <c r="N156" s="83" t="s">
        <v>100</v>
      </c>
      <c r="O156" s="83" t="s">
        <v>100</v>
      </c>
      <c r="P156" s="84">
        <v>0</v>
      </c>
      <c r="Q156" s="85">
        <f t="shared" si="41"/>
        <v>2</v>
      </c>
      <c r="R156" s="91">
        <v>2558.8000000000002</v>
      </c>
      <c r="S156" s="87"/>
      <c r="T156" s="88">
        <f>IF(S156=0,0,SUM($S$5:S156))</f>
        <v>0</v>
      </c>
      <c r="U156" s="89">
        <f t="shared" si="42"/>
        <v>0</v>
      </c>
      <c r="V156" s="89">
        <f t="shared" si="43"/>
        <v>0</v>
      </c>
      <c r="W156" s="90">
        <f t="shared" si="44"/>
        <v>0</v>
      </c>
      <c r="X156" s="90">
        <f t="shared" si="44"/>
        <v>0</v>
      </c>
      <c r="Y156" s="89">
        <f t="shared" si="45"/>
        <v>0</v>
      </c>
      <c r="Z156" s="89">
        <f t="shared" si="46"/>
        <v>0</v>
      </c>
      <c r="AA156" s="87"/>
      <c r="AB156" s="87"/>
      <c r="AD156" s="186" t="s">
        <v>145</v>
      </c>
    </row>
    <row r="157" spans="1:30" s="74" customFormat="1" ht="12.95" customHeight="1">
      <c r="A157" s="75" t="str">
        <f t="shared" si="36"/>
        <v/>
      </c>
      <c r="B157" s="76">
        <f t="shared" si="37"/>
        <v>64</v>
      </c>
      <c r="C157" s="77">
        <f t="shared" si="38"/>
        <v>0</v>
      </c>
      <c r="D157" s="78" t="str">
        <f t="shared" si="39"/>
        <v/>
      </c>
      <c r="E157" s="79">
        <f t="shared" si="40"/>
        <v>1.2</v>
      </c>
      <c r="F157" s="80">
        <v>700</v>
      </c>
      <c r="G157" s="81">
        <v>36.200000000000003</v>
      </c>
      <c r="H157" s="81">
        <v>32.58</v>
      </c>
      <c r="I157" s="81">
        <v>3.6200000000000045</v>
      </c>
      <c r="J157" s="81" t="s">
        <v>117</v>
      </c>
      <c r="K157" s="81" t="s">
        <v>95</v>
      </c>
      <c r="L157" s="82">
        <v>0</v>
      </c>
      <c r="M157" s="83" t="s">
        <v>100</v>
      </c>
      <c r="N157" s="83" t="s">
        <v>100</v>
      </c>
      <c r="O157" s="83" t="s">
        <v>100</v>
      </c>
      <c r="P157" s="84">
        <v>0</v>
      </c>
      <c r="Q157" s="85">
        <f t="shared" si="41"/>
        <v>2</v>
      </c>
      <c r="R157" s="91">
        <v>2560</v>
      </c>
      <c r="S157" s="87"/>
      <c r="T157" s="88">
        <f>IF(S157=0,0,SUM($S$5:S157))</f>
        <v>0</v>
      </c>
      <c r="U157" s="89">
        <f t="shared" si="42"/>
        <v>0</v>
      </c>
      <c r="V157" s="89">
        <f t="shared" si="43"/>
        <v>0</v>
      </c>
      <c r="W157" s="90">
        <f t="shared" si="44"/>
        <v>0</v>
      </c>
      <c r="X157" s="90">
        <f t="shared" si="44"/>
        <v>0</v>
      </c>
      <c r="Y157" s="89">
        <f t="shared" si="45"/>
        <v>0</v>
      </c>
      <c r="Z157" s="89">
        <f t="shared" si="46"/>
        <v>0</v>
      </c>
      <c r="AA157" s="87"/>
      <c r="AB157" s="87"/>
      <c r="AD157" s="186" t="s">
        <v>145</v>
      </c>
    </row>
    <row r="158" spans="1:30" s="74" customFormat="1" ht="12.95" customHeight="1">
      <c r="A158" s="75" t="str">
        <f t="shared" si="36"/>
        <v/>
      </c>
      <c r="B158" s="76">
        <f t="shared" si="37"/>
        <v>64</v>
      </c>
      <c r="C158" s="77">
        <f t="shared" si="38"/>
        <v>2.2000000000000002</v>
      </c>
      <c r="D158" s="78" t="str">
        <f t="shared" si="39"/>
        <v>(전)</v>
      </c>
      <c r="E158" s="79">
        <f t="shared" si="40"/>
        <v>2.2000000000000002</v>
      </c>
      <c r="F158" s="80">
        <v>700</v>
      </c>
      <c r="G158" s="81">
        <v>36.200000000000003</v>
      </c>
      <c r="H158" s="81">
        <v>32.58</v>
      </c>
      <c r="I158" s="81">
        <v>3.6200000000000045</v>
      </c>
      <c r="J158" s="81" t="s">
        <v>117</v>
      </c>
      <c r="K158" s="81" t="s">
        <v>95</v>
      </c>
      <c r="L158" s="82">
        <v>0</v>
      </c>
      <c r="M158" s="83" t="s">
        <v>116</v>
      </c>
      <c r="N158" s="83" t="s">
        <v>100</v>
      </c>
      <c r="O158" s="83" t="s">
        <v>100</v>
      </c>
      <c r="P158" s="84">
        <v>0</v>
      </c>
      <c r="Q158" s="85">
        <f t="shared" si="41"/>
        <v>2</v>
      </c>
      <c r="R158" s="91">
        <v>2562.1999999999998</v>
      </c>
      <c r="S158" s="87"/>
      <c r="T158" s="88">
        <f>IF(S158=0,0,SUM($S$5:S158))</f>
        <v>0</v>
      </c>
      <c r="U158" s="89">
        <f t="shared" si="42"/>
        <v>0</v>
      </c>
      <c r="V158" s="89">
        <f t="shared" si="43"/>
        <v>0</v>
      </c>
      <c r="W158" s="90">
        <f t="shared" si="44"/>
        <v>0</v>
      </c>
      <c r="X158" s="90">
        <f t="shared" si="44"/>
        <v>0</v>
      </c>
      <c r="Y158" s="89">
        <f t="shared" si="45"/>
        <v>0</v>
      </c>
      <c r="Z158" s="89">
        <f t="shared" si="46"/>
        <v>0</v>
      </c>
      <c r="AA158" s="87"/>
      <c r="AB158" s="87"/>
      <c r="AD158" s="186" t="s">
        <v>145</v>
      </c>
    </row>
    <row r="159" spans="1:30" s="74" customFormat="1" ht="12.95" customHeight="1">
      <c r="A159" s="75" t="str">
        <f t="shared" si="36"/>
        <v/>
      </c>
      <c r="B159" s="76">
        <f t="shared" si="37"/>
        <v>64</v>
      </c>
      <c r="C159" s="77">
        <f t="shared" si="38"/>
        <v>2.2000000000000002</v>
      </c>
      <c r="D159" s="78" t="str">
        <f t="shared" si="39"/>
        <v>(후)</v>
      </c>
      <c r="E159" s="79">
        <f t="shared" si="40"/>
        <v>0</v>
      </c>
      <c r="F159" s="80">
        <v>700</v>
      </c>
      <c r="G159" s="81">
        <v>36.200000000000003</v>
      </c>
      <c r="H159" s="81">
        <v>32.58</v>
      </c>
      <c r="I159" s="81">
        <v>3.6200000000000045</v>
      </c>
      <c r="J159" s="81" t="s">
        <v>111</v>
      </c>
      <c r="K159" s="81" t="s">
        <v>95</v>
      </c>
      <c r="L159" s="82">
        <v>0</v>
      </c>
      <c r="M159" s="83" t="s">
        <v>100</v>
      </c>
      <c r="N159" s="83" t="s">
        <v>100</v>
      </c>
      <c r="O159" s="83" t="s">
        <v>100</v>
      </c>
      <c r="P159" s="84">
        <v>0</v>
      </c>
      <c r="Q159" s="85">
        <f t="shared" si="41"/>
        <v>2</v>
      </c>
      <c r="R159" s="91">
        <v>2562.1999999999998</v>
      </c>
      <c r="S159" s="87"/>
      <c r="T159" s="88">
        <f>IF(S159=0,0,SUM($S$5:S159))</f>
        <v>0</v>
      </c>
      <c r="U159" s="89">
        <f t="shared" si="42"/>
        <v>0</v>
      </c>
      <c r="V159" s="89">
        <f t="shared" si="43"/>
        <v>0</v>
      </c>
      <c r="W159" s="90">
        <f t="shared" si="44"/>
        <v>0</v>
      </c>
      <c r="X159" s="90">
        <f t="shared" si="44"/>
        <v>0</v>
      </c>
      <c r="Y159" s="89">
        <f t="shared" si="45"/>
        <v>0</v>
      </c>
      <c r="Z159" s="89">
        <f t="shared" si="46"/>
        <v>0</v>
      </c>
      <c r="AA159" s="87"/>
      <c r="AB159" s="87"/>
      <c r="AD159" s="186" t="s">
        <v>145</v>
      </c>
    </row>
    <row r="160" spans="1:30" s="74" customFormat="1" ht="12.95" customHeight="1">
      <c r="A160" s="75" t="str">
        <f t="shared" si="36"/>
        <v/>
      </c>
      <c r="B160" s="76">
        <f t="shared" si="37"/>
        <v>64</v>
      </c>
      <c r="C160" s="77">
        <f t="shared" si="38"/>
        <v>13</v>
      </c>
      <c r="D160" s="78" t="str">
        <f t="shared" si="39"/>
        <v>(전)</v>
      </c>
      <c r="E160" s="79">
        <f t="shared" si="40"/>
        <v>10.8</v>
      </c>
      <c r="F160" s="80">
        <v>700</v>
      </c>
      <c r="G160" s="81">
        <v>36.21</v>
      </c>
      <c r="H160" s="81">
        <v>32.58</v>
      </c>
      <c r="I160" s="81">
        <v>3.6300000000000026</v>
      </c>
      <c r="J160" s="81" t="s">
        <v>111</v>
      </c>
      <c r="K160" s="81" t="s">
        <v>95</v>
      </c>
      <c r="L160" s="82">
        <v>0</v>
      </c>
      <c r="M160" s="83" t="s">
        <v>100</v>
      </c>
      <c r="N160" s="83" t="s">
        <v>100</v>
      </c>
      <c r="O160" s="83" t="s">
        <v>100</v>
      </c>
      <c r="P160" s="84">
        <v>0</v>
      </c>
      <c r="Q160" s="85">
        <f t="shared" si="41"/>
        <v>2</v>
      </c>
      <c r="R160" s="91">
        <v>2573</v>
      </c>
      <c r="S160" s="87"/>
      <c r="T160" s="88">
        <f>IF(S160=0,0,SUM($S$5:S160))</f>
        <v>0</v>
      </c>
      <c r="U160" s="89">
        <f t="shared" si="42"/>
        <v>0</v>
      </c>
      <c r="V160" s="89">
        <f t="shared" si="43"/>
        <v>0</v>
      </c>
      <c r="W160" s="90">
        <f t="shared" si="44"/>
        <v>0</v>
      </c>
      <c r="X160" s="90">
        <f t="shared" si="44"/>
        <v>0</v>
      </c>
      <c r="Y160" s="89">
        <f t="shared" si="45"/>
        <v>0</v>
      </c>
      <c r="Z160" s="89">
        <f t="shared" si="46"/>
        <v>0</v>
      </c>
      <c r="AA160" s="87"/>
      <c r="AB160" s="87"/>
      <c r="AD160" s="186" t="s">
        <v>145</v>
      </c>
    </row>
    <row r="161" spans="1:30" s="74" customFormat="1" ht="12.95" customHeight="1">
      <c r="A161" s="75" t="str">
        <f t="shared" si="36"/>
        <v/>
      </c>
      <c r="B161" s="76">
        <f t="shared" si="37"/>
        <v>64</v>
      </c>
      <c r="C161" s="77">
        <f t="shared" si="38"/>
        <v>13</v>
      </c>
      <c r="D161" s="78" t="str">
        <f t="shared" si="39"/>
        <v>(후)</v>
      </c>
      <c r="E161" s="79">
        <f t="shared" si="40"/>
        <v>0</v>
      </c>
      <c r="F161" s="80">
        <v>700</v>
      </c>
      <c r="G161" s="81">
        <v>36.21</v>
      </c>
      <c r="H161" s="81">
        <v>32.58</v>
      </c>
      <c r="I161" s="81">
        <v>3.6300000000000026</v>
      </c>
      <c r="J161" s="81" t="s">
        <v>99</v>
      </c>
      <c r="K161" s="81" t="s">
        <v>95</v>
      </c>
      <c r="L161" s="82">
        <v>0</v>
      </c>
      <c r="M161" s="83" t="s">
        <v>100</v>
      </c>
      <c r="N161" s="83" t="s">
        <v>100</v>
      </c>
      <c r="O161" s="83" t="s">
        <v>100</v>
      </c>
      <c r="P161" s="84">
        <v>0</v>
      </c>
      <c r="Q161" s="85">
        <f t="shared" si="41"/>
        <v>2</v>
      </c>
      <c r="R161" s="91">
        <v>2573</v>
      </c>
      <c r="S161" s="87"/>
      <c r="T161" s="88">
        <f>IF(S161=0,0,SUM($S$5:S161))</f>
        <v>0</v>
      </c>
      <c r="U161" s="89">
        <f t="shared" si="42"/>
        <v>0</v>
      </c>
      <c r="V161" s="89">
        <f t="shared" si="43"/>
        <v>0</v>
      </c>
      <c r="W161" s="90">
        <f t="shared" si="44"/>
        <v>0</v>
      </c>
      <c r="X161" s="90">
        <f t="shared" si="44"/>
        <v>0</v>
      </c>
      <c r="Y161" s="89">
        <f t="shared" si="45"/>
        <v>0</v>
      </c>
      <c r="Z161" s="89">
        <f t="shared" si="46"/>
        <v>0</v>
      </c>
      <c r="AA161" s="87"/>
      <c r="AB161" s="87"/>
      <c r="AD161" s="186" t="s">
        <v>145</v>
      </c>
    </row>
    <row r="162" spans="1:30" s="74" customFormat="1" ht="12.95" customHeight="1">
      <c r="A162" s="75" t="str">
        <f t="shared" si="36"/>
        <v/>
      </c>
      <c r="B162" s="76">
        <f t="shared" si="37"/>
        <v>64</v>
      </c>
      <c r="C162" s="77">
        <f t="shared" si="38"/>
        <v>20.2</v>
      </c>
      <c r="D162" s="78" t="str">
        <f t="shared" si="39"/>
        <v>(전)</v>
      </c>
      <c r="E162" s="79">
        <f t="shared" si="40"/>
        <v>7.2</v>
      </c>
      <c r="F162" s="80">
        <v>700</v>
      </c>
      <c r="G162" s="81">
        <v>36.21</v>
      </c>
      <c r="H162" s="81">
        <v>32.58</v>
      </c>
      <c r="I162" s="81">
        <v>3.6300000000000026</v>
      </c>
      <c r="J162" s="81" t="s">
        <v>99</v>
      </c>
      <c r="K162" s="81" t="s">
        <v>95</v>
      </c>
      <c r="L162" s="82">
        <v>0</v>
      </c>
      <c r="M162" s="83" t="s">
        <v>100</v>
      </c>
      <c r="N162" s="83" t="s">
        <v>100</v>
      </c>
      <c r="O162" s="83" t="s">
        <v>100</v>
      </c>
      <c r="P162" s="84">
        <v>0</v>
      </c>
      <c r="Q162" s="85">
        <f t="shared" si="41"/>
        <v>2</v>
      </c>
      <c r="R162" s="91">
        <v>2580.1999999999998</v>
      </c>
      <c r="S162" s="87"/>
      <c r="T162" s="88">
        <f>IF(S162=0,0,SUM($S$5:S162))</f>
        <v>0</v>
      </c>
      <c r="U162" s="89">
        <f t="shared" si="42"/>
        <v>0</v>
      </c>
      <c r="V162" s="89">
        <f t="shared" si="43"/>
        <v>0</v>
      </c>
      <c r="W162" s="90">
        <f t="shared" si="44"/>
        <v>0</v>
      </c>
      <c r="X162" s="90">
        <f t="shared" si="44"/>
        <v>0</v>
      </c>
      <c r="Y162" s="89">
        <f t="shared" si="45"/>
        <v>0</v>
      </c>
      <c r="Z162" s="89">
        <f t="shared" si="46"/>
        <v>0</v>
      </c>
      <c r="AA162" s="87"/>
      <c r="AB162" s="87"/>
      <c r="AD162" s="186" t="s">
        <v>145</v>
      </c>
    </row>
    <row r="163" spans="1:30" s="74" customFormat="1" ht="12.95" customHeight="1">
      <c r="A163" s="75" t="str">
        <f t="shared" si="36"/>
        <v/>
      </c>
      <c r="B163" s="76">
        <f t="shared" si="37"/>
        <v>64</v>
      </c>
      <c r="C163" s="77">
        <f t="shared" si="38"/>
        <v>20.2</v>
      </c>
      <c r="D163" s="78" t="str">
        <f t="shared" si="39"/>
        <v>(후)</v>
      </c>
      <c r="E163" s="79">
        <f t="shared" si="40"/>
        <v>0</v>
      </c>
      <c r="F163" s="80">
        <v>700</v>
      </c>
      <c r="G163" s="81">
        <v>36.21</v>
      </c>
      <c r="H163" s="81">
        <v>32.58</v>
      </c>
      <c r="I163" s="81">
        <v>3.6300000000000026</v>
      </c>
      <c r="J163" s="81" t="s">
        <v>111</v>
      </c>
      <c r="K163" s="81" t="s">
        <v>95</v>
      </c>
      <c r="L163" s="82">
        <v>0</v>
      </c>
      <c r="M163" s="83" t="s">
        <v>100</v>
      </c>
      <c r="N163" s="83" t="s">
        <v>100</v>
      </c>
      <c r="O163" s="83" t="s">
        <v>100</v>
      </c>
      <c r="P163" s="84">
        <v>0</v>
      </c>
      <c r="Q163" s="85">
        <f t="shared" si="41"/>
        <v>2</v>
      </c>
      <c r="R163" s="91">
        <v>2580.1999999999998</v>
      </c>
      <c r="S163" s="87"/>
      <c r="T163" s="88">
        <f>IF(S163=0,0,SUM($S$5:S163))</f>
        <v>0</v>
      </c>
      <c r="U163" s="89">
        <f t="shared" si="42"/>
        <v>0</v>
      </c>
      <c r="V163" s="89">
        <f t="shared" si="43"/>
        <v>0</v>
      </c>
      <c r="W163" s="90">
        <f t="shared" si="44"/>
        <v>0</v>
      </c>
      <c r="X163" s="90">
        <f t="shared" si="44"/>
        <v>0</v>
      </c>
      <c r="Y163" s="89">
        <f t="shared" si="45"/>
        <v>0</v>
      </c>
      <c r="Z163" s="89">
        <f t="shared" si="46"/>
        <v>0</v>
      </c>
      <c r="AA163" s="87"/>
      <c r="AB163" s="87"/>
      <c r="AD163" s="186" t="s">
        <v>145</v>
      </c>
    </row>
    <row r="164" spans="1:30" s="74" customFormat="1" ht="12.95" customHeight="1">
      <c r="A164" s="75" t="str">
        <f t="shared" si="36"/>
        <v/>
      </c>
      <c r="B164" s="76">
        <f t="shared" si="37"/>
        <v>64</v>
      </c>
      <c r="C164" s="77">
        <f t="shared" si="38"/>
        <v>28.2</v>
      </c>
      <c r="D164" s="78" t="str">
        <f t="shared" si="39"/>
        <v/>
      </c>
      <c r="E164" s="79">
        <f t="shared" si="40"/>
        <v>8</v>
      </c>
      <c r="F164" s="80">
        <v>700</v>
      </c>
      <c r="G164" s="81">
        <v>36.21</v>
      </c>
      <c r="H164" s="81">
        <v>32.58</v>
      </c>
      <c r="I164" s="81">
        <v>3.6300000000000026</v>
      </c>
      <c r="J164" s="81" t="s">
        <v>111</v>
      </c>
      <c r="K164" s="81" t="s">
        <v>95</v>
      </c>
      <c r="L164" s="82">
        <v>0</v>
      </c>
      <c r="M164" s="83" t="s">
        <v>116</v>
      </c>
      <c r="N164" s="83" t="s">
        <v>100</v>
      </c>
      <c r="O164" s="83" t="s">
        <v>100</v>
      </c>
      <c r="P164" s="84">
        <v>0</v>
      </c>
      <c r="Q164" s="85">
        <f t="shared" si="41"/>
        <v>2</v>
      </c>
      <c r="R164" s="91">
        <v>2588.1999999999998</v>
      </c>
      <c r="S164" s="87"/>
      <c r="T164" s="88">
        <f>IF(S164=0,0,SUM($S$5:S164))</f>
        <v>0</v>
      </c>
      <c r="U164" s="89">
        <f t="shared" si="42"/>
        <v>0</v>
      </c>
      <c r="V164" s="89">
        <f t="shared" si="43"/>
        <v>0</v>
      </c>
      <c r="W164" s="90">
        <f t="shared" si="44"/>
        <v>0</v>
      </c>
      <c r="X164" s="90">
        <f t="shared" si="44"/>
        <v>0</v>
      </c>
      <c r="Y164" s="89">
        <f t="shared" si="45"/>
        <v>0</v>
      </c>
      <c r="Z164" s="89">
        <f t="shared" si="46"/>
        <v>0</v>
      </c>
      <c r="AA164" s="87"/>
      <c r="AB164" s="87"/>
      <c r="AD164" s="186" t="s">
        <v>145</v>
      </c>
    </row>
    <row r="165" spans="1:30" s="74" customFormat="1" ht="12.95" customHeight="1">
      <c r="A165" s="75" t="str">
        <f t="shared" si="36"/>
        <v/>
      </c>
      <c r="B165" s="76">
        <f t="shared" si="37"/>
        <v>65</v>
      </c>
      <c r="C165" s="77">
        <f t="shared" si="38"/>
        <v>0</v>
      </c>
      <c r="D165" s="78" t="str">
        <f t="shared" si="39"/>
        <v/>
      </c>
      <c r="E165" s="79">
        <f t="shared" si="40"/>
        <v>11.8</v>
      </c>
      <c r="F165" s="80">
        <v>700</v>
      </c>
      <c r="G165" s="81">
        <v>36.22</v>
      </c>
      <c r="H165" s="81">
        <v>32.58</v>
      </c>
      <c r="I165" s="81">
        <v>3.6400000000000006</v>
      </c>
      <c r="J165" s="81" t="s">
        <v>111</v>
      </c>
      <c r="K165" s="81" t="s">
        <v>95</v>
      </c>
      <c r="L165" s="82">
        <v>0</v>
      </c>
      <c r="M165" s="83" t="s">
        <v>100</v>
      </c>
      <c r="N165" s="83" t="s">
        <v>100</v>
      </c>
      <c r="O165" s="83" t="s">
        <v>100</v>
      </c>
      <c r="P165" s="84">
        <v>0</v>
      </c>
      <c r="Q165" s="85">
        <f t="shared" si="41"/>
        <v>2</v>
      </c>
      <c r="R165" s="91">
        <v>2600</v>
      </c>
      <c r="S165" s="87"/>
      <c r="T165" s="88">
        <f>IF(S165=0,0,SUM($S$5:S165))</f>
        <v>0</v>
      </c>
      <c r="U165" s="89">
        <f t="shared" si="42"/>
        <v>0</v>
      </c>
      <c r="V165" s="89">
        <f t="shared" si="43"/>
        <v>0</v>
      </c>
      <c r="W165" s="90">
        <f t="shared" si="44"/>
        <v>0</v>
      </c>
      <c r="X165" s="90">
        <f t="shared" si="44"/>
        <v>0</v>
      </c>
      <c r="Y165" s="89">
        <f t="shared" si="45"/>
        <v>0</v>
      </c>
      <c r="Z165" s="89">
        <f t="shared" si="46"/>
        <v>0</v>
      </c>
      <c r="AA165" s="87"/>
      <c r="AB165" s="87"/>
      <c r="AD165" s="186" t="s">
        <v>145</v>
      </c>
    </row>
    <row r="166" spans="1:30" s="74" customFormat="1" ht="12.95" customHeight="1">
      <c r="A166" s="75" t="str">
        <f t="shared" si="36"/>
        <v/>
      </c>
      <c r="B166" s="76">
        <f t="shared" si="37"/>
        <v>66</v>
      </c>
      <c r="C166" s="77">
        <f t="shared" si="38"/>
        <v>0</v>
      </c>
      <c r="D166" s="78" t="str">
        <f t="shared" si="39"/>
        <v/>
      </c>
      <c r="E166" s="79">
        <f t="shared" si="40"/>
        <v>40</v>
      </c>
      <c r="F166" s="80">
        <v>700</v>
      </c>
      <c r="G166" s="81">
        <v>36.24</v>
      </c>
      <c r="H166" s="81">
        <v>32.58</v>
      </c>
      <c r="I166" s="81">
        <v>3.6600000000000037</v>
      </c>
      <c r="J166" s="81" t="s">
        <v>111</v>
      </c>
      <c r="K166" s="81" t="s">
        <v>95</v>
      </c>
      <c r="L166" s="82">
        <v>0</v>
      </c>
      <c r="M166" s="83" t="s">
        <v>100</v>
      </c>
      <c r="N166" s="83" t="s">
        <v>100</v>
      </c>
      <c r="O166" s="83" t="s">
        <v>100</v>
      </c>
      <c r="P166" s="84">
        <v>0</v>
      </c>
      <c r="Q166" s="85">
        <f t="shared" si="41"/>
        <v>2</v>
      </c>
      <c r="R166" s="91">
        <v>2640</v>
      </c>
      <c r="S166" s="87"/>
      <c r="T166" s="88">
        <f>IF(S166=0,0,SUM($S$5:S166))</f>
        <v>0</v>
      </c>
      <c r="U166" s="89">
        <f t="shared" si="42"/>
        <v>0</v>
      </c>
      <c r="V166" s="89">
        <f t="shared" si="43"/>
        <v>0</v>
      </c>
      <c r="W166" s="90">
        <f t="shared" si="44"/>
        <v>0</v>
      </c>
      <c r="X166" s="90">
        <f t="shared" si="44"/>
        <v>0</v>
      </c>
      <c r="Y166" s="89">
        <f t="shared" si="45"/>
        <v>0</v>
      </c>
      <c r="Z166" s="89">
        <f t="shared" si="46"/>
        <v>0</v>
      </c>
      <c r="AA166" s="87"/>
      <c r="AB166" s="87"/>
      <c r="AD166" s="186" t="s">
        <v>145</v>
      </c>
    </row>
    <row r="167" spans="1:30" s="74" customFormat="1" ht="12.95" customHeight="1">
      <c r="A167" s="75" t="str">
        <f t="shared" si="36"/>
        <v/>
      </c>
      <c r="B167" s="76">
        <f t="shared" si="37"/>
        <v>66</v>
      </c>
      <c r="C167" s="77">
        <f t="shared" si="38"/>
        <v>9.8000000000000007</v>
      </c>
      <c r="D167" s="78" t="str">
        <f t="shared" si="39"/>
        <v/>
      </c>
      <c r="E167" s="79">
        <f t="shared" si="40"/>
        <v>9.8000000000000007</v>
      </c>
      <c r="F167" s="80">
        <v>700</v>
      </c>
      <c r="G167" s="81">
        <v>36.25</v>
      </c>
      <c r="H167" s="81">
        <v>32.58</v>
      </c>
      <c r="I167" s="81">
        <v>3.6700000000000017</v>
      </c>
      <c r="J167" s="81" t="s">
        <v>111</v>
      </c>
      <c r="K167" s="81" t="s">
        <v>95</v>
      </c>
      <c r="L167" s="82">
        <v>0</v>
      </c>
      <c r="M167" s="83" t="s">
        <v>104</v>
      </c>
      <c r="N167" s="83" t="s">
        <v>100</v>
      </c>
      <c r="O167" s="83" t="s">
        <v>100</v>
      </c>
      <c r="P167" s="84">
        <v>0</v>
      </c>
      <c r="Q167" s="85">
        <f t="shared" si="41"/>
        <v>2</v>
      </c>
      <c r="R167" s="91">
        <v>2649.8</v>
      </c>
      <c r="S167" s="87"/>
      <c r="T167" s="88">
        <f>IF(S167=0,0,SUM($S$5:S167))</f>
        <v>0</v>
      </c>
      <c r="U167" s="89">
        <f t="shared" si="42"/>
        <v>0</v>
      </c>
      <c r="V167" s="89">
        <f t="shared" si="43"/>
        <v>0</v>
      </c>
      <c r="W167" s="90">
        <f t="shared" si="44"/>
        <v>0</v>
      </c>
      <c r="X167" s="90">
        <f t="shared" si="44"/>
        <v>0</v>
      </c>
      <c r="Y167" s="89">
        <f t="shared" si="45"/>
        <v>0</v>
      </c>
      <c r="Z167" s="89">
        <f t="shared" si="46"/>
        <v>0</v>
      </c>
      <c r="AA167" s="87"/>
      <c r="AB167" s="87"/>
      <c r="AD167" s="186" t="s">
        <v>145</v>
      </c>
    </row>
    <row r="168" spans="1:30" s="74" customFormat="1" ht="12.95" customHeight="1">
      <c r="A168" s="75" t="str">
        <f t="shared" si="36"/>
        <v/>
      </c>
      <c r="B168" s="76">
        <f t="shared" si="37"/>
        <v>66</v>
      </c>
      <c r="C168" s="77">
        <f t="shared" si="38"/>
        <v>24.6</v>
      </c>
      <c r="D168" s="78" t="str">
        <f t="shared" si="39"/>
        <v/>
      </c>
      <c r="E168" s="79">
        <f t="shared" si="40"/>
        <v>14.8</v>
      </c>
      <c r="F168" s="80">
        <v>700</v>
      </c>
      <c r="G168" s="81">
        <v>36.25</v>
      </c>
      <c r="H168" s="81">
        <v>32.58</v>
      </c>
      <c r="I168" s="81">
        <v>3.6700000000000017</v>
      </c>
      <c r="J168" s="81" t="s">
        <v>111</v>
      </c>
      <c r="K168" s="81" t="s">
        <v>95</v>
      </c>
      <c r="L168" s="82">
        <v>0</v>
      </c>
      <c r="M168" s="83" t="s">
        <v>116</v>
      </c>
      <c r="N168" s="83" t="s">
        <v>100</v>
      </c>
      <c r="O168" s="83" t="s">
        <v>100</v>
      </c>
      <c r="P168" s="84">
        <v>0</v>
      </c>
      <c r="Q168" s="85">
        <f t="shared" si="41"/>
        <v>2</v>
      </c>
      <c r="R168" s="91">
        <v>2664.6</v>
      </c>
      <c r="S168" s="87"/>
      <c r="T168" s="88">
        <f>IF(S168=0,0,SUM($S$5:S168))</f>
        <v>0</v>
      </c>
      <c r="U168" s="89">
        <f t="shared" si="42"/>
        <v>0</v>
      </c>
      <c r="V168" s="89">
        <f t="shared" si="43"/>
        <v>0</v>
      </c>
      <c r="W168" s="90">
        <f t="shared" si="44"/>
        <v>0</v>
      </c>
      <c r="X168" s="90">
        <f t="shared" si="44"/>
        <v>0</v>
      </c>
      <c r="Y168" s="89">
        <f t="shared" si="45"/>
        <v>0</v>
      </c>
      <c r="Z168" s="89">
        <f t="shared" si="46"/>
        <v>0</v>
      </c>
      <c r="AA168" s="87"/>
      <c r="AB168" s="87"/>
      <c r="AD168" s="186" t="s">
        <v>145</v>
      </c>
    </row>
    <row r="169" spans="1:30" s="74" customFormat="1" ht="12.95" customHeight="1">
      <c r="A169" s="75" t="str">
        <f t="shared" si="36"/>
        <v/>
      </c>
      <c r="B169" s="76">
        <f t="shared" si="37"/>
        <v>67</v>
      </c>
      <c r="C169" s="77">
        <f t="shared" si="38"/>
        <v>0</v>
      </c>
      <c r="D169" s="78" t="str">
        <f t="shared" si="39"/>
        <v/>
      </c>
      <c r="E169" s="79">
        <f t="shared" si="40"/>
        <v>15.4</v>
      </c>
      <c r="F169" s="80">
        <v>700</v>
      </c>
      <c r="G169" s="81">
        <v>36.26</v>
      </c>
      <c r="H169" s="81">
        <v>32.58</v>
      </c>
      <c r="I169" s="81">
        <v>3.6799999999999997</v>
      </c>
      <c r="J169" s="81" t="s">
        <v>111</v>
      </c>
      <c r="K169" s="81" t="s">
        <v>95</v>
      </c>
      <c r="L169" s="82">
        <v>0</v>
      </c>
      <c r="M169" s="83" t="s">
        <v>100</v>
      </c>
      <c r="N169" s="83" t="s">
        <v>100</v>
      </c>
      <c r="O169" s="83" t="s">
        <v>100</v>
      </c>
      <c r="P169" s="84">
        <v>0</v>
      </c>
      <c r="Q169" s="85">
        <f t="shared" si="41"/>
        <v>2</v>
      </c>
      <c r="R169" s="91">
        <v>2680</v>
      </c>
      <c r="S169" s="87"/>
      <c r="T169" s="88">
        <f>IF(S169=0,0,SUM($S$5:S169))</f>
        <v>0</v>
      </c>
      <c r="U169" s="89">
        <f t="shared" si="42"/>
        <v>0</v>
      </c>
      <c r="V169" s="89">
        <f t="shared" si="43"/>
        <v>0</v>
      </c>
      <c r="W169" s="90">
        <f t="shared" si="44"/>
        <v>0</v>
      </c>
      <c r="X169" s="90">
        <f t="shared" si="44"/>
        <v>0</v>
      </c>
      <c r="Y169" s="89">
        <f t="shared" si="45"/>
        <v>0</v>
      </c>
      <c r="Z169" s="89">
        <f t="shared" si="46"/>
        <v>0</v>
      </c>
      <c r="AA169" s="87"/>
      <c r="AB169" s="87"/>
      <c r="AD169" s="186" t="s">
        <v>145</v>
      </c>
    </row>
    <row r="170" spans="1:30" s="74" customFormat="1" ht="12.95" customHeight="1">
      <c r="A170" s="75" t="str">
        <f t="shared" si="36"/>
        <v/>
      </c>
      <c r="B170" s="76">
        <f t="shared" si="37"/>
        <v>68</v>
      </c>
      <c r="C170" s="77">
        <f t="shared" si="38"/>
        <v>0</v>
      </c>
      <c r="D170" s="78" t="str">
        <f t="shared" si="39"/>
        <v/>
      </c>
      <c r="E170" s="79">
        <f t="shared" si="40"/>
        <v>40</v>
      </c>
      <c r="F170" s="80">
        <v>700</v>
      </c>
      <c r="G170" s="81">
        <v>36.28</v>
      </c>
      <c r="H170" s="81">
        <v>32.58</v>
      </c>
      <c r="I170" s="81">
        <v>3.7000000000000028</v>
      </c>
      <c r="J170" s="81" t="s">
        <v>111</v>
      </c>
      <c r="K170" s="81" t="s">
        <v>95</v>
      </c>
      <c r="L170" s="82">
        <v>0</v>
      </c>
      <c r="M170" s="83" t="s">
        <v>100</v>
      </c>
      <c r="N170" s="83" t="s">
        <v>100</v>
      </c>
      <c r="O170" s="83" t="s">
        <v>100</v>
      </c>
      <c r="P170" s="84">
        <v>0</v>
      </c>
      <c r="Q170" s="85">
        <f t="shared" si="41"/>
        <v>2</v>
      </c>
      <c r="R170" s="91">
        <v>2720</v>
      </c>
      <c r="S170" s="87"/>
      <c r="T170" s="88">
        <f>IF(S170=0,0,SUM($S$5:S170))</f>
        <v>0</v>
      </c>
      <c r="U170" s="89">
        <f t="shared" si="42"/>
        <v>0</v>
      </c>
      <c r="V170" s="89">
        <f t="shared" si="43"/>
        <v>0</v>
      </c>
      <c r="W170" s="90">
        <f t="shared" si="44"/>
        <v>0</v>
      </c>
      <c r="X170" s="90">
        <f t="shared" si="44"/>
        <v>0</v>
      </c>
      <c r="Y170" s="89">
        <f t="shared" si="45"/>
        <v>0</v>
      </c>
      <c r="Z170" s="89">
        <f t="shared" si="46"/>
        <v>0</v>
      </c>
      <c r="AA170" s="87"/>
      <c r="AB170" s="87"/>
      <c r="AD170" s="186" t="s">
        <v>145</v>
      </c>
    </row>
    <row r="171" spans="1:30" s="74" customFormat="1" ht="12.95" customHeight="1">
      <c r="A171" s="75" t="str">
        <f t="shared" si="36"/>
        <v/>
      </c>
      <c r="B171" s="76">
        <f t="shared" si="37"/>
        <v>68</v>
      </c>
      <c r="C171" s="77">
        <f t="shared" si="38"/>
        <v>27.8</v>
      </c>
      <c r="D171" s="78" t="str">
        <f t="shared" si="39"/>
        <v>(전)</v>
      </c>
      <c r="E171" s="79">
        <f t="shared" si="40"/>
        <v>27.8</v>
      </c>
      <c r="F171" s="80">
        <v>700</v>
      </c>
      <c r="G171" s="81">
        <v>36.29</v>
      </c>
      <c r="H171" s="81">
        <v>32.58</v>
      </c>
      <c r="I171" s="81">
        <v>3.7100000000000009</v>
      </c>
      <c r="J171" s="81" t="s">
        <v>111</v>
      </c>
      <c r="K171" s="81" t="s">
        <v>95</v>
      </c>
      <c r="L171" s="82">
        <v>0</v>
      </c>
      <c r="M171" s="83" t="s">
        <v>100</v>
      </c>
      <c r="N171" s="83" t="s">
        <v>100</v>
      </c>
      <c r="O171" s="83" t="s">
        <v>100</v>
      </c>
      <c r="P171" s="84">
        <v>0</v>
      </c>
      <c r="Q171" s="85">
        <f t="shared" si="41"/>
        <v>2</v>
      </c>
      <c r="R171" s="91">
        <v>2747.8</v>
      </c>
      <c r="S171" s="87"/>
      <c r="T171" s="88">
        <f>IF(S171=0,0,SUM($S$5:S171))</f>
        <v>0</v>
      </c>
      <c r="U171" s="89">
        <f t="shared" si="42"/>
        <v>0</v>
      </c>
      <c r="V171" s="89">
        <f t="shared" si="43"/>
        <v>0</v>
      </c>
      <c r="W171" s="90">
        <f t="shared" si="44"/>
        <v>0</v>
      </c>
      <c r="X171" s="90">
        <f t="shared" si="44"/>
        <v>0</v>
      </c>
      <c r="Y171" s="89">
        <f t="shared" si="45"/>
        <v>0</v>
      </c>
      <c r="Z171" s="89">
        <f t="shared" si="46"/>
        <v>0</v>
      </c>
      <c r="AA171" s="87"/>
      <c r="AB171" s="87"/>
      <c r="AD171" s="186" t="s">
        <v>145</v>
      </c>
    </row>
    <row r="172" spans="1:30" s="74" customFormat="1" ht="12.95" customHeight="1">
      <c r="A172" s="75" t="str">
        <f t="shared" si="36"/>
        <v/>
      </c>
      <c r="B172" s="76">
        <f t="shared" si="37"/>
        <v>68</v>
      </c>
      <c r="C172" s="77">
        <f t="shared" si="38"/>
        <v>27.8</v>
      </c>
      <c r="D172" s="78" t="str">
        <f t="shared" si="39"/>
        <v>(후)</v>
      </c>
      <c r="E172" s="79">
        <f t="shared" si="40"/>
        <v>0</v>
      </c>
      <c r="F172" s="80">
        <v>700</v>
      </c>
      <c r="G172" s="81">
        <v>36.29</v>
      </c>
      <c r="H172" s="81">
        <v>32.58</v>
      </c>
      <c r="I172" s="81">
        <v>3.7100000000000009</v>
      </c>
      <c r="J172" s="81" t="s">
        <v>111</v>
      </c>
      <c r="K172" s="81" t="s">
        <v>98</v>
      </c>
      <c r="L172" s="82">
        <v>0</v>
      </c>
      <c r="M172" s="83" t="s">
        <v>100</v>
      </c>
      <c r="N172" s="83" t="s">
        <v>100</v>
      </c>
      <c r="O172" s="83" t="s">
        <v>100</v>
      </c>
      <c r="P172" s="84">
        <v>0</v>
      </c>
      <c r="Q172" s="85">
        <f t="shared" si="41"/>
        <v>2</v>
      </c>
      <c r="R172" s="91">
        <v>2747.8</v>
      </c>
      <c r="S172" s="87"/>
      <c r="T172" s="88">
        <f>IF(S172=0,0,SUM($S$5:S172))</f>
        <v>0</v>
      </c>
      <c r="U172" s="89">
        <f t="shared" si="42"/>
        <v>0</v>
      </c>
      <c r="V172" s="89">
        <f t="shared" si="43"/>
        <v>0</v>
      </c>
      <c r="W172" s="90">
        <f t="shared" si="44"/>
        <v>0</v>
      </c>
      <c r="X172" s="90">
        <f t="shared" si="44"/>
        <v>0</v>
      </c>
      <c r="Y172" s="89">
        <f t="shared" si="45"/>
        <v>0</v>
      </c>
      <c r="Z172" s="89">
        <f t="shared" si="46"/>
        <v>0</v>
      </c>
      <c r="AA172" s="87"/>
      <c r="AB172" s="87"/>
      <c r="AD172" s="186" t="s">
        <v>145</v>
      </c>
    </row>
    <row r="173" spans="1:30" s="74" customFormat="1" ht="12.95" customHeight="1">
      <c r="A173" s="75" t="str">
        <f t="shared" si="36"/>
        <v/>
      </c>
      <c r="B173" s="76">
        <f t="shared" si="37"/>
        <v>68</v>
      </c>
      <c r="C173" s="77">
        <f t="shared" si="38"/>
        <v>31.8</v>
      </c>
      <c r="D173" s="78" t="str">
        <f t="shared" si="39"/>
        <v>(전)</v>
      </c>
      <c r="E173" s="79">
        <f t="shared" si="40"/>
        <v>4</v>
      </c>
      <c r="F173" s="80">
        <v>700</v>
      </c>
      <c r="G173" s="81">
        <v>36.299999999999997</v>
      </c>
      <c r="H173" s="81">
        <v>31.18</v>
      </c>
      <c r="I173" s="81">
        <v>5.1199999999999974</v>
      </c>
      <c r="J173" s="81" t="s">
        <v>111</v>
      </c>
      <c r="K173" s="81" t="s">
        <v>98</v>
      </c>
      <c r="L173" s="82">
        <v>0</v>
      </c>
      <c r="M173" s="83" t="s">
        <v>100</v>
      </c>
      <c r="N173" s="83" t="s">
        <v>100</v>
      </c>
      <c r="O173" s="83" t="s">
        <v>100</v>
      </c>
      <c r="P173" s="84">
        <v>0</v>
      </c>
      <c r="Q173" s="85">
        <f t="shared" si="41"/>
        <v>2</v>
      </c>
      <c r="R173" s="91">
        <v>2751.8</v>
      </c>
      <c r="S173" s="87"/>
      <c r="T173" s="88">
        <f>IF(S173=0,0,SUM($S$5:S173))</f>
        <v>0</v>
      </c>
      <c r="U173" s="89">
        <f t="shared" si="42"/>
        <v>0</v>
      </c>
      <c r="V173" s="89">
        <f t="shared" si="43"/>
        <v>0</v>
      </c>
      <c r="W173" s="90">
        <f t="shared" si="44"/>
        <v>0</v>
      </c>
      <c r="X173" s="90">
        <f t="shared" si="44"/>
        <v>0</v>
      </c>
      <c r="Y173" s="89">
        <f t="shared" si="45"/>
        <v>0</v>
      </c>
      <c r="Z173" s="89">
        <f t="shared" si="46"/>
        <v>0</v>
      </c>
      <c r="AA173" s="87"/>
      <c r="AB173" s="87"/>
      <c r="AD173" s="186" t="s">
        <v>145</v>
      </c>
    </row>
    <row r="174" spans="1:30" s="74" customFormat="1" ht="12.95" customHeight="1">
      <c r="A174" s="75" t="str">
        <f t="shared" si="36"/>
        <v/>
      </c>
      <c r="B174" s="76">
        <f t="shared" si="37"/>
        <v>68</v>
      </c>
      <c r="C174" s="77">
        <f t="shared" si="38"/>
        <v>31.8</v>
      </c>
      <c r="D174" s="78" t="str">
        <f t="shared" si="39"/>
        <v>(후)</v>
      </c>
      <c r="E174" s="79">
        <f t="shared" si="40"/>
        <v>0</v>
      </c>
      <c r="F174" s="80">
        <v>700</v>
      </c>
      <c r="G174" s="81">
        <v>36.299999999999997</v>
      </c>
      <c r="H174" s="81">
        <v>31.18</v>
      </c>
      <c r="I174" s="81">
        <v>5.1199999999999974</v>
      </c>
      <c r="J174" s="81" t="s">
        <v>111</v>
      </c>
      <c r="K174" s="81" t="s">
        <v>113</v>
      </c>
      <c r="L174" s="82" t="s">
        <v>114</v>
      </c>
      <c r="M174" s="83" t="s">
        <v>100</v>
      </c>
      <c r="N174" s="83" t="s">
        <v>100</v>
      </c>
      <c r="O174" s="83" t="s">
        <v>100</v>
      </c>
      <c r="P174" s="84">
        <v>0</v>
      </c>
      <c r="Q174" s="85">
        <f t="shared" si="41"/>
        <v>2</v>
      </c>
      <c r="R174" s="91">
        <v>2751.8</v>
      </c>
      <c r="S174" s="87"/>
      <c r="T174" s="88">
        <f>IF(S174=0,0,SUM($S$5:S174))</f>
        <v>0</v>
      </c>
      <c r="U174" s="89">
        <f t="shared" si="42"/>
        <v>0</v>
      </c>
      <c r="V174" s="89">
        <f t="shared" si="43"/>
        <v>0</v>
      </c>
      <c r="W174" s="90">
        <f t="shared" si="44"/>
        <v>0</v>
      </c>
      <c r="X174" s="90">
        <f t="shared" si="44"/>
        <v>0</v>
      </c>
      <c r="Y174" s="89">
        <f t="shared" si="45"/>
        <v>0</v>
      </c>
      <c r="Z174" s="89">
        <f t="shared" si="46"/>
        <v>0</v>
      </c>
      <c r="AA174" s="87"/>
      <c r="AB174" s="87"/>
      <c r="AD174" s="186" t="s">
        <v>145</v>
      </c>
    </row>
    <row r="175" spans="1:30" s="74" customFormat="1" ht="12.95" customHeight="1">
      <c r="A175" s="75" t="str">
        <f t="shared" si="36"/>
        <v/>
      </c>
      <c r="B175" s="76">
        <f t="shared" si="37"/>
        <v>68</v>
      </c>
      <c r="C175" s="77">
        <f t="shared" si="38"/>
        <v>33.6</v>
      </c>
      <c r="D175" s="78" t="str">
        <f t="shared" si="39"/>
        <v>(전)</v>
      </c>
      <c r="E175" s="79">
        <f t="shared" si="40"/>
        <v>1.8</v>
      </c>
      <c r="F175" s="80">
        <v>700</v>
      </c>
      <c r="G175" s="81">
        <v>36.299999999999997</v>
      </c>
      <c r="H175" s="81">
        <v>31.18</v>
      </c>
      <c r="I175" s="81">
        <v>5.1199999999999974</v>
      </c>
      <c r="J175" s="81" t="s">
        <v>111</v>
      </c>
      <c r="K175" s="81" t="s">
        <v>113</v>
      </c>
      <c r="L175" s="82" t="s">
        <v>114</v>
      </c>
      <c r="M175" s="83" t="s">
        <v>100</v>
      </c>
      <c r="N175" s="83" t="s">
        <v>100</v>
      </c>
      <c r="O175" s="83" t="s">
        <v>100</v>
      </c>
      <c r="P175" s="84">
        <v>0</v>
      </c>
      <c r="Q175" s="85">
        <f t="shared" si="41"/>
        <v>2</v>
      </c>
      <c r="R175" s="91">
        <v>2753.6</v>
      </c>
      <c r="S175" s="87"/>
      <c r="T175" s="88">
        <f>IF(S175=0,0,SUM($S$5:S175))</f>
        <v>0</v>
      </c>
      <c r="U175" s="89">
        <f t="shared" si="42"/>
        <v>0</v>
      </c>
      <c r="V175" s="89">
        <f t="shared" si="43"/>
        <v>0</v>
      </c>
      <c r="W175" s="90">
        <f t="shared" si="44"/>
        <v>0</v>
      </c>
      <c r="X175" s="90">
        <f t="shared" si="44"/>
        <v>0</v>
      </c>
      <c r="Y175" s="89">
        <f t="shared" si="45"/>
        <v>0</v>
      </c>
      <c r="Z175" s="89">
        <f t="shared" si="46"/>
        <v>0</v>
      </c>
      <c r="AA175" s="87"/>
      <c r="AB175" s="87"/>
      <c r="AD175" s="186" t="s">
        <v>145</v>
      </c>
    </row>
    <row r="176" spans="1:30" s="74" customFormat="1" ht="12.95" customHeight="1">
      <c r="A176" s="75" t="str">
        <f t="shared" si="36"/>
        <v/>
      </c>
      <c r="B176" s="76">
        <f t="shared" si="37"/>
        <v>68</v>
      </c>
      <c r="C176" s="77">
        <f t="shared" si="38"/>
        <v>33.6</v>
      </c>
      <c r="D176" s="78" t="str">
        <f t="shared" si="39"/>
        <v>(후)</v>
      </c>
      <c r="E176" s="79">
        <f t="shared" si="40"/>
        <v>0</v>
      </c>
      <c r="F176" s="80">
        <v>700</v>
      </c>
      <c r="G176" s="81">
        <v>36.299999999999997</v>
      </c>
      <c r="H176" s="81">
        <v>31.18</v>
      </c>
      <c r="I176" s="81">
        <v>5.1199999999999974</v>
      </c>
      <c r="J176" s="81" t="s">
        <v>111</v>
      </c>
      <c r="K176" s="81" t="s">
        <v>98</v>
      </c>
      <c r="L176" s="82">
        <v>0</v>
      </c>
      <c r="M176" s="83" t="s">
        <v>100</v>
      </c>
      <c r="N176" s="83" t="s">
        <v>100</v>
      </c>
      <c r="O176" s="83" t="s">
        <v>100</v>
      </c>
      <c r="P176" s="84">
        <v>0</v>
      </c>
      <c r="Q176" s="85">
        <f t="shared" si="41"/>
        <v>2</v>
      </c>
      <c r="R176" s="91">
        <v>2753.6</v>
      </c>
      <c r="S176" s="87"/>
      <c r="T176" s="88">
        <f>IF(S176=0,0,SUM($S$5:S176))</f>
        <v>0</v>
      </c>
      <c r="U176" s="89">
        <f t="shared" si="42"/>
        <v>0</v>
      </c>
      <c r="V176" s="89">
        <f t="shared" si="43"/>
        <v>0</v>
      </c>
      <c r="W176" s="90">
        <f t="shared" si="44"/>
        <v>0</v>
      </c>
      <c r="X176" s="90">
        <f t="shared" si="44"/>
        <v>0</v>
      </c>
      <c r="Y176" s="89">
        <f t="shared" si="45"/>
        <v>0</v>
      </c>
      <c r="Z176" s="89">
        <f t="shared" si="46"/>
        <v>0</v>
      </c>
      <c r="AA176" s="87"/>
      <c r="AB176" s="87"/>
      <c r="AD176" s="186" t="s">
        <v>145</v>
      </c>
    </row>
    <row r="177" spans="1:30" s="74" customFormat="1" ht="12.95" customHeight="1">
      <c r="A177" s="75" t="str">
        <f t="shared" si="36"/>
        <v/>
      </c>
      <c r="B177" s="76">
        <f t="shared" si="37"/>
        <v>68</v>
      </c>
      <c r="C177" s="77">
        <f t="shared" si="38"/>
        <v>37.6</v>
      </c>
      <c r="D177" s="78" t="str">
        <f t="shared" si="39"/>
        <v>(전)</v>
      </c>
      <c r="E177" s="79">
        <f t="shared" si="40"/>
        <v>4</v>
      </c>
      <c r="F177" s="80">
        <v>700</v>
      </c>
      <c r="G177" s="81">
        <v>36.299999999999997</v>
      </c>
      <c r="H177" s="81">
        <v>32.880000000000003</v>
      </c>
      <c r="I177" s="81">
        <v>3.4199999999999946</v>
      </c>
      <c r="J177" s="81" t="s">
        <v>111</v>
      </c>
      <c r="K177" s="81" t="s">
        <v>98</v>
      </c>
      <c r="L177" s="82">
        <v>0</v>
      </c>
      <c r="M177" s="83" t="s">
        <v>100</v>
      </c>
      <c r="N177" s="83" t="s">
        <v>100</v>
      </c>
      <c r="O177" s="83" t="s">
        <v>100</v>
      </c>
      <c r="P177" s="84">
        <v>0</v>
      </c>
      <c r="Q177" s="85">
        <f t="shared" si="41"/>
        <v>2</v>
      </c>
      <c r="R177" s="91">
        <v>2757.6</v>
      </c>
      <c r="S177" s="87"/>
      <c r="T177" s="88">
        <f>IF(S177=0,0,SUM($S$5:S177))</f>
        <v>0</v>
      </c>
      <c r="U177" s="89">
        <f t="shared" si="42"/>
        <v>0</v>
      </c>
      <c r="V177" s="89">
        <f t="shared" si="43"/>
        <v>0</v>
      </c>
      <c r="W177" s="90">
        <f t="shared" si="44"/>
        <v>0</v>
      </c>
      <c r="X177" s="90">
        <f t="shared" si="44"/>
        <v>0</v>
      </c>
      <c r="Y177" s="89">
        <f t="shared" si="45"/>
        <v>0</v>
      </c>
      <c r="Z177" s="89">
        <f t="shared" si="46"/>
        <v>0</v>
      </c>
      <c r="AA177" s="87"/>
      <c r="AB177" s="87"/>
      <c r="AD177" s="186" t="s">
        <v>145</v>
      </c>
    </row>
    <row r="178" spans="1:30" s="74" customFormat="1" ht="12.95" customHeight="1">
      <c r="A178" s="75" t="str">
        <f t="shared" si="36"/>
        <v/>
      </c>
      <c r="B178" s="76">
        <f t="shared" si="37"/>
        <v>68</v>
      </c>
      <c r="C178" s="77">
        <f t="shared" si="38"/>
        <v>37.6</v>
      </c>
      <c r="D178" s="78" t="str">
        <f t="shared" si="39"/>
        <v>(후)</v>
      </c>
      <c r="E178" s="79">
        <f t="shared" si="40"/>
        <v>0</v>
      </c>
      <c r="F178" s="80">
        <v>700</v>
      </c>
      <c r="G178" s="81">
        <v>36.299999999999997</v>
      </c>
      <c r="H178" s="81">
        <v>32.880000000000003</v>
      </c>
      <c r="I178" s="81">
        <v>3.4199999999999946</v>
      </c>
      <c r="J178" s="81" t="s">
        <v>111</v>
      </c>
      <c r="K178" s="81" t="s">
        <v>95</v>
      </c>
      <c r="L178" s="82">
        <v>0</v>
      </c>
      <c r="M178" s="83" t="s">
        <v>100</v>
      </c>
      <c r="N178" s="83" t="s">
        <v>100</v>
      </c>
      <c r="O178" s="83" t="s">
        <v>100</v>
      </c>
      <c r="P178" s="84">
        <v>0</v>
      </c>
      <c r="Q178" s="85">
        <f t="shared" si="41"/>
        <v>2</v>
      </c>
      <c r="R178" s="91">
        <v>2757.6</v>
      </c>
      <c r="S178" s="87"/>
      <c r="T178" s="88">
        <f>IF(S178=0,0,SUM($S$5:S178))</f>
        <v>0</v>
      </c>
      <c r="U178" s="89">
        <f t="shared" si="42"/>
        <v>0</v>
      </c>
      <c r="V178" s="89">
        <f t="shared" si="43"/>
        <v>0</v>
      </c>
      <c r="W178" s="90">
        <f t="shared" si="44"/>
        <v>0</v>
      </c>
      <c r="X178" s="90">
        <f t="shared" si="44"/>
        <v>0</v>
      </c>
      <c r="Y178" s="89">
        <f t="shared" si="45"/>
        <v>0</v>
      </c>
      <c r="Z178" s="89">
        <f t="shared" si="46"/>
        <v>0</v>
      </c>
      <c r="AA178" s="87"/>
      <c r="AB178" s="87"/>
      <c r="AD178" s="186" t="s">
        <v>145</v>
      </c>
    </row>
    <row r="179" spans="1:30" s="74" customFormat="1" ht="12.95" customHeight="1">
      <c r="A179" s="75" t="str">
        <f t="shared" si="36"/>
        <v/>
      </c>
      <c r="B179" s="76">
        <f t="shared" si="37"/>
        <v>69</v>
      </c>
      <c r="C179" s="77">
        <f t="shared" si="38"/>
        <v>0</v>
      </c>
      <c r="D179" s="78" t="str">
        <f t="shared" si="39"/>
        <v/>
      </c>
      <c r="E179" s="79">
        <f t="shared" si="40"/>
        <v>2.4</v>
      </c>
      <c r="F179" s="80">
        <v>700</v>
      </c>
      <c r="G179" s="81">
        <v>36.299999999999997</v>
      </c>
      <c r="H179" s="81">
        <v>32.880000000000003</v>
      </c>
      <c r="I179" s="81">
        <v>3.4199999999999946</v>
      </c>
      <c r="J179" s="81" t="s">
        <v>111</v>
      </c>
      <c r="K179" s="81" t="s">
        <v>95</v>
      </c>
      <c r="L179" s="82">
        <v>0</v>
      </c>
      <c r="M179" s="83" t="s">
        <v>100</v>
      </c>
      <c r="N179" s="83" t="s">
        <v>100</v>
      </c>
      <c r="O179" s="83" t="s">
        <v>100</v>
      </c>
      <c r="P179" s="84">
        <v>0</v>
      </c>
      <c r="Q179" s="85">
        <f t="shared" si="41"/>
        <v>2</v>
      </c>
      <c r="R179" s="91">
        <v>2760</v>
      </c>
      <c r="S179" s="87"/>
      <c r="T179" s="88">
        <f>IF(S179=0,0,SUM($S$5:S179))</f>
        <v>0</v>
      </c>
      <c r="U179" s="89">
        <f t="shared" si="42"/>
        <v>0</v>
      </c>
      <c r="V179" s="89">
        <f t="shared" si="43"/>
        <v>0</v>
      </c>
      <c r="W179" s="90">
        <f t="shared" si="44"/>
        <v>0</v>
      </c>
      <c r="X179" s="90">
        <f t="shared" si="44"/>
        <v>0</v>
      </c>
      <c r="Y179" s="89">
        <f t="shared" si="45"/>
        <v>0</v>
      </c>
      <c r="Z179" s="89">
        <f t="shared" si="46"/>
        <v>0</v>
      </c>
      <c r="AA179" s="87"/>
      <c r="AB179" s="87"/>
      <c r="AD179" s="186" t="s">
        <v>145</v>
      </c>
    </row>
    <row r="180" spans="1:30" s="74" customFormat="1" ht="12.95" customHeight="1">
      <c r="A180" s="75" t="str">
        <f t="shared" si="36"/>
        <v/>
      </c>
      <c r="B180" s="76">
        <f t="shared" si="37"/>
        <v>70</v>
      </c>
      <c r="C180" s="77">
        <f t="shared" si="38"/>
        <v>0</v>
      </c>
      <c r="D180" s="78" t="str">
        <f t="shared" si="39"/>
        <v/>
      </c>
      <c r="E180" s="79">
        <f t="shared" si="40"/>
        <v>40</v>
      </c>
      <c r="F180" s="80">
        <v>700</v>
      </c>
      <c r="G180" s="81">
        <v>36.32</v>
      </c>
      <c r="H180" s="81">
        <v>32.880000000000003</v>
      </c>
      <c r="I180" s="81">
        <v>3.4399999999999977</v>
      </c>
      <c r="J180" s="81" t="s">
        <v>111</v>
      </c>
      <c r="K180" s="81" t="s">
        <v>95</v>
      </c>
      <c r="L180" s="82">
        <v>0</v>
      </c>
      <c r="M180" s="83" t="s">
        <v>100</v>
      </c>
      <c r="N180" s="83" t="s">
        <v>100</v>
      </c>
      <c r="O180" s="83" t="s">
        <v>100</v>
      </c>
      <c r="P180" s="84">
        <v>0</v>
      </c>
      <c r="Q180" s="85">
        <f t="shared" si="41"/>
        <v>2</v>
      </c>
      <c r="R180" s="91">
        <v>2800</v>
      </c>
      <c r="S180" s="87"/>
      <c r="T180" s="88">
        <f>IF(S180=0,0,SUM($S$5:S180))</f>
        <v>0</v>
      </c>
      <c r="U180" s="89">
        <f t="shared" si="42"/>
        <v>0</v>
      </c>
      <c r="V180" s="89">
        <f t="shared" si="43"/>
        <v>0</v>
      </c>
      <c r="W180" s="90">
        <f t="shared" si="44"/>
        <v>0</v>
      </c>
      <c r="X180" s="90">
        <f t="shared" si="44"/>
        <v>0</v>
      </c>
      <c r="Y180" s="89">
        <f t="shared" si="45"/>
        <v>0</v>
      </c>
      <c r="Z180" s="89">
        <f t="shared" si="46"/>
        <v>0</v>
      </c>
      <c r="AA180" s="87"/>
      <c r="AB180" s="87"/>
      <c r="AD180" s="186" t="s">
        <v>145</v>
      </c>
    </row>
    <row r="181" spans="1:30" s="74" customFormat="1" ht="12.95" customHeight="1">
      <c r="A181" s="75" t="str">
        <f t="shared" si="36"/>
        <v/>
      </c>
      <c r="B181" s="76">
        <f t="shared" si="37"/>
        <v>71</v>
      </c>
      <c r="C181" s="77">
        <f t="shared" si="38"/>
        <v>0</v>
      </c>
      <c r="D181" s="78" t="str">
        <f t="shared" si="39"/>
        <v/>
      </c>
      <c r="E181" s="79">
        <f t="shared" si="40"/>
        <v>40</v>
      </c>
      <c r="F181" s="80">
        <v>700</v>
      </c>
      <c r="G181" s="81">
        <v>36.409999999999997</v>
      </c>
      <c r="H181" s="81">
        <v>32.89</v>
      </c>
      <c r="I181" s="81">
        <v>3.519999999999996</v>
      </c>
      <c r="J181" s="81" t="s">
        <v>111</v>
      </c>
      <c r="K181" s="81" t="s">
        <v>95</v>
      </c>
      <c r="L181" s="82">
        <v>0</v>
      </c>
      <c r="M181" s="83" t="s">
        <v>100</v>
      </c>
      <c r="N181" s="83" t="s">
        <v>100</v>
      </c>
      <c r="O181" s="83" t="s">
        <v>100</v>
      </c>
      <c r="P181" s="84">
        <v>0</v>
      </c>
      <c r="Q181" s="85">
        <f t="shared" si="41"/>
        <v>2</v>
      </c>
      <c r="R181" s="91">
        <v>2840</v>
      </c>
      <c r="S181" s="87"/>
      <c r="T181" s="88">
        <f>IF(S181=0,0,SUM($S$5:S181))</f>
        <v>0</v>
      </c>
      <c r="U181" s="89">
        <f t="shared" si="42"/>
        <v>0</v>
      </c>
      <c r="V181" s="89">
        <f t="shared" si="43"/>
        <v>0</v>
      </c>
      <c r="W181" s="90">
        <f t="shared" si="44"/>
        <v>0</v>
      </c>
      <c r="X181" s="90">
        <f t="shared" si="44"/>
        <v>0</v>
      </c>
      <c r="Y181" s="89">
        <f t="shared" si="45"/>
        <v>0</v>
      </c>
      <c r="Z181" s="89">
        <f t="shared" si="46"/>
        <v>0</v>
      </c>
      <c r="AA181" s="87"/>
      <c r="AB181" s="87"/>
      <c r="AD181" s="186" t="s">
        <v>145</v>
      </c>
    </row>
    <row r="182" spans="1:30" s="74" customFormat="1" ht="12.95" customHeight="1">
      <c r="A182" s="75" t="str">
        <f t="shared" si="36"/>
        <v/>
      </c>
      <c r="B182" s="76">
        <f t="shared" si="37"/>
        <v>72</v>
      </c>
      <c r="C182" s="77">
        <f t="shared" si="38"/>
        <v>0</v>
      </c>
      <c r="D182" s="78" t="str">
        <f t="shared" si="39"/>
        <v/>
      </c>
      <c r="E182" s="79">
        <f t="shared" si="40"/>
        <v>40</v>
      </c>
      <c r="F182" s="80">
        <v>700</v>
      </c>
      <c r="G182" s="81">
        <v>36.5</v>
      </c>
      <c r="H182" s="81">
        <v>32.89</v>
      </c>
      <c r="I182" s="81">
        <v>3.6099999999999994</v>
      </c>
      <c r="J182" s="81" t="s">
        <v>111</v>
      </c>
      <c r="K182" s="81" t="s">
        <v>95</v>
      </c>
      <c r="L182" s="82">
        <v>0</v>
      </c>
      <c r="M182" s="83" t="s">
        <v>100</v>
      </c>
      <c r="N182" s="83" t="s">
        <v>100</v>
      </c>
      <c r="O182" s="83" t="s">
        <v>100</v>
      </c>
      <c r="P182" s="84">
        <v>0</v>
      </c>
      <c r="Q182" s="85">
        <f t="shared" si="41"/>
        <v>2</v>
      </c>
      <c r="R182" s="91">
        <v>2880</v>
      </c>
      <c r="S182" s="87"/>
      <c r="T182" s="88">
        <f>IF(S182=0,0,SUM($S$5:S182))</f>
        <v>0</v>
      </c>
      <c r="U182" s="89">
        <f t="shared" si="42"/>
        <v>0</v>
      </c>
      <c r="V182" s="89">
        <f t="shared" si="43"/>
        <v>0</v>
      </c>
      <c r="W182" s="90">
        <f t="shared" si="44"/>
        <v>0</v>
      </c>
      <c r="X182" s="90">
        <f t="shared" si="44"/>
        <v>0</v>
      </c>
      <c r="Y182" s="89">
        <f t="shared" si="45"/>
        <v>0</v>
      </c>
      <c r="Z182" s="89">
        <f t="shared" si="46"/>
        <v>0</v>
      </c>
      <c r="AA182" s="87"/>
      <c r="AB182" s="87"/>
      <c r="AD182" s="186" t="s">
        <v>145</v>
      </c>
    </row>
    <row r="183" spans="1:30" s="74" customFormat="1" ht="12.95" customHeight="1">
      <c r="A183" s="75" t="str">
        <f t="shared" si="36"/>
        <v/>
      </c>
      <c r="B183" s="76">
        <f t="shared" si="37"/>
        <v>73</v>
      </c>
      <c r="C183" s="77">
        <f t="shared" si="38"/>
        <v>0</v>
      </c>
      <c r="D183" s="78" t="str">
        <f t="shared" si="39"/>
        <v/>
      </c>
      <c r="E183" s="79">
        <f t="shared" si="40"/>
        <v>40</v>
      </c>
      <c r="F183" s="80">
        <v>700</v>
      </c>
      <c r="G183" s="81">
        <v>36.6</v>
      </c>
      <c r="H183" s="81">
        <v>32.950000000000003</v>
      </c>
      <c r="I183" s="81">
        <v>3.6499999999999986</v>
      </c>
      <c r="J183" s="81" t="s">
        <v>111</v>
      </c>
      <c r="K183" s="81" t="s">
        <v>95</v>
      </c>
      <c r="L183" s="82">
        <v>0</v>
      </c>
      <c r="M183" s="83" t="s">
        <v>100</v>
      </c>
      <c r="N183" s="83" t="s">
        <v>100</v>
      </c>
      <c r="O183" s="83" t="s">
        <v>100</v>
      </c>
      <c r="P183" s="84">
        <v>0</v>
      </c>
      <c r="Q183" s="85">
        <f t="shared" si="41"/>
        <v>2</v>
      </c>
      <c r="R183" s="91">
        <v>2920</v>
      </c>
      <c r="S183" s="87"/>
      <c r="T183" s="88">
        <f>IF(S183=0,0,SUM($S$5:S183))</f>
        <v>0</v>
      </c>
      <c r="U183" s="89">
        <f t="shared" si="42"/>
        <v>0</v>
      </c>
      <c r="V183" s="89">
        <f t="shared" si="43"/>
        <v>0</v>
      </c>
      <c r="W183" s="90">
        <f t="shared" si="44"/>
        <v>0</v>
      </c>
      <c r="X183" s="90">
        <f t="shared" si="44"/>
        <v>0</v>
      </c>
      <c r="Y183" s="89">
        <f t="shared" si="45"/>
        <v>0</v>
      </c>
      <c r="Z183" s="89">
        <f t="shared" si="46"/>
        <v>0</v>
      </c>
      <c r="AA183" s="87"/>
      <c r="AB183" s="87"/>
      <c r="AD183" s="186" t="s">
        <v>145</v>
      </c>
    </row>
    <row r="184" spans="1:30" s="74" customFormat="1" ht="12.95" customHeight="1">
      <c r="A184" s="75" t="str">
        <f t="shared" si="36"/>
        <v/>
      </c>
      <c r="B184" s="76">
        <f t="shared" si="37"/>
        <v>74</v>
      </c>
      <c r="C184" s="77">
        <f t="shared" si="38"/>
        <v>0</v>
      </c>
      <c r="D184" s="78" t="str">
        <f t="shared" si="39"/>
        <v/>
      </c>
      <c r="E184" s="79">
        <f t="shared" si="40"/>
        <v>40</v>
      </c>
      <c r="F184" s="80">
        <v>700</v>
      </c>
      <c r="G184" s="81">
        <v>36.69</v>
      </c>
      <c r="H184" s="81">
        <v>33.01</v>
      </c>
      <c r="I184" s="81">
        <v>3.6799999999999997</v>
      </c>
      <c r="J184" s="81" t="s">
        <v>111</v>
      </c>
      <c r="K184" s="81" t="s">
        <v>95</v>
      </c>
      <c r="L184" s="82">
        <v>0</v>
      </c>
      <c r="M184" s="83" t="s">
        <v>100</v>
      </c>
      <c r="N184" s="83" t="s">
        <v>100</v>
      </c>
      <c r="O184" s="83" t="s">
        <v>100</v>
      </c>
      <c r="P184" s="84">
        <v>0</v>
      </c>
      <c r="Q184" s="85">
        <f t="shared" si="41"/>
        <v>2</v>
      </c>
      <c r="R184" s="91">
        <v>2960</v>
      </c>
      <c r="S184" s="87"/>
      <c r="T184" s="88">
        <f>IF(S184=0,0,SUM($S$5:S184))</f>
        <v>0</v>
      </c>
      <c r="U184" s="89">
        <f t="shared" si="42"/>
        <v>0</v>
      </c>
      <c r="V184" s="89">
        <f t="shared" si="43"/>
        <v>0</v>
      </c>
      <c r="W184" s="90">
        <f t="shared" si="44"/>
        <v>0</v>
      </c>
      <c r="X184" s="90">
        <f t="shared" si="44"/>
        <v>0</v>
      </c>
      <c r="Y184" s="89">
        <f t="shared" si="45"/>
        <v>0</v>
      </c>
      <c r="Z184" s="89">
        <f t="shared" si="46"/>
        <v>0</v>
      </c>
      <c r="AA184" s="87"/>
      <c r="AB184" s="87"/>
      <c r="AD184" s="186" t="s">
        <v>145</v>
      </c>
    </row>
    <row r="185" spans="1:30" s="74" customFormat="1" ht="12.95" customHeight="1">
      <c r="A185" s="75" t="str">
        <f t="shared" si="36"/>
        <v/>
      </c>
      <c r="B185" s="76">
        <f t="shared" si="37"/>
        <v>75</v>
      </c>
      <c r="C185" s="77">
        <f t="shared" si="38"/>
        <v>0</v>
      </c>
      <c r="D185" s="78" t="str">
        <f t="shared" si="39"/>
        <v/>
      </c>
      <c r="E185" s="79">
        <f t="shared" si="40"/>
        <v>40</v>
      </c>
      <c r="F185" s="80">
        <v>700</v>
      </c>
      <c r="G185" s="81">
        <v>36.78</v>
      </c>
      <c r="H185" s="81">
        <v>33.07</v>
      </c>
      <c r="I185" s="81">
        <v>3.7100000000000009</v>
      </c>
      <c r="J185" s="81" t="s">
        <v>111</v>
      </c>
      <c r="K185" s="81" t="s">
        <v>95</v>
      </c>
      <c r="L185" s="82">
        <v>0</v>
      </c>
      <c r="M185" s="83" t="s">
        <v>100</v>
      </c>
      <c r="N185" s="83" t="s">
        <v>100</v>
      </c>
      <c r="O185" s="83" t="s">
        <v>100</v>
      </c>
      <c r="P185" s="84">
        <v>0</v>
      </c>
      <c r="Q185" s="85">
        <f t="shared" si="41"/>
        <v>2</v>
      </c>
      <c r="R185" s="91">
        <v>3000</v>
      </c>
      <c r="S185" s="87"/>
      <c r="T185" s="88">
        <f>IF(S185=0,0,SUM($S$5:S185))</f>
        <v>0</v>
      </c>
      <c r="U185" s="89">
        <f t="shared" si="42"/>
        <v>0</v>
      </c>
      <c r="V185" s="89">
        <f t="shared" si="43"/>
        <v>0</v>
      </c>
      <c r="W185" s="90">
        <f t="shared" si="44"/>
        <v>0</v>
      </c>
      <c r="X185" s="90">
        <f t="shared" si="44"/>
        <v>0</v>
      </c>
      <c r="Y185" s="89">
        <f t="shared" si="45"/>
        <v>0</v>
      </c>
      <c r="Z185" s="89">
        <f t="shared" si="46"/>
        <v>0</v>
      </c>
      <c r="AA185" s="87"/>
      <c r="AB185" s="87"/>
      <c r="AD185" s="186" t="s">
        <v>145</v>
      </c>
    </row>
    <row r="186" spans="1:30" s="74" customFormat="1" ht="12.95" customHeight="1">
      <c r="A186" s="75" t="str">
        <f t="shared" si="36"/>
        <v/>
      </c>
      <c r="B186" s="76">
        <f t="shared" si="37"/>
        <v>76</v>
      </c>
      <c r="C186" s="77">
        <f t="shared" si="38"/>
        <v>0</v>
      </c>
      <c r="D186" s="78" t="str">
        <f t="shared" si="39"/>
        <v/>
      </c>
      <c r="E186" s="79">
        <f t="shared" si="40"/>
        <v>40</v>
      </c>
      <c r="F186" s="80">
        <v>700</v>
      </c>
      <c r="G186" s="81">
        <v>36.869999999999997</v>
      </c>
      <c r="H186" s="81">
        <v>33.130000000000003</v>
      </c>
      <c r="I186" s="81">
        <v>3.7399999999999949</v>
      </c>
      <c r="J186" s="81" t="s">
        <v>111</v>
      </c>
      <c r="K186" s="81" t="s">
        <v>95</v>
      </c>
      <c r="L186" s="82">
        <v>0</v>
      </c>
      <c r="M186" s="83" t="s">
        <v>100</v>
      </c>
      <c r="N186" s="83" t="s">
        <v>100</v>
      </c>
      <c r="O186" s="83" t="s">
        <v>100</v>
      </c>
      <c r="P186" s="84">
        <v>0</v>
      </c>
      <c r="Q186" s="85">
        <f t="shared" si="41"/>
        <v>2</v>
      </c>
      <c r="R186" s="91">
        <v>3040</v>
      </c>
      <c r="S186" s="87"/>
      <c r="T186" s="88">
        <f>IF(S186=0,0,SUM($S$5:S186))</f>
        <v>0</v>
      </c>
      <c r="U186" s="89">
        <f t="shared" si="42"/>
        <v>0</v>
      </c>
      <c r="V186" s="89">
        <f t="shared" si="43"/>
        <v>0</v>
      </c>
      <c r="W186" s="90">
        <f t="shared" si="44"/>
        <v>0</v>
      </c>
      <c r="X186" s="90">
        <f t="shared" si="44"/>
        <v>0</v>
      </c>
      <c r="Y186" s="89">
        <f t="shared" si="45"/>
        <v>0</v>
      </c>
      <c r="Z186" s="89">
        <f t="shared" si="46"/>
        <v>0</v>
      </c>
      <c r="AA186" s="87"/>
      <c r="AB186" s="87"/>
      <c r="AD186" s="186" t="s">
        <v>145</v>
      </c>
    </row>
    <row r="187" spans="1:30" s="74" customFormat="1" ht="12.95" customHeight="1">
      <c r="A187" s="75" t="str">
        <f t="shared" si="36"/>
        <v/>
      </c>
      <c r="B187" s="76">
        <f t="shared" si="37"/>
        <v>77</v>
      </c>
      <c r="C187" s="77">
        <f t="shared" si="38"/>
        <v>0</v>
      </c>
      <c r="D187" s="78" t="str">
        <f t="shared" si="39"/>
        <v/>
      </c>
      <c r="E187" s="79">
        <f t="shared" si="40"/>
        <v>40</v>
      </c>
      <c r="F187" s="80">
        <v>700</v>
      </c>
      <c r="G187" s="81">
        <v>36.96</v>
      </c>
      <c r="H187" s="81">
        <v>33.19</v>
      </c>
      <c r="I187" s="81">
        <v>3.7700000000000031</v>
      </c>
      <c r="J187" s="81" t="s">
        <v>111</v>
      </c>
      <c r="K187" s="81" t="s">
        <v>95</v>
      </c>
      <c r="L187" s="82">
        <v>0</v>
      </c>
      <c r="M187" s="83" t="s">
        <v>100</v>
      </c>
      <c r="N187" s="83" t="s">
        <v>100</v>
      </c>
      <c r="O187" s="83" t="s">
        <v>100</v>
      </c>
      <c r="P187" s="84">
        <v>0</v>
      </c>
      <c r="Q187" s="85">
        <f t="shared" si="41"/>
        <v>2</v>
      </c>
      <c r="R187" s="91">
        <v>3080</v>
      </c>
      <c r="S187" s="87"/>
      <c r="T187" s="88">
        <f>IF(S187=0,0,SUM($S$5:S187))</f>
        <v>0</v>
      </c>
      <c r="U187" s="89">
        <f t="shared" si="42"/>
        <v>0</v>
      </c>
      <c r="V187" s="89">
        <f t="shared" si="43"/>
        <v>0</v>
      </c>
      <c r="W187" s="90">
        <f t="shared" si="44"/>
        <v>0</v>
      </c>
      <c r="X187" s="90">
        <f t="shared" si="44"/>
        <v>0</v>
      </c>
      <c r="Y187" s="89">
        <f t="shared" si="45"/>
        <v>0</v>
      </c>
      <c r="Z187" s="89">
        <f t="shared" si="46"/>
        <v>0</v>
      </c>
      <c r="AA187" s="87"/>
      <c r="AB187" s="87"/>
      <c r="AD187" s="186" t="s">
        <v>145</v>
      </c>
    </row>
    <row r="188" spans="1:30" s="74" customFormat="1" ht="12.95" customHeight="1">
      <c r="A188" s="75" t="str">
        <f t="shared" si="36"/>
        <v/>
      </c>
      <c r="B188" s="76">
        <f t="shared" si="37"/>
        <v>78</v>
      </c>
      <c r="C188" s="77">
        <f t="shared" si="38"/>
        <v>0</v>
      </c>
      <c r="D188" s="78" t="str">
        <f t="shared" si="39"/>
        <v>(전)</v>
      </c>
      <c r="E188" s="79">
        <f t="shared" si="40"/>
        <v>40</v>
      </c>
      <c r="F188" s="80">
        <v>700</v>
      </c>
      <c r="G188" s="81">
        <v>37.049999999999997</v>
      </c>
      <c r="H188" s="81">
        <v>33.25</v>
      </c>
      <c r="I188" s="81">
        <v>3.7999999999999972</v>
      </c>
      <c r="J188" s="81" t="s">
        <v>111</v>
      </c>
      <c r="K188" s="81" t="s">
        <v>95</v>
      </c>
      <c r="L188" s="82">
        <v>0</v>
      </c>
      <c r="M188" s="83" t="s">
        <v>100</v>
      </c>
      <c r="N188" s="83" t="s">
        <v>100</v>
      </c>
      <c r="O188" s="83" t="s">
        <v>100</v>
      </c>
      <c r="P188" s="84">
        <v>0</v>
      </c>
      <c r="Q188" s="85">
        <f t="shared" si="41"/>
        <v>2</v>
      </c>
      <c r="R188" s="91">
        <v>3120</v>
      </c>
      <c r="S188" s="87"/>
      <c r="T188" s="88">
        <f>IF(S188=0,0,SUM($S$5:S188))</f>
        <v>0</v>
      </c>
      <c r="U188" s="89">
        <f t="shared" si="42"/>
        <v>0</v>
      </c>
      <c r="V188" s="89">
        <f t="shared" si="43"/>
        <v>0</v>
      </c>
      <c r="W188" s="90">
        <f t="shared" si="44"/>
        <v>0</v>
      </c>
      <c r="X188" s="90">
        <f t="shared" si="44"/>
        <v>0</v>
      </c>
      <c r="Y188" s="89">
        <f t="shared" si="45"/>
        <v>0</v>
      </c>
      <c r="Z188" s="89">
        <f t="shared" si="46"/>
        <v>0</v>
      </c>
      <c r="AA188" s="87"/>
      <c r="AB188" s="87"/>
      <c r="AD188" s="186" t="s">
        <v>145</v>
      </c>
    </row>
    <row r="189" spans="1:30" s="74" customFormat="1" ht="12.95" customHeight="1">
      <c r="A189" s="75" t="str">
        <f t="shared" si="36"/>
        <v/>
      </c>
      <c r="B189" s="76">
        <f t="shared" si="37"/>
        <v>78</v>
      </c>
      <c r="C189" s="77">
        <f t="shared" si="38"/>
        <v>0</v>
      </c>
      <c r="D189" s="78" t="str">
        <f t="shared" si="39"/>
        <v>(후)</v>
      </c>
      <c r="E189" s="79">
        <f t="shared" si="40"/>
        <v>0</v>
      </c>
      <c r="F189" s="80">
        <v>700</v>
      </c>
      <c r="G189" s="81">
        <v>37.049999999999997</v>
      </c>
      <c r="H189" s="81">
        <v>33.25</v>
      </c>
      <c r="I189" s="81">
        <v>3.7999999999999972</v>
      </c>
      <c r="J189" s="81" t="s">
        <v>111</v>
      </c>
      <c r="K189" s="81" t="s">
        <v>96</v>
      </c>
      <c r="L189" s="82">
        <v>0</v>
      </c>
      <c r="M189" s="83" t="s">
        <v>100</v>
      </c>
      <c r="N189" s="83" t="s">
        <v>100</v>
      </c>
      <c r="O189" s="83" t="s">
        <v>100</v>
      </c>
      <c r="P189" s="84">
        <v>0</v>
      </c>
      <c r="Q189" s="85">
        <f t="shared" si="41"/>
        <v>2</v>
      </c>
      <c r="R189" s="91">
        <v>3120</v>
      </c>
      <c r="S189" s="87"/>
      <c r="T189" s="88">
        <f>IF(S189=0,0,SUM($S$5:S189))</f>
        <v>0</v>
      </c>
      <c r="U189" s="89">
        <f t="shared" si="42"/>
        <v>0</v>
      </c>
      <c r="V189" s="89">
        <f t="shared" si="43"/>
        <v>0</v>
      </c>
      <c r="W189" s="90">
        <f t="shared" si="44"/>
        <v>0</v>
      </c>
      <c r="X189" s="90">
        <f t="shared" si="44"/>
        <v>0</v>
      </c>
      <c r="Y189" s="89">
        <f t="shared" si="45"/>
        <v>0</v>
      </c>
      <c r="Z189" s="89">
        <f t="shared" si="46"/>
        <v>0</v>
      </c>
      <c r="AA189" s="87"/>
      <c r="AB189" s="87"/>
      <c r="AD189" s="186" t="s">
        <v>145</v>
      </c>
    </row>
    <row r="190" spans="1:30" s="74" customFormat="1" ht="12.95" customHeight="1">
      <c r="A190" s="75" t="str">
        <f t="shared" si="36"/>
        <v/>
      </c>
      <c r="B190" s="76">
        <f t="shared" si="37"/>
        <v>79</v>
      </c>
      <c r="C190" s="77">
        <f t="shared" si="38"/>
        <v>0</v>
      </c>
      <c r="D190" s="78" t="str">
        <f t="shared" si="39"/>
        <v/>
      </c>
      <c r="E190" s="79">
        <f t="shared" si="40"/>
        <v>40</v>
      </c>
      <c r="F190" s="80">
        <v>700</v>
      </c>
      <c r="G190" s="81">
        <v>37.15</v>
      </c>
      <c r="H190" s="81">
        <v>33.31</v>
      </c>
      <c r="I190" s="81">
        <v>3.8399999999999963</v>
      </c>
      <c r="J190" s="81" t="s">
        <v>111</v>
      </c>
      <c r="K190" s="81" t="s">
        <v>96</v>
      </c>
      <c r="L190" s="82">
        <v>0</v>
      </c>
      <c r="M190" s="83" t="s">
        <v>100</v>
      </c>
      <c r="N190" s="83" t="s">
        <v>100</v>
      </c>
      <c r="O190" s="83" t="s">
        <v>100</v>
      </c>
      <c r="P190" s="84">
        <v>0</v>
      </c>
      <c r="Q190" s="85">
        <f t="shared" si="41"/>
        <v>2</v>
      </c>
      <c r="R190" s="91">
        <v>3160</v>
      </c>
      <c r="S190" s="87"/>
      <c r="T190" s="88">
        <f>IF(S190=0,0,SUM($S$5:S190))</f>
        <v>0</v>
      </c>
      <c r="U190" s="89">
        <f t="shared" si="42"/>
        <v>0</v>
      </c>
      <c r="V190" s="89">
        <f t="shared" si="43"/>
        <v>0</v>
      </c>
      <c r="W190" s="90">
        <f t="shared" si="44"/>
        <v>0</v>
      </c>
      <c r="X190" s="90">
        <f t="shared" si="44"/>
        <v>0</v>
      </c>
      <c r="Y190" s="89">
        <f t="shared" si="45"/>
        <v>0</v>
      </c>
      <c r="Z190" s="89">
        <f t="shared" si="46"/>
        <v>0</v>
      </c>
      <c r="AA190" s="87"/>
      <c r="AB190" s="87"/>
      <c r="AD190" s="186" t="s">
        <v>145</v>
      </c>
    </row>
    <row r="191" spans="1:30" s="74" customFormat="1" ht="12.95" customHeight="1">
      <c r="A191" s="75" t="str">
        <f t="shared" si="36"/>
        <v/>
      </c>
      <c r="B191" s="76">
        <f t="shared" si="37"/>
        <v>80</v>
      </c>
      <c r="C191" s="77">
        <f t="shared" si="38"/>
        <v>0</v>
      </c>
      <c r="D191" s="78" t="str">
        <f t="shared" si="39"/>
        <v/>
      </c>
      <c r="E191" s="79">
        <f t="shared" si="40"/>
        <v>40</v>
      </c>
      <c r="F191" s="80">
        <v>700</v>
      </c>
      <c r="G191" s="81">
        <v>37.24</v>
      </c>
      <c r="H191" s="81">
        <v>33.369999999999997</v>
      </c>
      <c r="I191" s="81">
        <v>3.8700000000000045</v>
      </c>
      <c r="J191" s="81" t="s">
        <v>111</v>
      </c>
      <c r="K191" s="81" t="s">
        <v>96</v>
      </c>
      <c r="L191" s="82">
        <v>0</v>
      </c>
      <c r="M191" s="83" t="s">
        <v>100</v>
      </c>
      <c r="N191" s="83" t="s">
        <v>100</v>
      </c>
      <c r="O191" s="83" t="s">
        <v>100</v>
      </c>
      <c r="P191" s="84">
        <v>0</v>
      </c>
      <c r="Q191" s="85">
        <f t="shared" si="41"/>
        <v>2</v>
      </c>
      <c r="R191" s="91">
        <v>3200</v>
      </c>
      <c r="S191" s="87"/>
      <c r="T191" s="88">
        <f>IF(S191=0,0,SUM($S$5:S191))</f>
        <v>0</v>
      </c>
      <c r="U191" s="89">
        <f t="shared" si="42"/>
        <v>0</v>
      </c>
      <c r="V191" s="89">
        <f t="shared" si="43"/>
        <v>0</v>
      </c>
      <c r="W191" s="90">
        <f t="shared" si="44"/>
        <v>0</v>
      </c>
      <c r="X191" s="90">
        <f t="shared" si="44"/>
        <v>0</v>
      </c>
      <c r="Y191" s="89">
        <f t="shared" si="45"/>
        <v>0</v>
      </c>
      <c r="Z191" s="89">
        <f t="shared" si="46"/>
        <v>0</v>
      </c>
      <c r="AA191" s="87"/>
      <c r="AB191" s="87"/>
      <c r="AD191" s="186" t="s">
        <v>145</v>
      </c>
    </row>
    <row r="192" spans="1:30" s="74" customFormat="1" ht="12.95" customHeight="1">
      <c r="A192" s="75" t="str">
        <f t="shared" si="36"/>
        <v/>
      </c>
      <c r="B192" s="76">
        <f t="shared" si="37"/>
        <v>81</v>
      </c>
      <c r="C192" s="77">
        <f t="shared" si="38"/>
        <v>0</v>
      </c>
      <c r="D192" s="78" t="str">
        <f t="shared" si="39"/>
        <v/>
      </c>
      <c r="E192" s="79">
        <f t="shared" si="40"/>
        <v>40</v>
      </c>
      <c r="F192" s="80">
        <v>700</v>
      </c>
      <c r="G192" s="81">
        <v>37.33</v>
      </c>
      <c r="H192" s="81">
        <v>33.43</v>
      </c>
      <c r="I192" s="81">
        <v>3.8999999999999986</v>
      </c>
      <c r="J192" s="81" t="s">
        <v>111</v>
      </c>
      <c r="K192" s="81" t="s">
        <v>96</v>
      </c>
      <c r="L192" s="82">
        <v>0</v>
      </c>
      <c r="M192" s="83" t="s">
        <v>100</v>
      </c>
      <c r="N192" s="83" t="s">
        <v>100</v>
      </c>
      <c r="O192" s="83" t="s">
        <v>100</v>
      </c>
      <c r="P192" s="84">
        <v>0</v>
      </c>
      <c r="Q192" s="85">
        <f t="shared" si="41"/>
        <v>2</v>
      </c>
      <c r="R192" s="91">
        <v>3240</v>
      </c>
      <c r="S192" s="87"/>
      <c r="T192" s="88">
        <f>IF(S192=0,0,SUM($S$5:S192))</f>
        <v>0</v>
      </c>
      <c r="U192" s="89">
        <f t="shared" si="42"/>
        <v>0</v>
      </c>
      <c r="V192" s="89">
        <f t="shared" si="43"/>
        <v>0</v>
      </c>
      <c r="W192" s="90">
        <f t="shared" si="44"/>
        <v>0</v>
      </c>
      <c r="X192" s="90">
        <f t="shared" si="44"/>
        <v>0</v>
      </c>
      <c r="Y192" s="89">
        <f t="shared" si="45"/>
        <v>0</v>
      </c>
      <c r="Z192" s="89">
        <f t="shared" si="46"/>
        <v>0</v>
      </c>
      <c r="AA192" s="87"/>
      <c r="AB192" s="87"/>
      <c r="AD192" s="186" t="s">
        <v>145</v>
      </c>
    </row>
    <row r="193" spans="1:30" s="74" customFormat="1" ht="12.95" customHeight="1">
      <c r="A193" s="75" t="str">
        <f t="shared" si="36"/>
        <v/>
      </c>
      <c r="B193" s="76">
        <f t="shared" si="37"/>
        <v>82</v>
      </c>
      <c r="C193" s="77">
        <f t="shared" si="38"/>
        <v>0</v>
      </c>
      <c r="D193" s="78" t="str">
        <f t="shared" si="39"/>
        <v>(전)</v>
      </c>
      <c r="E193" s="79">
        <f t="shared" si="40"/>
        <v>40</v>
      </c>
      <c r="F193" s="80">
        <v>700</v>
      </c>
      <c r="G193" s="81">
        <v>37.42</v>
      </c>
      <c r="H193" s="81">
        <v>33.93</v>
      </c>
      <c r="I193" s="81">
        <v>3.490000000000002</v>
      </c>
      <c r="J193" s="81" t="s">
        <v>111</v>
      </c>
      <c r="K193" s="81" t="s">
        <v>96</v>
      </c>
      <c r="L193" s="82">
        <v>0</v>
      </c>
      <c r="M193" s="83" t="s">
        <v>100</v>
      </c>
      <c r="N193" s="83" t="s">
        <v>100</v>
      </c>
      <c r="O193" s="83" t="s">
        <v>100</v>
      </c>
      <c r="P193" s="84">
        <v>0</v>
      </c>
      <c r="Q193" s="85">
        <f t="shared" si="41"/>
        <v>2</v>
      </c>
      <c r="R193" s="91">
        <v>3280</v>
      </c>
      <c r="S193" s="87"/>
      <c r="T193" s="88">
        <f>IF(S193=0,0,SUM($S$5:S193))</f>
        <v>0</v>
      </c>
      <c r="U193" s="89">
        <f t="shared" si="42"/>
        <v>0</v>
      </c>
      <c r="V193" s="89">
        <f t="shared" si="43"/>
        <v>0</v>
      </c>
      <c r="W193" s="90">
        <f t="shared" si="44"/>
        <v>0</v>
      </c>
      <c r="X193" s="90">
        <f t="shared" si="44"/>
        <v>0</v>
      </c>
      <c r="Y193" s="89">
        <f t="shared" si="45"/>
        <v>0</v>
      </c>
      <c r="Z193" s="89">
        <f t="shared" si="46"/>
        <v>0</v>
      </c>
      <c r="AA193" s="87"/>
      <c r="AB193" s="87"/>
      <c r="AD193" s="186" t="s">
        <v>145</v>
      </c>
    </row>
    <row r="194" spans="1:30" s="74" customFormat="1" ht="12.95" customHeight="1">
      <c r="A194" s="75" t="str">
        <f t="shared" si="36"/>
        <v/>
      </c>
      <c r="B194" s="76">
        <f t="shared" si="37"/>
        <v>82</v>
      </c>
      <c r="C194" s="77">
        <f t="shared" si="38"/>
        <v>0</v>
      </c>
      <c r="D194" s="78" t="str">
        <f t="shared" si="39"/>
        <v>(후)</v>
      </c>
      <c r="E194" s="79">
        <f t="shared" si="40"/>
        <v>0</v>
      </c>
      <c r="F194" s="80">
        <v>700</v>
      </c>
      <c r="G194" s="81">
        <v>37.42</v>
      </c>
      <c r="H194" s="81">
        <v>33.93</v>
      </c>
      <c r="I194" s="81">
        <v>3.490000000000002</v>
      </c>
      <c r="J194" s="81" t="s">
        <v>111</v>
      </c>
      <c r="K194" s="81" t="s">
        <v>95</v>
      </c>
      <c r="L194" s="82">
        <v>0</v>
      </c>
      <c r="M194" s="83" t="s">
        <v>100</v>
      </c>
      <c r="N194" s="83" t="s">
        <v>100</v>
      </c>
      <c r="O194" s="83" t="s">
        <v>100</v>
      </c>
      <c r="P194" s="84">
        <v>0</v>
      </c>
      <c r="Q194" s="85">
        <f t="shared" si="41"/>
        <v>2</v>
      </c>
      <c r="R194" s="91">
        <v>3280</v>
      </c>
      <c r="S194" s="87"/>
      <c r="T194" s="88">
        <f>IF(S194=0,0,SUM($S$5:S194))</f>
        <v>0</v>
      </c>
      <c r="U194" s="89">
        <f t="shared" si="42"/>
        <v>0</v>
      </c>
      <c r="V194" s="89">
        <f t="shared" si="43"/>
        <v>0</v>
      </c>
      <c r="W194" s="90">
        <f t="shared" si="44"/>
        <v>0</v>
      </c>
      <c r="X194" s="90">
        <f t="shared" si="44"/>
        <v>0</v>
      </c>
      <c r="Y194" s="89">
        <f t="shared" si="45"/>
        <v>0</v>
      </c>
      <c r="Z194" s="89">
        <f t="shared" si="46"/>
        <v>0</v>
      </c>
      <c r="AA194" s="87"/>
      <c r="AB194" s="87"/>
      <c r="AD194" s="186" t="s">
        <v>145</v>
      </c>
    </row>
    <row r="195" spans="1:30" s="74" customFormat="1" ht="12.95" customHeight="1">
      <c r="A195" s="75" t="str">
        <f t="shared" si="36"/>
        <v/>
      </c>
      <c r="B195" s="76">
        <f t="shared" si="37"/>
        <v>83</v>
      </c>
      <c r="C195" s="77">
        <f t="shared" si="38"/>
        <v>0</v>
      </c>
      <c r="D195" s="78" t="str">
        <f t="shared" si="39"/>
        <v/>
      </c>
      <c r="E195" s="79">
        <f t="shared" si="40"/>
        <v>40</v>
      </c>
      <c r="F195" s="80">
        <v>700</v>
      </c>
      <c r="G195" s="81">
        <v>37.51</v>
      </c>
      <c r="H195" s="81">
        <v>34.42</v>
      </c>
      <c r="I195" s="81">
        <v>3.0899999999999963</v>
      </c>
      <c r="J195" s="81" t="s">
        <v>111</v>
      </c>
      <c r="K195" s="81" t="s">
        <v>95</v>
      </c>
      <c r="L195" s="82">
        <v>0</v>
      </c>
      <c r="M195" s="83" t="s">
        <v>100</v>
      </c>
      <c r="N195" s="83" t="s">
        <v>100</v>
      </c>
      <c r="O195" s="83" t="s">
        <v>100</v>
      </c>
      <c r="P195" s="84">
        <v>0</v>
      </c>
      <c r="Q195" s="85">
        <f t="shared" si="41"/>
        <v>2</v>
      </c>
      <c r="R195" s="91">
        <v>3320</v>
      </c>
      <c r="S195" s="87"/>
      <c r="T195" s="88">
        <f>IF(S195=0,0,SUM($S$5:S195))</f>
        <v>0</v>
      </c>
      <c r="U195" s="89">
        <f t="shared" si="42"/>
        <v>0</v>
      </c>
      <c r="V195" s="89">
        <f t="shared" si="43"/>
        <v>0</v>
      </c>
      <c r="W195" s="90">
        <f t="shared" si="44"/>
        <v>0</v>
      </c>
      <c r="X195" s="90">
        <f t="shared" si="44"/>
        <v>0</v>
      </c>
      <c r="Y195" s="89">
        <f t="shared" si="45"/>
        <v>0</v>
      </c>
      <c r="Z195" s="89">
        <f t="shared" si="46"/>
        <v>0</v>
      </c>
      <c r="AA195" s="87"/>
      <c r="AB195" s="87"/>
      <c r="AD195" s="186" t="s">
        <v>145</v>
      </c>
    </row>
    <row r="196" spans="1:30" s="74" customFormat="1" ht="12.95" customHeight="1">
      <c r="A196" s="75" t="str">
        <f t="shared" si="36"/>
        <v/>
      </c>
      <c r="B196" s="76">
        <f t="shared" si="37"/>
        <v>83</v>
      </c>
      <c r="C196" s="77">
        <f t="shared" si="38"/>
        <v>9.9</v>
      </c>
      <c r="D196" s="78" t="str">
        <f t="shared" si="39"/>
        <v/>
      </c>
      <c r="E196" s="79">
        <f t="shared" si="40"/>
        <v>9.9</v>
      </c>
      <c r="F196" s="80">
        <v>700</v>
      </c>
      <c r="G196" s="81">
        <v>37.54</v>
      </c>
      <c r="H196" s="81">
        <v>34.549999999999997</v>
      </c>
      <c r="I196" s="81">
        <v>2.990000000000002</v>
      </c>
      <c r="J196" s="81" t="s">
        <v>111</v>
      </c>
      <c r="K196" s="81" t="s">
        <v>95</v>
      </c>
      <c r="L196" s="82">
        <v>0</v>
      </c>
      <c r="M196" s="83" t="s">
        <v>104</v>
      </c>
      <c r="N196" s="83" t="s">
        <v>100</v>
      </c>
      <c r="O196" s="83" t="s">
        <v>100</v>
      </c>
      <c r="P196" s="84">
        <v>0</v>
      </c>
      <c r="Q196" s="85">
        <f t="shared" si="41"/>
        <v>2</v>
      </c>
      <c r="R196" s="91">
        <v>3329.9</v>
      </c>
      <c r="S196" s="87"/>
      <c r="T196" s="88">
        <f>IF(S196=0,0,SUM($S$5:S196))</f>
        <v>0</v>
      </c>
      <c r="U196" s="89">
        <f t="shared" si="42"/>
        <v>0</v>
      </c>
      <c r="V196" s="89">
        <f t="shared" si="43"/>
        <v>0</v>
      </c>
      <c r="W196" s="90">
        <f t="shared" si="44"/>
        <v>0</v>
      </c>
      <c r="X196" s="90">
        <f t="shared" si="44"/>
        <v>0</v>
      </c>
      <c r="Y196" s="89">
        <f t="shared" si="45"/>
        <v>0</v>
      </c>
      <c r="Z196" s="89">
        <f t="shared" si="46"/>
        <v>0</v>
      </c>
      <c r="AA196" s="87"/>
      <c r="AB196" s="87"/>
      <c r="AD196" s="186" t="s">
        <v>145</v>
      </c>
    </row>
    <row r="197" spans="1:30" s="74" customFormat="1" ht="12.95" customHeight="1">
      <c r="A197" s="75" t="str">
        <f t="shared" si="36"/>
        <v/>
      </c>
      <c r="B197" s="76">
        <f t="shared" si="37"/>
        <v>84</v>
      </c>
      <c r="C197" s="77">
        <f t="shared" si="38"/>
        <v>0</v>
      </c>
      <c r="D197" s="78" t="str">
        <f t="shared" si="39"/>
        <v/>
      </c>
      <c r="E197" s="79">
        <f t="shared" si="40"/>
        <v>30.1</v>
      </c>
      <c r="F197" s="80">
        <v>700</v>
      </c>
      <c r="G197" s="81">
        <v>37.61</v>
      </c>
      <c r="H197" s="81">
        <v>34.92</v>
      </c>
      <c r="I197" s="81">
        <v>2.6899999999999977</v>
      </c>
      <c r="J197" s="81" t="s">
        <v>111</v>
      </c>
      <c r="K197" s="81" t="s">
        <v>95</v>
      </c>
      <c r="L197" s="82">
        <v>0</v>
      </c>
      <c r="M197" s="83" t="s">
        <v>100</v>
      </c>
      <c r="N197" s="83" t="s">
        <v>100</v>
      </c>
      <c r="O197" s="83" t="s">
        <v>100</v>
      </c>
      <c r="P197" s="84">
        <v>0</v>
      </c>
      <c r="Q197" s="85">
        <f t="shared" si="41"/>
        <v>2</v>
      </c>
      <c r="R197" s="91">
        <v>3360</v>
      </c>
      <c r="S197" s="87"/>
      <c r="T197" s="88">
        <f>IF(S197=0,0,SUM($S$5:S197))</f>
        <v>0</v>
      </c>
      <c r="U197" s="89">
        <f t="shared" si="42"/>
        <v>0</v>
      </c>
      <c r="V197" s="89">
        <f t="shared" si="43"/>
        <v>0</v>
      </c>
      <c r="W197" s="90">
        <f t="shared" si="44"/>
        <v>0</v>
      </c>
      <c r="X197" s="90">
        <f t="shared" si="44"/>
        <v>0</v>
      </c>
      <c r="Y197" s="89">
        <f t="shared" si="45"/>
        <v>0</v>
      </c>
      <c r="Z197" s="89">
        <f t="shared" si="46"/>
        <v>0</v>
      </c>
      <c r="AA197" s="87"/>
      <c r="AB197" s="87"/>
      <c r="AD197" s="186" t="s">
        <v>145</v>
      </c>
    </row>
    <row r="198" spans="1:30" s="74" customFormat="1" ht="12.95" customHeight="1">
      <c r="A198" s="75" t="str">
        <f t="shared" ref="A198:A262" si="47">IF(P198&gt;0,P198,"")</f>
        <v/>
      </c>
      <c r="B198" s="76">
        <f t="shared" ref="B198:B262" si="48">ROUNDDOWN(R198/$P$2,0)</f>
        <v>84</v>
      </c>
      <c r="C198" s="77">
        <f t="shared" ref="C198:C262" si="49">ROUND(R198-(B198*$P$2),2)</f>
        <v>13.1</v>
      </c>
      <c r="D198" s="78" t="str">
        <f t="shared" ref="D198:D262" si="50">IF(D197="(전)","(후)",IF(AND(B198=B199,C198=C199),"(전)",""))</f>
        <v/>
      </c>
      <c r="E198" s="79">
        <f t="shared" ref="E198:E262" si="51">IF(P198&gt;0,0,ROUND(((B198*$P$2)+C198)-((B197*$P$2)+C197),2))</f>
        <v>13.1</v>
      </c>
      <c r="F198" s="80">
        <v>700</v>
      </c>
      <c r="G198" s="81">
        <v>37.64</v>
      </c>
      <c r="H198" s="81">
        <v>34.92</v>
      </c>
      <c r="I198" s="81">
        <v>2.7199999999999989</v>
      </c>
      <c r="J198" s="81" t="s">
        <v>111</v>
      </c>
      <c r="K198" s="81" t="s">
        <v>95</v>
      </c>
      <c r="L198" s="82">
        <v>0</v>
      </c>
      <c r="M198" s="83" t="s">
        <v>104</v>
      </c>
      <c r="N198" s="83" t="s">
        <v>100</v>
      </c>
      <c r="O198" s="83" t="s">
        <v>100</v>
      </c>
      <c r="P198" s="84">
        <v>0</v>
      </c>
      <c r="Q198" s="85">
        <f t="shared" si="41"/>
        <v>2</v>
      </c>
      <c r="R198" s="91">
        <v>3373.1</v>
      </c>
      <c r="S198" s="87"/>
      <c r="T198" s="88">
        <f>IF(S198=0,0,SUM($S$5:S198))</f>
        <v>0</v>
      </c>
      <c r="U198" s="89">
        <f t="shared" si="42"/>
        <v>0</v>
      </c>
      <c r="V198" s="89">
        <f t="shared" si="43"/>
        <v>0</v>
      </c>
      <c r="W198" s="90">
        <f t="shared" si="44"/>
        <v>0</v>
      </c>
      <c r="X198" s="90">
        <f t="shared" si="44"/>
        <v>0</v>
      </c>
      <c r="Y198" s="89">
        <f t="shared" si="45"/>
        <v>0</v>
      </c>
      <c r="Z198" s="89">
        <f t="shared" si="46"/>
        <v>0</v>
      </c>
      <c r="AA198" s="87"/>
      <c r="AB198" s="87"/>
      <c r="AD198" s="186" t="s">
        <v>145</v>
      </c>
    </row>
    <row r="199" spans="1:30" s="74" customFormat="1" ht="12.95" customHeight="1">
      <c r="A199" s="75" t="str">
        <f t="shared" si="47"/>
        <v/>
      </c>
      <c r="B199" s="76">
        <f t="shared" si="48"/>
        <v>85</v>
      </c>
      <c r="C199" s="77">
        <f t="shared" si="49"/>
        <v>0</v>
      </c>
      <c r="D199" s="78" t="str">
        <f t="shared" si="50"/>
        <v/>
      </c>
      <c r="E199" s="79">
        <f t="shared" si="51"/>
        <v>26.9</v>
      </c>
      <c r="F199" s="80">
        <v>700</v>
      </c>
      <c r="G199" s="81">
        <v>37.700000000000003</v>
      </c>
      <c r="H199" s="81">
        <v>34.93</v>
      </c>
      <c r="I199" s="81">
        <v>2.7700000000000031</v>
      </c>
      <c r="J199" s="81" t="s">
        <v>111</v>
      </c>
      <c r="K199" s="81" t="s">
        <v>95</v>
      </c>
      <c r="L199" s="82">
        <v>0</v>
      </c>
      <c r="M199" s="83" t="s">
        <v>100</v>
      </c>
      <c r="N199" s="83" t="s">
        <v>100</v>
      </c>
      <c r="O199" s="83" t="s">
        <v>100</v>
      </c>
      <c r="P199" s="84">
        <v>0</v>
      </c>
      <c r="Q199" s="85">
        <f t="shared" si="41"/>
        <v>2</v>
      </c>
      <c r="R199" s="91">
        <v>3400</v>
      </c>
      <c r="S199" s="87"/>
      <c r="T199" s="88">
        <f>IF(S199=0,0,SUM($S$5:S199))</f>
        <v>0</v>
      </c>
      <c r="U199" s="89">
        <f t="shared" si="42"/>
        <v>0</v>
      </c>
      <c r="V199" s="89">
        <f t="shared" si="43"/>
        <v>0</v>
      </c>
      <c r="W199" s="90">
        <f t="shared" si="44"/>
        <v>0</v>
      </c>
      <c r="X199" s="90">
        <f t="shared" si="44"/>
        <v>0</v>
      </c>
      <c r="Y199" s="89">
        <f t="shared" si="45"/>
        <v>0</v>
      </c>
      <c r="Z199" s="89">
        <f t="shared" si="46"/>
        <v>0</v>
      </c>
      <c r="AA199" s="87"/>
      <c r="AB199" s="87"/>
      <c r="AD199" s="186" t="s">
        <v>145</v>
      </c>
    </row>
    <row r="200" spans="1:30" s="74" customFormat="1" ht="12.95" customHeight="1">
      <c r="A200" s="75" t="str">
        <f t="shared" si="47"/>
        <v/>
      </c>
      <c r="B200" s="76">
        <f t="shared" si="48"/>
        <v>85</v>
      </c>
      <c r="C200" s="77">
        <f t="shared" si="49"/>
        <v>18.8</v>
      </c>
      <c r="D200" s="78" t="str">
        <f t="shared" si="50"/>
        <v/>
      </c>
      <c r="E200" s="79">
        <f t="shared" si="51"/>
        <v>18.8</v>
      </c>
      <c r="F200" s="80">
        <v>700</v>
      </c>
      <c r="G200" s="81">
        <v>37.74</v>
      </c>
      <c r="H200" s="81">
        <v>34.93</v>
      </c>
      <c r="I200" s="81">
        <v>2.8100000000000023</v>
      </c>
      <c r="J200" s="81" t="s">
        <v>111</v>
      </c>
      <c r="K200" s="81" t="s">
        <v>95</v>
      </c>
      <c r="L200" s="82">
        <v>0</v>
      </c>
      <c r="M200" s="83" t="s">
        <v>106</v>
      </c>
      <c r="N200" s="83" t="s">
        <v>100</v>
      </c>
      <c r="O200" s="83" t="s">
        <v>100</v>
      </c>
      <c r="P200" s="84">
        <v>0</v>
      </c>
      <c r="Q200" s="85">
        <f t="shared" ref="Q200:Q264" si="52">IF(P200=0,Q199,P200)</f>
        <v>2</v>
      </c>
      <c r="R200" s="91">
        <v>3418.8</v>
      </c>
      <c r="S200" s="87"/>
      <c r="T200" s="88">
        <f>IF(S200=0,0,SUM($S$5:S200))</f>
        <v>0</v>
      </c>
      <c r="U200" s="89">
        <f t="shared" ref="U200:U264" si="53">IF(S200=1,Q200,0)</f>
        <v>0</v>
      </c>
      <c r="V200" s="89">
        <f t="shared" ref="V200:V264" si="54">IF(S200=1,R200,0)</f>
        <v>0</v>
      </c>
      <c r="W200" s="90">
        <f t="shared" ref="W200:X264" si="55">IF($S200=0,0,G200)</f>
        <v>0</v>
      </c>
      <c r="X200" s="90">
        <f t="shared" si="55"/>
        <v>0</v>
      </c>
      <c r="Y200" s="89">
        <f t="shared" ref="Y200:Y264" si="56">IF(S200=1,J200,0)</f>
        <v>0</v>
      </c>
      <c r="Z200" s="89">
        <f t="shared" ref="Z200:Z264" si="57">IF(S200=1,K200,0)</f>
        <v>0</v>
      </c>
      <c r="AA200" s="87"/>
      <c r="AB200" s="87"/>
      <c r="AD200" s="186" t="s">
        <v>145</v>
      </c>
    </row>
    <row r="201" spans="1:30" s="74" customFormat="1" ht="12.95" customHeight="1">
      <c r="A201" s="75" t="str">
        <f t="shared" si="47"/>
        <v/>
      </c>
      <c r="B201" s="76">
        <f t="shared" si="48"/>
        <v>85</v>
      </c>
      <c r="C201" s="77">
        <f t="shared" si="49"/>
        <v>23.5</v>
      </c>
      <c r="D201" s="78" t="str">
        <f t="shared" si="50"/>
        <v>(전)</v>
      </c>
      <c r="E201" s="79">
        <f t="shared" si="51"/>
        <v>4.7</v>
      </c>
      <c r="F201" s="80">
        <v>700</v>
      </c>
      <c r="G201" s="81">
        <v>37.79</v>
      </c>
      <c r="H201" s="81">
        <v>34.93</v>
      </c>
      <c r="I201" s="81">
        <v>2.8599999999999994</v>
      </c>
      <c r="J201" s="81" t="s">
        <v>111</v>
      </c>
      <c r="K201" s="81" t="s">
        <v>95</v>
      </c>
      <c r="L201" s="82">
        <v>0</v>
      </c>
      <c r="M201" s="83" t="s">
        <v>100</v>
      </c>
      <c r="N201" s="83" t="s">
        <v>100</v>
      </c>
      <c r="O201" s="83" t="s">
        <v>100</v>
      </c>
      <c r="P201" s="84">
        <v>0</v>
      </c>
      <c r="Q201" s="85">
        <f t="shared" si="52"/>
        <v>2</v>
      </c>
      <c r="R201" s="91">
        <v>3423.5</v>
      </c>
      <c r="S201" s="87"/>
      <c r="T201" s="88">
        <f>IF(S201=0,0,SUM($S$5:S201))</f>
        <v>0</v>
      </c>
      <c r="U201" s="89">
        <f t="shared" si="53"/>
        <v>0</v>
      </c>
      <c r="V201" s="89">
        <f t="shared" si="54"/>
        <v>0</v>
      </c>
      <c r="W201" s="90">
        <f t="shared" si="55"/>
        <v>0</v>
      </c>
      <c r="X201" s="90">
        <f t="shared" si="55"/>
        <v>0</v>
      </c>
      <c r="Y201" s="89">
        <f t="shared" si="56"/>
        <v>0</v>
      </c>
      <c r="Z201" s="89">
        <f t="shared" si="57"/>
        <v>0</v>
      </c>
      <c r="AA201" s="87"/>
      <c r="AB201" s="87"/>
      <c r="AD201" s="186" t="s">
        <v>145</v>
      </c>
    </row>
    <row r="202" spans="1:30" s="74" customFormat="1" ht="12.95" customHeight="1">
      <c r="A202" s="75" t="str">
        <f t="shared" si="47"/>
        <v/>
      </c>
      <c r="B202" s="76">
        <f t="shared" si="48"/>
        <v>85</v>
      </c>
      <c r="C202" s="77">
        <f t="shared" si="49"/>
        <v>23.5</v>
      </c>
      <c r="D202" s="78" t="str">
        <f t="shared" si="50"/>
        <v>(후)</v>
      </c>
      <c r="E202" s="79">
        <f t="shared" si="51"/>
        <v>0</v>
      </c>
      <c r="F202" s="80">
        <v>700</v>
      </c>
      <c r="G202" s="81">
        <v>37.79</v>
      </c>
      <c r="H202" s="81">
        <v>34.93</v>
      </c>
      <c r="I202" s="81">
        <v>2.8599999999999994</v>
      </c>
      <c r="J202" s="81" t="s">
        <v>99</v>
      </c>
      <c r="K202" s="81" t="s">
        <v>95</v>
      </c>
      <c r="L202" s="82">
        <v>0</v>
      </c>
      <c r="M202" s="83" t="s">
        <v>100</v>
      </c>
      <c r="N202" s="83" t="s">
        <v>100</v>
      </c>
      <c r="O202" s="83" t="s">
        <v>100</v>
      </c>
      <c r="P202" s="84">
        <v>0</v>
      </c>
      <c r="Q202" s="85">
        <f t="shared" si="52"/>
        <v>2</v>
      </c>
      <c r="R202" s="91">
        <v>3423.5</v>
      </c>
      <c r="S202" s="87"/>
      <c r="T202" s="88">
        <f>IF(S202=0,0,SUM($S$5:S202))</f>
        <v>0</v>
      </c>
      <c r="U202" s="89">
        <f t="shared" si="53"/>
        <v>0</v>
      </c>
      <c r="V202" s="89">
        <f t="shared" si="54"/>
        <v>0</v>
      </c>
      <c r="W202" s="90">
        <f t="shared" si="55"/>
        <v>0</v>
      </c>
      <c r="X202" s="90">
        <f t="shared" si="55"/>
        <v>0</v>
      </c>
      <c r="Y202" s="89">
        <f t="shared" si="56"/>
        <v>0</v>
      </c>
      <c r="Z202" s="89">
        <f t="shared" si="57"/>
        <v>0</v>
      </c>
      <c r="AA202" s="87"/>
      <c r="AB202" s="87"/>
      <c r="AD202" s="186" t="s">
        <v>145</v>
      </c>
    </row>
    <row r="203" spans="1:30" s="74" customFormat="1" ht="12.95" customHeight="1">
      <c r="A203" s="75" t="str">
        <f t="shared" si="47"/>
        <v/>
      </c>
      <c r="B203" s="76">
        <f t="shared" si="48"/>
        <v>85</v>
      </c>
      <c r="C203" s="77">
        <f t="shared" si="49"/>
        <v>29.9</v>
      </c>
      <c r="D203" s="78" t="str">
        <f t="shared" si="50"/>
        <v>(전)</v>
      </c>
      <c r="E203" s="79">
        <f t="shared" si="51"/>
        <v>6.4</v>
      </c>
      <c r="F203" s="80">
        <v>700</v>
      </c>
      <c r="G203" s="81">
        <v>38.29</v>
      </c>
      <c r="H203" s="81">
        <v>34.93</v>
      </c>
      <c r="I203" s="81">
        <v>3.3599999999999994</v>
      </c>
      <c r="J203" s="81" t="s">
        <v>99</v>
      </c>
      <c r="K203" s="81" t="s">
        <v>95</v>
      </c>
      <c r="L203" s="82">
        <v>0</v>
      </c>
      <c r="M203" s="83" t="s">
        <v>100</v>
      </c>
      <c r="N203" s="83" t="s">
        <v>100</v>
      </c>
      <c r="O203" s="83" t="s">
        <v>100</v>
      </c>
      <c r="P203" s="84">
        <v>0</v>
      </c>
      <c r="Q203" s="85">
        <f t="shared" si="52"/>
        <v>2</v>
      </c>
      <c r="R203" s="91">
        <v>3429.9</v>
      </c>
      <c r="S203" s="87"/>
      <c r="T203" s="88">
        <f>IF(S203=0,0,SUM($S$5:S203))</f>
        <v>0</v>
      </c>
      <c r="U203" s="89">
        <f t="shared" si="53"/>
        <v>0</v>
      </c>
      <c r="V203" s="89">
        <f t="shared" si="54"/>
        <v>0</v>
      </c>
      <c r="W203" s="90">
        <f t="shared" si="55"/>
        <v>0</v>
      </c>
      <c r="X203" s="90">
        <f t="shared" si="55"/>
        <v>0</v>
      </c>
      <c r="Y203" s="89">
        <f t="shared" si="56"/>
        <v>0</v>
      </c>
      <c r="Z203" s="89">
        <f t="shared" si="57"/>
        <v>0</v>
      </c>
      <c r="AA203" s="87"/>
      <c r="AB203" s="87"/>
      <c r="AD203" s="186" t="s">
        <v>145</v>
      </c>
    </row>
    <row r="204" spans="1:30" s="74" customFormat="1" ht="12.95" customHeight="1">
      <c r="A204" s="75" t="str">
        <f t="shared" si="47"/>
        <v/>
      </c>
      <c r="B204" s="76">
        <f t="shared" si="48"/>
        <v>85</v>
      </c>
      <c r="C204" s="77">
        <f t="shared" si="49"/>
        <v>29.9</v>
      </c>
      <c r="D204" s="78" t="str">
        <f t="shared" si="50"/>
        <v>(후)</v>
      </c>
      <c r="E204" s="79">
        <f t="shared" si="51"/>
        <v>0</v>
      </c>
      <c r="F204" s="80">
        <v>700</v>
      </c>
      <c r="G204" s="81">
        <v>38.29</v>
      </c>
      <c r="H204" s="81">
        <v>34.93</v>
      </c>
      <c r="I204" s="81">
        <v>3.3599999999999994</v>
      </c>
      <c r="J204" s="81" t="s">
        <v>103</v>
      </c>
      <c r="K204" s="81" t="s">
        <v>95</v>
      </c>
      <c r="L204" s="82">
        <v>0</v>
      </c>
      <c r="M204" s="83" t="s">
        <v>100</v>
      </c>
      <c r="N204" s="83" t="s">
        <v>100</v>
      </c>
      <c r="O204" s="83" t="s">
        <v>100</v>
      </c>
      <c r="P204" s="84">
        <v>0</v>
      </c>
      <c r="Q204" s="85">
        <f t="shared" si="52"/>
        <v>2</v>
      </c>
      <c r="R204" s="91">
        <v>3429.9</v>
      </c>
      <c r="S204" s="87"/>
      <c r="T204" s="88">
        <f>IF(S204=0,0,SUM($S$5:S204))</f>
        <v>0</v>
      </c>
      <c r="U204" s="89">
        <f t="shared" si="53"/>
        <v>0</v>
      </c>
      <c r="V204" s="89">
        <f t="shared" si="54"/>
        <v>0</v>
      </c>
      <c r="W204" s="90">
        <f t="shared" si="55"/>
        <v>0</v>
      </c>
      <c r="X204" s="90">
        <f t="shared" si="55"/>
        <v>0</v>
      </c>
      <c r="Y204" s="89">
        <f t="shared" si="56"/>
        <v>0</v>
      </c>
      <c r="Z204" s="89">
        <f t="shared" si="57"/>
        <v>0</v>
      </c>
      <c r="AA204" s="87"/>
      <c r="AB204" s="87"/>
      <c r="AD204" s="186" t="s">
        <v>145</v>
      </c>
    </row>
    <row r="205" spans="1:30" s="74" customFormat="1" ht="12.95" customHeight="1">
      <c r="A205" s="75" t="str">
        <f t="shared" si="47"/>
        <v/>
      </c>
      <c r="B205" s="76">
        <f t="shared" si="48"/>
        <v>85</v>
      </c>
      <c r="C205" s="77">
        <f t="shared" si="49"/>
        <v>32.4</v>
      </c>
      <c r="D205" s="78" t="str">
        <f t="shared" si="50"/>
        <v/>
      </c>
      <c r="E205" s="79">
        <f t="shared" si="51"/>
        <v>2.5</v>
      </c>
      <c r="F205" s="80">
        <v>700</v>
      </c>
      <c r="G205" s="81">
        <v>38.49</v>
      </c>
      <c r="H205" s="81">
        <v>34.93</v>
      </c>
      <c r="I205" s="81">
        <v>3.5600000000000023</v>
      </c>
      <c r="J205" s="81" t="s">
        <v>103</v>
      </c>
      <c r="K205" s="81" t="s">
        <v>95</v>
      </c>
      <c r="L205" s="82">
        <v>0</v>
      </c>
      <c r="M205" s="83" t="s">
        <v>100</v>
      </c>
      <c r="N205" s="83" t="s">
        <v>100</v>
      </c>
      <c r="O205" s="83" t="s">
        <v>100</v>
      </c>
      <c r="P205" s="84">
        <v>0</v>
      </c>
      <c r="Q205" s="85">
        <f t="shared" si="52"/>
        <v>2</v>
      </c>
      <c r="R205" s="91">
        <v>3432.4</v>
      </c>
      <c r="S205" s="87"/>
      <c r="T205" s="88">
        <f>IF(S205=0,0,SUM($S$5:S205))</f>
        <v>0</v>
      </c>
      <c r="U205" s="89">
        <f t="shared" si="53"/>
        <v>0</v>
      </c>
      <c r="V205" s="89">
        <f t="shared" si="54"/>
        <v>0</v>
      </c>
      <c r="W205" s="90">
        <f t="shared" si="55"/>
        <v>0</v>
      </c>
      <c r="X205" s="90">
        <f t="shared" si="55"/>
        <v>0</v>
      </c>
      <c r="Y205" s="89">
        <f t="shared" si="56"/>
        <v>0</v>
      </c>
      <c r="Z205" s="89">
        <f t="shared" si="57"/>
        <v>0</v>
      </c>
      <c r="AA205" s="87"/>
      <c r="AB205" s="87"/>
      <c r="AD205" s="186" t="s">
        <v>145</v>
      </c>
    </row>
    <row r="206" spans="1:30" s="74" customFormat="1" ht="12.95" customHeight="1">
      <c r="A206" s="75" t="str">
        <f t="shared" si="47"/>
        <v/>
      </c>
      <c r="B206" s="76">
        <f t="shared" si="48"/>
        <v>85</v>
      </c>
      <c r="C206" s="77">
        <f t="shared" si="49"/>
        <v>35.5</v>
      </c>
      <c r="D206" s="78" t="str">
        <f t="shared" si="50"/>
        <v>(전)</v>
      </c>
      <c r="E206" s="79">
        <f t="shared" si="51"/>
        <v>3.1</v>
      </c>
      <c r="F206" s="80">
        <v>700</v>
      </c>
      <c r="G206" s="81">
        <v>38.5</v>
      </c>
      <c r="H206" s="81">
        <v>34.93</v>
      </c>
      <c r="I206" s="81">
        <v>3.5700000000000003</v>
      </c>
      <c r="J206" s="81" t="s">
        <v>103</v>
      </c>
      <c r="K206" s="81" t="s">
        <v>95</v>
      </c>
      <c r="L206" s="82">
        <v>0</v>
      </c>
      <c r="M206" s="83" t="s">
        <v>100</v>
      </c>
      <c r="N206" s="83" t="s">
        <v>100</v>
      </c>
      <c r="O206" s="83" t="s">
        <v>100</v>
      </c>
      <c r="P206" s="84">
        <v>0</v>
      </c>
      <c r="Q206" s="85">
        <f t="shared" si="52"/>
        <v>2</v>
      </c>
      <c r="R206" s="91">
        <v>3435.5</v>
      </c>
      <c r="S206" s="87"/>
      <c r="T206" s="88">
        <f>IF(S206=0,0,SUM($S$5:S206))</f>
        <v>0</v>
      </c>
      <c r="U206" s="89">
        <f t="shared" si="53"/>
        <v>0</v>
      </c>
      <c r="V206" s="89">
        <f t="shared" si="54"/>
        <v>0</v>
      </c>
      <c r="W206" s="90">
        <f t="shared" si="55"/>
        <v>0</v>
      </c>
      <c r="X206" s="90">
        <f t="shared" si="55"/>
        <v>0</v>
      </c>
      <c r="Y206" s="89">
        <f t="shared" si="56"/>
        <v>0</v>
      </c>
      <c r="Z206" s="89">
        <f t="shared" si="57"/>
        <v>0</v>
      </c>
      <c r="AA206" s="87"/>
      <c r="AB206" s="87"/>
      <c r="AD206" s="186" t="s">
        <v>145</v>
      </c>
    </row>
    <row r="207" spans="1:30" s="74" customFormat="1" ht="12.95" customHeight="1">
      <c r="A207" s="75" t="str">
        <f t="shared" si="47"/>
        <v/>
      </c>
      <c r="B207" s="76">
        <f t="shared" si="48"/>
        <v>85</v>
      </c>
      <c r="C207" s="77">
        <f t="shared" si="49"/>
        <v>35.5</v>
      </c>
      <c r="D207" s="78" t="str">
        <f t="shared" si="50"/>
        <v>(후)</v>
      </c>
      <c r="E207" s="79">
        <f t="shared" si="51"/>
        <v>0</v>
      </c>
      <c r="F207" s="80">
        <v>700</v>
      </c>
      <c r="G207" s="81">
        <v>38.5</v>
      </c>
      <c r="H207" s="81">
        <v>34.93</v>
      </c>
      <c r="I207" s="81">
        <v>3.5700000000000003</v>
      </c>
      <c r="J207" s="81" t="s">
        <v>99</v>
      </c>
      <c r="K207" s="81" t="s">
        <v>95</v>
      </c>
      <c r="L207" s="82">
        <v>0</v>
      </c>
      <c r="M207" s="83" t="s">
        <v>100</v>
      </c>
      <c r="N207" s="83" t="s">
        <v>100</v>
      </c>
      <c r="O207" s="83" t="s">
        <v>100</v>
      </c>
      <c r="P207" s="84">
        <v>0</v>
      </c>
      <c r="Q207" s="85">
        <f t="shared" si="52"/>
        <v>2</v>
      </c>
      <c r="R207" s="91">
        <v>3435.5</v>
      </c>
      <c r="S207" s="87"/>
      <c r="T207" s="88">
        <f>IF(S207=0,0,SUM($S$5:S207))</f>
        <v>0</v>
      </c>
      <c r="U207" s="89">
        <f t="shared" si="53"/>
        <v>0</v>
      </c>
      <c r="V207" s="89">
        <f t="shared" si="54"/>
        <v>0</v>
      </c>
      <c r="W207" s="90">
        <f t="shared" si="55"/>
        <v>0</v>
      </c>
      <c r="X207" s="90">
        <f t="shared" si="55"/>
        <v>0</v>
      </c>
      <c r="Y207" s="89">
        <f t="shared" si="56"/>
        <v>0</v>
      </c>
      <c r="Z207" s="89">
        <f t="shared" si="57"/>
        <v>0</v>
      </c>
      <c r="AA207" s="87"/>
      <c r="AB207" s="87"/>
      <c r="AD207" s="186" t="s">
        <v>145</v>
      </c>
    </row>
    <row r="208" spans="1:30" s="74" customFormat="1" ht="12.95" customHeight="1">
      <c r="A208" s="75" t="str">
        <f t="shared" si="47"/>
        <v/>
      </c>
      <c r="B208" s="76">
        <f t="shared" si="48"/>
        <v>85</v>
      </c>
      <c r="C208" s="77">
        <f t="shared" si="49"/>
        <v>35.700000000000003</v>
      </c>
      <c r="D208" s="78" t="str">
        <f t="shared" si="50"/>
        <v/>
      </c>
      <c r="E208" s="79">
        <f t="shared" si="51"/>
        <v>0.2</v>
      </c>
      <c r="F208" s="80">
        <v>700</v>
      </c>
      <c r="G208" s="81">
        <v>38.5</v>
      </c>
      <c r="H208" s="81">
        <v>34.93</v>
      </c>
      <c r="I208" s="81">
        <v>3.5700000000000003</v>
      </c>
      <c r="J208" s="81" t="s">
        <v>99</v>
      </c>
      <c r="K208" s="81" t="s">
        <v>95</v>
      </c>
      <c r="L208" s="82">
        <v>0</v>
      </c>
      <c r="M208" s="83" t="s">
        <v>106</v>
      </c>
      <c r="N208" s="83" t="s">
        <v>100</v>
      </c>
      <c r="O208" s="83" t="s">
        <v>100</v>
      </c>
      <c r="P208" s="84">
        <v>0</v>
      </c>
      <c r="Q208" s="85">
        <f t="shared" si="52"/>
        <v>2</v>
      </c>
      <c r="R208" s="91">
        <v>3435.7</v>
      </c>
      <c r="S208" s="87"/>
      <c r="T208" s="88">
        <f>IF(S208=0,0,SUM($S$5:S208))</f>
        <v>0</v>
      </c>
      <c r="U208" s="89">
        <f t="shared" si="53"/>
        <v>0</v>
      </c>
      <c r="V208" s="89">
        <f t="shared" si="54"/>
        <v>0</v>
      </c>
      <c r="W208" s="90">
        <f t="shared" si="55"/>
        <v>0</v>
      </c>
      <c r="X208" s="90">
        <f t="shared" si="55"/>
        <v>0</v>
      </c>
      <c r="Y208" s="89">
        <f t="shared" si="56"/>
        <v>0</v>
      </c>
      <c r="Z208" s="89">
        <f t="shared" si="57"/>
        <v>0</v>
      </c>
      <c r="AA208" s="87"/>
      <c r="AB208" s="87"/>
      <c r="AD208" s="186" t="s">
        <v>145</v>
      </c>
    </row>
    <row r="209" spans="1:30" s="74" customFormat="1" ht="12.95" customHeight="1">
      <c r="A209" s="75" t="str">
        <f t="shared" si="47"/>
        <v/>
      </c>
      <c r="B209" s="76">
        <f t="shared" si="48"/>
        <v>85</v>
      </c>
      <c r="C209" s="77">
        <f t="shared" si="49"/>
        <v>36.5</v>
      </c>
      <c r="D209" s="78" t="str">
        <f t="shared" si="50"/>
        <v>(전)</v>
      </c>
      <c r="E209" s="79">
        <f t="shared" si="51"/>
        <v>0.8</v>
      </c>
      <c r="F209" s="80">
        <v>700</v>
      </c>
      <c r="G209" s="81">
        <v>38.5</v>
      </c>
      <c r="H209" s="81">
        <v>34.93</v>
      </c>
      <c r="I209" s="81">
        <v>3.5700000000000003</v>
      </c>
      <c r="J209" s="81" t="s">
        <v>99</v>
      </c>
      <c r="K209" s="81" t="s">
        <v>95</v>
      </c>
      <c r="L209" s="82">
        <v>0</v>
      </c>
      <c r="M209" s="83" t="s">
        <v>100</v>
      </c>
      <c r="N209" s="83" t="s">
        <v>100</v>
      </c>
      <c r="O209" s="83" t="s">
        <v>100</v>
      </c>
      <c r="P209" s="84">
        <v>0</v>
      </c>
      <c r="Q209" s="85">
        <f t="shared" si="52"/>
        <v>2</v>
      </c>
      <c r="R209" s="91">
        <v>3436.5</v>
      </c>
      <c r="S209" s="87"/>
      <c r="T209" s="88">
        <f>IF(S209=0,0,SUM($S$5:S209))</f>
        <v>0</v>
      </c>
      <c r="U209" s="89">
        <f t="shared" si="53"/>
        <v>0</v>
      </c>
      <c r="V209" s="89">
        <f t="shared" si="54"/>
        <v>0</v>
      </c>
      <c r="W209" s="90">
        <f t="shared" si="55"/>
        <v>0</v>
      </c>
      <c r="X209" s="90">
        <f t="shared" si="55"/>
        <v>0</v>
      </c>
      <c r="Y209" s="89">
        <f t="shared" si="56"/>
        <v>0</v>
      </c>
      <c r="Z209" s="89">
        <f t="shared" si="57"/>
        <v>0</v>
      </c>
      <c r="AA209" s="87"/>
      <c r="AB209" s="87"/>
      <c r="AD209" s="186" t="s">
        <v>145</v>
      </c>
    </row>
    <row r="210" spans="1:30" s="74" customFormat="1" ht="12.95" customHeight="1">
      <c r="A210" s="75" t="str">
        <f t="shared" si="47"/>
        <v/>
      </c>
      <c r="B210" s="76">
        <f t="shared" si="48"/>
        <v>85</v>
      </c>
      <c r="C210" s="77">
        <f t="shared" si="49"/>
        <v>36.5</v>
      </c>
      <c r="D210" s="78" t="str">
        <f t="shared" si="50"/>
        <v>(후)</v>
      </c>
      <c r="E210" s="79">
        <f t="shared" si="51"/>
        <v>0</v>
      </c>
      <c r="F210" s="80">
        <v>700</v>
      </c>
      <c r="G210" s="81">
        <v>38.5</v>
      </c>
      <c r="H210" s="81">
        <v>34.93</v>
      </c>
      <c r="I210" s="81">
        <v>3.5700000000000003</v>
      </c>
      <c r="J210" s="81" t="s">
        <v>103</v>
      </c>
      <c r="K210" s="81" t="s">
        <v>95</v>
      </c>
      <c r="L210" s="82">
        <v>0</v>
      </c>
      <c r="M210" s="83" t="s">
        <v>100</v>
      </c>
      <c r="N210" s="83" t="s">
        <v>100</v>
      </c>
      <c r="O210" s="83" t="s">
        <v>100</v>
      </c>
      <c r="P210" s="84">
        <v>0</v>
      </c>
      <c r="Q210" s="85">
        <f t="shared" si="52"/>
        <v>2</v>
      </c>
      <c r="R210" s="91">
        <v>3436.5</v>
      </c>
      <c r="S210" s="87"/>
      <c r="T210" s="88">
        <f>IF(S210=0,0,SUM($S$5:S210))</f>
        <v>0</v>
      </c>
      <c r="U210" s="89">
        <f t="shared" si="53"/>
        <v>0</v>
      </c>
      <c r="V210" s="89">
        <f t="shared" si="54"/>
        <v>0</v>
      </c>
      <c r="W210" s="90">
        <f t="shared" si="55"/>
        <v>0</v>
      </c>
      <c r="X210" s="90">
        <f t="shared" si="55"/>
        <v>0</v>
      </c>
      <c r="Y210" s="89">
        <f t="shared" si="56"/>
        <v>0</v>
      </c>
      <c r="Z210" s="89">
        <f t="shared" si="57"/>
        <v>0</v>
      </c>
      <c r="AA210" s="87"/>
      <c r="AB210" s="87"/>
      <c r="AD210" s="186" t="s">
        <v>145</v>
      </c>
    </row>
    <row r="211" spans="1:30" s="74" customFormat="1" ht="12.95" customHeight="1">
      <c r="A211" s="75" t="str">
        <f t="shared" si="47"/>
        <v/>
      </c>
      <c r="B211" s="76">
        <f t="shared" si="48"/>
        <v>85</v>
      </c>
      <c r="C211" s="77">
        <f t="shared" si="49"/>
        <v>38.1</v>
      </c>
      <c r="D211" s="78" t="str">
        <f t="shared" si="50"/>
        <v>(전)</v>
      </c>
      <c r="E211" s="79">
        <f t="shared" si="51"/>
        <v>1.6</v>
      </c>
      <c r="F211" s="80">
        <v>700</v>
      </c>
      <c r="G211" s="81">
        <v>38.5</v>
      </c>
      <c r="H211" s="81">
        <v>34.93</v>
      </c>
      <c r="I211" s="81">
        <v>3.5700000000000003</v>
      </c>
      <c r="J211" s="81" t="s">
        <v>103</v>
      </c>
      <c r="K211" s="81" t="s">
        <v>95</v>
      </c>
      <c r="L211" s="82">
        <v>0</v>
      </c>
      <c r="M211" s="83" t="s">
        <v>100</v>
      </c>
      <c r="N211" s="83" t="s">
        <v>112</v>
      </c>
      <c r="O211" s="83" t="s">
        <v>100</v>
      </c>
      <c r="P211" s="84">
        <v>0</v>
      </c>
      <c r="Q211" s="85">
        <f t="shared" si="52"/>
        <v>2</v>
      </c>
      <c r="R211" s="91">
        <v>3438.1</v>
      </c>
      <c r="S211" s="87"/>
      <c r="T211" s="88">
        <f>IF(S211=0,0,SUM($S$5:S211))</f>
        <v>0</v>
      </c>
      <c r="U211" s="89">
        <f t="shared" si="53"/>
        <v>0</v>
      </c>
      <c r="V211" s="89">
        <f t="shared" si="54"/>
        <v>0</v>
      </c>
      <c r="W211" s="90">
        <f t="shared" si="55"/>
        <v>0</v>
      </c>
      <c r="X211" s="90">
        <f t="shared" si="55"/>
        <v>0</v>
      </c>
      <c r="Y211" s="89">
        <f t="shared" si="56"/>
        <v>0</v>
      </c>
      <c r="Z211" s="89">
        <f t="shared" si="57"/>
        <v>0</v>
      </c>
      <c r="AA211" s="87"/>
      <c r="AB211" s="87"/>
      <c r="AD211" s="186" t="s">
        <v>145</v>
      </c>
    </row>
    <row r="212" spans="1:30" s="74" customFormat="1" ht="12.95" customHeight="1">
      <c r="A212" s="75" t="str">
        <f t="shared" si="47"/>
        <v/>
      </c>
      <c r="B212" s="76">
        <f t="shared" si="48"/>
        <v>85</v>
      </c>
      <c r="C212" s="77">
        <f t="shared" si="49"/>
        <v>38.1</v>
      </c>
      <c r="D212" s="78" t="str">
        <f t="shared" si="50"/>
        <v>(후)</v>
      </c>
      <c r="E212" s="79">
        <f t="shared" si="51"/>
        <v>0</v>
      </c>
      <c r="F212" s="80">
        <v>700</v>
      </c>
      <c r="G212" s="81">
        <v>38.5</v>
      </c>
      <c r="H212" s="81">
        <v>34.93</v>
      </c>
      <c r="I212" s="81">
        <v>3.5700000000000003</v>
      </c>
      <c r="J212" s="81" t="s">
        <v>103</v>
      </c>
      <c r="K212" s="81" t="s">
        <v>98</v>
      </c>
      <c r="L212" s="82">
        <v>0</v>
      </c>
      <c r="M212" s="83" t="s">
        <v>100</v>
      </c>
      <c r="N212" s="83" t="s">
        <v>100</v>
      </c>
      <c r="O212" s="83" t="s">
        <v>100</v>
      </c>
      <c r="P212" s="84">
        <v>0</v>
      </c>
      <c r="Q212" s="85">
        <f t="shared" si="52"/>
        <v>2</v>
      </c>
      <c r="R212" s="91">
        <v>3438.1</v>
      </c>
      <c r="S212" s="87"/>
      <c r="T212" s="88">
        <f>IF(S212=0,0,SUM($S$5:S212))</f>
        <v>0</v>
      </c>
      <c r="U212" s="89">
        <f t="shared" si="53"/>
        <v>0</v>
      </c>
      <c r="V212" s="89">
        <f t="shared" si="54"/>
        <v>0</v>
      </c>
      <c r="W212" s="90">
        <f t="shared" si="55"/>
        <v>0</v>
      </c>
      <c r="X212" s="90">
        <f t="shared" si="55"/>
        <v>0</v>
      </c>
      <c r="Y212" s="89">
        <f t="shared" si="56"/>
        <v>0</v>
      </c>
      <c r="Z212" s="89">
        <f t="shared" si="57"/>
        <v>0</v>
      </c>
      <c r="AA212" s="87"/>
      <c r="AB212" s="87"/>
      <c r="AD212" s="186" t="s">
        <v>145</v>
      </c>
    </row>
    <row r="213" spans="1:30" s="74" customFormat="1" ht="12.95" customHeight="1">
      <c r="A213" s="75" t="str">
        <f t="shared" si="47"/>
        <v/>
      </c>
      <c r="B213" s="76">
        <f t="shared" si="48"/>
        <v>86</v>
      </c>
      <c r="C213" s="77">
        <f t="shared" si="49"/>
        <v>0</v>
      </c>
      <c r="D213" s="78" t="str">
        <f t="shared" si="50"/>
        <v/>
      </c>
      <c r="E213" s="79">
        <f t="shared" si="51"/>
        <v>1.9</v>
      </c>
      <c r="F213" s="80">
        <v>700</v>
      </c>
      <c r="G213" s="81">
        <v>38.51</v>
      </c>
      <c r="H213" s="81">
        <v>34.61</v>
      </c>
      <c r="I213" s="81">
        <v>3.8999999999999986</v>
      </c>
      <c r="J213" s="81" t="s">
        <v>103</v>
      </c>
      <c r="K213" s="81" t="s">
        <v>98</v>
      </c>
      <c r="L213" s="82">
        <v>0</v>
      </c>
      <c r="M213" s="83" t="s">
        <v>100</v>
      </c>
      <c r="N213" s="83" t="s">
        <v>100</v>
      </c>
      <c r="O213" s="83" t="s">
        <v>100</v>
      </c>
      <c r="P213" s="84">
        <v>0</v>
      </c>
      <c r="Q213" s="85">
        <f t="shared" si="52"/>
        <v>2</v>
      </c>
      <c r="R213" s="91">
        <v>3440</v>
      </c>
      <c r="S213" s="87"/>
      <c r="T213" s="88">
        <f>IF(S213=0,0,SUM($S$5:S213))</f>
        <v>0</v>
      </c>
      <c r="U213" s="89">
        <f t="shared" si="53"/>
        <v>0</v>
      </c>
      <c r="V213" s="89">
        <f t="shared" si="54"/>
        <v>0</v>
      </c>
      <c r="W213" s="90">
        <f t="shared" si="55"/>
        <v>0</v>
      </c>
      <c r="X213" s="90">
        <f t="shared" si="55"/>
        <v>0</v>
      </c>
      <c r="Y213" s="89">
        <f t="shared" si="56"/>
        <v>0</v>
      </c>
      <c r="Z213" s="89">
        <f t="shared" si="57"/>
        <v>0</v>
      </c>
      <c r="AA213" s="87"/>
      <c r="AB213" s="87"/>
      <c r="AD213" s="186" t="s">
        <v>145</v>
      </c>
    </row>
    <row r="214" spans="1:30" s="74" customFormat="1" ht="12.95" customHeight="1">
      <c r="A214" s="75" t="str">
        <f t="shared" si="47"/>
        <v/>
      </c>
      <c r="B214" s="76">
        <f t="shared" si="48"/>
        <v>86</v>
      </c>
      <c r="C214" s="77">
        <f t="shared" si="49"/>
        <v>8.1</v>
      </c>
      <c r="D214" s="78" t="str">
        <f t="shared" si="50"/>
        <v>(전)</v>
      </c>
      <c r="E214" s="79">
        <f t="shared" si="51"/>
        <v>8.1</v>
      </c>
      <c r="F214" s="80">
        <v>700</v>
      </c>
      <c r="G214" s="81">
        <v>38.53</v>
      </c>
      <c r="H214" s="81">
        <v>33.239999999999995</v>
      </c>
      <c r="I214" s="81">
        <v>5.2900000000000063</v>
      </c>
      <c r="J214" s="81" t="s">
        <v>103</v>
      </c>
      <c r="K214" s="81" t="s">
        <v>98</v>
      </c>
      <c r="L214" s="82">
        <v>0</v>
      </c>
      <c r="M214" s="83" t="s">
        <v>100</v>
      </c>
      <c r="N214" s="83" t="s">
        <v>110</v>
      </c>
      <c r="O214" s="83" t="s">
        <v>100</v>
      </c>
      <c r="P214" s="84">
        <v>0</v>
      </c>
      <c r="Q214" s="85">
        <f t="shared" si="52"/>
        <v>2</v>
      </c>
      <c r="R214" s="91">
        <v>3448.1</v>
      </c>
      <c r="S214" s="87"/>
      <c r="T214" s="88">
        <f>IF(S214=0,0,SUM($S$5:S214))</f>
        <v>0</v>
      </c>
      <c r="U214" s="89">
        <f t="shared" si="53"/>
        <v>0</v>
      </c>
      <c r="V214" s="89">
        <f t="shared" si="54"/>
        <v>0</v>
      </c>
      <c r="W214" s="90">
        <f t="shared" si="55"/>
        <v>0</v>
      </c>
      <c r="X214" s="90">
        <f t="shared" si="55"/>
        <v>0</v>
      </c>
      <c r="Y214" s="89">
        <f t="shared" si="56"/>
        <v>0</v>
      </c>
      <c r="Z214" s="89">
        <f t="shared" si="57"/>
        <v>0</v>
      </c>
      <c r="AA214" s="87"/>
      <c r="AB214" s="87"/>
      <c r="AD214" s="186" t="s">
        <v>145</v>
      </c>
    </row>
    <row r="215" spans="1:30" s="74" customFormat="1" ht="12.95" customHeight="1">
      <c r="A215" s="75" t="str">
        <f t="shared" si="47"/>
        <v/>
      </c>
      <c r="B215" s="76">
        <f t="shared" si="48"/>
        <v>86</v>
      </c>
      <c r="C215" s="77">
        <f t="shared" si="49"/>
        <v>8.1</v>
      </c>
      <c r="D215" s="78" t="str">
        <f t="shared" si="50"/>
        <v>(후)</v>
      </c>
      <c r="E215" s="79">
        <f t="shared" si="51"/>
        <v>0</v>
      </c>
      <c r="F215" s="80">
        <v>700</v>
      </c>
      <c r="G215" s="81">
        <v>38.53</v>
      </c>
      <c r="H215" s="81">
        <v>33.24</v>
      </c>
      <c r="I215" s="81">
        <v>5.2899999999999991</v>
      </c>
      <c r="J215" s="81" t="s">
        <v>103</v>
      </c>
      <c r="K215" s="81" t="s">
        <v>107</v>
      </c>
      <c r="L215" s="82">
        <v>0</v>
      </c>
      <c r="M215" s="83" t="s">
        <v>100</v>
      </c>
      <c r="N215" s="83" t="s">
        <v>100</v>
      </c>
      <c r="O215" s="83" t="s">
        <v>109</v>
      </c>
      <c r="P215" s="84">
        <v>0</v>
      </c>
      <c r="Q215" s="85">
        <f t="shared" si="52"/>
        <v>2</v>
      </c>
      <c r="R215" s="91">
        <v>3448.1</v>
      </c>
      <c r="S215" s="87"/>
      <c r="T215" s="88">
        <f>IF(S215=0,0,SUM($S$5:S215))</f>
        <v>0</v>
      </c>
      <c r="U215" s="89">
        <f t="shared" si="53"/>
        <v>0</v>
      </c>
      <c r="V215" s="89">
        <f t="shared" si="54"/>
        <v>0</v>
      </c>
      <c r="W215" s="90">
        <f t="shared" si="55"/>
        <v>0</v>
      </c>
      <c r="X215" s="90">
        <f t="shared" si="55"/>
        <v>0</v>
      </c>
      <c r="Y215" s="89">
        <f t="shared" si="56"/>
        <v>0</v>
      </c>
      <c r="Z215" s="89">
        <f t="shared" si="57"/>
        <v>0</v>
      </c>
      <c r="AA215" s="87"/>
      <c r="AB215" s="87"/>
      <c r="AD215" s="186" t="s">
        <v>145</v>
      </c>
    </row>
    <row r="216" spans="1:30" s="74" customFormat="1" ht="12.95" customHeight="1">
      <c r="A216" s="75" t="str">
        <f t="shared" si="47"/>
        <v/>
      </c>
      <c r="B216" s="76">
        <f t="shared" si="48"/>
        <v>86</v>
      </c>
      <c r="C216" s="77">
        <f t="shared" si="49"/>
        <v>8.3000000000000007</v>
      </c>
      <c r="D216" s="78" t="str">
        <f t="shared" si="50"/>
        <v/>
      </c>
      <c r="E216" s="79">
        <f t="shared" si="51"/>
        <v>0.2</v>
      </c>
      <c r="F216" s="80">
        <v>700</v>
      </c>
      <c r="G216" s="81">
        <v>38.47</v>
      </c>
      <c r="H216" s="81">
        <v>33.24</v>
      </c>
      <c r="I216" s="81">
        <v>5.2299999999999969</v>
      </c>
      <c r="J216" s="81" t="s">
        <v>103</v>
      </c>
      <c r="K216" s="81" t="s">
        <v>107</v>
      </c>
      <c r="L216" s="82">
        <v>0</v>
      </c>
      <c r="M216" s="83" t="s">
        <v>100</v>
      </c>
      <c r="N216" s="83" t="s">
        <v>100</v>
      </c>
      <c r="O216" s="83" t="s">
        <v>100</v>
      </c>
      <c r="P216" s="84">
        <v>0</v>
      </c>
      <c r="Q216" s="85">
        <f t="shared" si="52"/>
        <v>2</v>
      </c>
      <c r="R216" s="91">
        <v>3448.3</v>
      </c>
      <c r="S216" s="87"/>
      <c r="T216" s="88">
        <f>IF(S216=0,0,SUM($S$5:S216))</f>
        <v>0</v>
      </c>
      <c r="U216" s="89">
        <f t="shared" si="53"/>
        <v>0</v>
      </c>
      <c r="V216" s="89">
        <f t="shared" si="54"/>
        <v>0</v>
      </c>
      <c r="W216" s="90">
        <f t="shared" si="55"/>
        <v>0</v>
      </c>
      <c r="X216" s="90">
        <f t="shared" si="55"/>
        <v>0</v>
      </c>
      <c r="Y216" s="89">
        <f t="shared" si="56"/>
        <v>0</v>
      </c>
      <c r="Z216" s="89">
        <f t="shared" si="57"/>
        <v>0</v>
      </c>
      <c r="AA216" s="87"/>
      <c r="AB216" s="87"/>
      <c r="AD216" s="186" t="s">
        <v>145</v>
      </c>
    </row>
    <row r="217" spans="1:30" s="74" customFormat="1" ht="12.95" customHeight="1">
      <c r="A217" s="75" t="str">
        <f t="shared" si="47"/>
        <v/>
      </c>
      <c r="B217" s="76">
        <f t="shared" si="48"/>
        <v>86</v>
      </c>
      <c r="C217" s="77">
        <f t="shared" si="49"/>
        <v>28.1</v>
      </c>
      <c r="D217" s="78" t="str">
        <f t="shared" si="50"/>
        <v/>
      </c>
      <c r="E217" s="79">
        <f t="shared" si="51"/>
        <v>19.8</v>
      </c>
      <c r="F217" s="80">
        <v>700</v>
      </c>
      <c r="G217" s="81">
        <v>38.54</v>
      </c>
      <c r="H217" s="81">
        <v>33.24</v>
      </c>
      <c r="I217" s="81">
        <v>5.2999999999999972</v>
      </c>
      <c r="J217" s="81" t="s">
        <v>103</v>
      </c>
      <c r="K217" s="81" t="s">
        <v>107</v>
      </c>
      <c r="L217" s="82">
        <v>0</v>
      </c>
      <c r="M217" s="83" t="s">
        <v>100</v>
      </c>
      <c r="N217" s="83" t="s">
        <v>100</v>
      </c>
      <c r="O217" s="83" t="s">
        <v>100</v>
      </c>
      <c r="P217" s="84">
        <v>0</v>
      </c>
      <c r="Q217" s="85">
        <f t="shared" si="52"/>
        <v>2</v>
      </c>
      <c r="R217" s="91">
        <v>3468.1</v>
      </c>
      <c r="S217" s="87"/>
      <c r="T217" s="88">
        <f>IF(S217=0,0,SUM($S$5:S217))</f>
        <v>0</v>
      </c>
      <c r="U217" s="89">
        <f t="shared" si="53"/>
        <v>0</v>
      </c>
      <c r="V217" s="89">
        <f t="shared" si="54"/>
        <v>0</v>
      </c>
      <c r="W217" s="90">
        <f t="shared" si="55"/>
        <v>0</v>
      </c>
      <c r="X217" s="90">
        <f t="shared" si="55"/>
        <v>0</v>
      </c>
      <c r="Y217" s="89">
        <f t="shared" si="56"/>
        <v>0</v>
      </c>
      <c r="Z217" s="89">
        <f t="shared" si="57"/>
        <v>0</v>
      </c>
      <c r="AA217" s="87"/>
      <c r="AB217" s="87"/>
      <c r="AD217" s="186" t="s">
        <v>145</v>
      </c>
    </row>
    <row r="218" spans="1:30" s="74" customFormat="1" ht="12.95" customHeight="1">
      <c r="A218" s="75" t="str">
        <f t="shared" si="47"/>
        <v/>
      </c>
      <c r="B218" s="76">
        <f t="shared" si="48"/>
        <v>87</v>
      </c>
      <c r="C218" s="77">
        <f t="shared" si="49"/>
        <v>0</v>
      </c>
      <c r="D218" s="78" t="str">
        <f t="shared" si="50"/>
        <v/>
      </c>
      <c r="E218" s="79">
        <f t="shared" si="51"/>
        <v>11.9</v>
      </c>
      <c r="F218" s="80">
        <v>700</v>
      </c>
      <c r="G218" s="81">
        <v>38.58</v>
      </c>
      <c r="H218" s="81">
        <v>33.24</v>
      </c>
      <c r="I218" s="81">
        <v>5.3399999999999963</v>
      </c>
      <c r="J218" s="81" t="s">
        <v>103</v>
      </c>
      <c r="K218" s="81" t="s">
        <v>107</v>
      </c>
      <c r="L218" s="82">
        <v>0</v>
      </c>
      <c r="M218" s="83" t="s">
        <v>100</v>
      </c>
      <c r="N218" s="83" t="s">
        <v>100</v>
      </c>
      <c r="O218" s="83" t="s">
        <v>100</v>
      </c>
      <c r="P218" s="84">
        <v>0</v>
      </c>
      <c r="Q218" s="85">
        <f t="shared" si="52"/>
        <v>2</v>
      </c>
      <c r="R218" s="91">
        <v>3480</v>
      </c>
      <c r="S218" s="87"/>
      <c r="T218" s="88">
        <f>IF(S218=0,0,SUM($S$5:S218))</f>
        <v>0</v>
      </c>
      <c r="U218" s="89">
        <f t="shared" si="53"/>
        <v>0</v>
      </c>
      <c r="V218" s="89">
        <f t="shared" si="54"/>
        <v>0</v>
      </c>
      <c r="W218" s="90">
        <f t="shared" si="55"/>
        <v>0</v>
      </c>
      <c r="X218" s="90">
        <f t="shared" si="55"/>
        <v>0</v>
      </c>
      <c r="Y218" s="89">
        <f t="shared" si="56"/>
        <v>0</v>
      </c>
      <c r="Z218" s="89">
        <f t="shared" si="57"/>
        <v>0</v>
      </c>
      <c r="AA218" s="87"/>
      <c r="AB218" s="87"/>
      <c r="AD218" s="186" t="s">
        <v>145</v>
      </c>
    </row>
    <row r="219" spans="1:30" s="74" customFormat="1" ht="12.95" customHeight="1">
      <c r="A219" s="75" t="str">
        <f t="shared" si="47"/>
        <v/>
      </c>
      <c r="B219" s="76">
        <f t="shared" si="48"/>
        <v>87</v>
      </c>
      <c r="C219" s="77">
        <f t="shared" si="49"/>
        <v>9.5</v>
      </c>
      <c r="D219" s="78" t="str">
        <f t="shared" si="50"/>
        <v/>
      </c>
      <c r="E219" s="79">
        <f t="shared" si="51"/>
        <v>9.5</v>
      </c>
      <c r="F219" s="80">
        <v>700</v>
      </c>
      <c r="G219" s="81">
        <v>38.61</v>
      </c>
      <c r="H219" s="81">
        <v>33.24</v>
      </c>
      <c r="I219" s="81">
        <v>5.3699999999999974</v>
      </c>
      <c r="J219" s="81" t="s">
        <v>103</v>
      </c>
      <c r="K219" s="81" t="s">
        <v>107</v>
      </c>
      <c r="L219" s="82">
        <v>0</v>
      </c>
      <c r="M219" s="83" t="s">
        <v>100</v>
      </c>
      <c r="N219" s="83" t="s">
        <v>100</v>
      </c>
      <c r="O219" s="83" t="s">
        <v>100</v>
      </c>
      <c r="P219" s="84">
        <v>0</v>
      </c>
      <c r="Q219" s="85">
        <f t="shared" si="52"/>
        <v>2</v>
      </c>
      <c r="R219" s="91">
        <v>3489.5</v>
      </c>
      <c r="S219" s="87"/>
      <c r="T219" s="88">
        <f>IF(S219=0,0,SUM($S$5:S219))</f>
        <v>0</v>
      </c>
      <c r="U219" s="89">
        <f t="shared" si="53"/>
        <v>0</v>
      </c>
      <c r="V219" s="89">
        <f t="shared" si="54"/>
        <v>0</v>
      </c>
      <c r="W219" s="90">
        <f t="shared" si="55"/>
        <v>0</v>
      </c>
      <c r="X219" s="90">
        <f t="shared" si="55"/>
        <v>0</v>
      </c>
      <c r="Y219" s="89">
        <f t="shared" si="56"/>
        <v>0</v>
      </c>
      <c r="Z219" s="89">
        <f t="shared" si="57"/>
        <v>0</v>
      </c>
      <c r="AA219" s="87"/>
      <c r="AB219" s="87"/>
      <c r="AD219" s="186" t="s">
        <v>145</v>
      </c>
    </row>
    <row r="220" spans="1:30" s="74" customFormat="1" ht="12.95" customHeight="1">
      <c r="A220" s="75" t="str">
        <f t="shared" si="47"/>
        <v/>
      </c>
      <c r="B220" s="76">
        <f t="shared" si="48"/>
        <v>87</v>
      </c>
      <c r="C220" s="77">
        <f t="shared" si="49"/>
        <v>28.1</v>
      </c>
      <c r="D220" s="78" t="str">
        <f t="shared" si="50"/>
        <v>(전)</v>
      </c>
      <c r="E220" s="79">
        <f t="shared" si="51"/>
        <v>18.600000000000001</v>
      </c>
      <c r="F220" s="80">
        <v>700</v>
      </c>
      <c r="G220" s="81">
        <v>38.549999999999997</v>
      </c>
      <c r="H220" s="81">
        <v>33.239999999999995</v>
      </c>
      <c r="I220" s="81">
        <v>5.3100000000000023</v>
      </c>
      <c r="J220" s="81" t="s">
        <v>103</v>
      </c>
      <c r="K220" s="81" t="s">
        <v>107</v>
      </c>
      <c r="L220" s="82">
        <v>0</v>
      </c>
      <c r="M220" s="83" t="s">
        <v>100</v>
      </c>
      <c r="N220" s="83" t="s">
        <v>100</v>
      </c>
      <c r="O220" s="83" t="s">
        <v>108</v>
      </c>
      <c r="P220" s="84">
        <v>0</v>
      </c>
      <c r="Q220" s="85">
        <f t="shared" si="52"/>
        <v>2</v>
      </c>
      <c r="R220" s="91">
        <v>3508.1</v>
      </c>
      <c r="S220" s="87"/>
      <c r="T220" s="88">
        <f>IF(S220=0,0,SUM($S$5:S220))</f>
        <v>0</v>
      </c>
      <c r="U220" s="89">
        <f t="shared" si="53"/>
        <v>0</v>
      </c>
      <c r="V220" s="89">
        <f t="shared" si="54"/>
        <v>0</v>
      </c>
      <c r="W220" s="90">
        <f t="shared" si="55"/>
        <v>0</v>
      </c>
      <c r="X220" s="90">
        <f t="shared" si="55"/>
        <v>0</v>
      </c>
      <c r="Y220" s="89">
        <f t="shared" si="56"/>
        <v>0</v>
      </c>
      <c r="Z220" s="89">
        <f t="shared" si="57"/>
        <v>0</v>
      </c>
      <c r="AA220" s="87"/>
      <c r="AB220" s="87"/>
      <c r="AD220" s="186" t="s">
        <v>145</v>
      </c>
    </row>
    <row r="221" spans="1:30" s="74" customFormat="1" ht="12.95" customHeight="1">
      <c r="A221" s="75" t="str">
        <f t="shared" si="47"/>
        <v/>
      </c>
      <c r="B221" s="76">
        <f t="shared" si="48"/>
        <v>87</v>
      </c>
      <c r="C221" s="77">
        <f t="shared" si="49"/>
        <v>28.1</v>
      </c>
      <c r="D221" s="78" t="str">
        <f t="shared" si="50"/>
        <v>(후)</v>
      </c>
      <c r="E221" s="79">
        <f t="shared" si="51"/>
        <v>0</v>
      </c>
      <c r="F221" s="80">
        <v>700</v>
      </c>
      <c r="G221" s="81">
        <v>38.549999999999997</v>
      </c>
      <c r="H221" s="81">
        <v>33.24</v>
      </c>
      <c r="I221" s="81">
        <v>5.3099999999999952</v>
      </c>
      <c r="J221" s="81" t="s">
        <v>111</v>
      </c>
      <c r="K221" s="81" t="s">
        <v>98</v>
      </c>
      <c r="L221" s="82">
        <v>0</v>
      </c>
      <c r="M221" s="83" t="s">
        <v>100</v>
      </c>
      <c r="N221" s="83" t="s">
        <v>100</v>
      </c>
      <c r="O221" s="83" t="s">
        <v>100</v>
      </c>
      <c r="P221" s="84">
        <v>0</v>
      </c>
      <c r="Q221" s="85">
        <f t="shared" si="52"/>
        <v>2</v>
      </c>
      <c r="R221" s="91">
        <v>3508.1</v>
      </c>
      <c r="S221" s="87"/>
      <c r="T221" s="88">
        <f>IF(S221=0,0,SUM($S$5:S221))</f>
        <v>0</v>
      </c>
      <c r="U221" s="89">
        <f t="shared" si="53"/>
        <v>0</v>
      </c>
      <c r="V221" s="89">
        <f t="shared" si="54"/>
        <v>0</v>
      </c>
      <c r="W221" s="90">
        <f t="shared" si="55"/>
        <v>0</v>
      </c>
      <c r="X221" s="90">
        <f t="shared" si="55"/>
        <v>0</v>
      </c>
      <c r="Y221" s="89">
        <f t="shared" si="56"/>
        <v>0</v>
      </c>
      <c r="Z221" s="89">
        <f t="shared" si="57"/>
        <v>0</v>
      </c>
      <c r="AA221" s="87"/>
      <c r="AB221" s="87"/>
      <c r="AD221" s="186" t="s">
        <v>145</v>
      </c>
    </row>
    <row r="222" spans="1:30" s="74" customFormat="1" ht="12.95" customHeight="1">
      <c r="A222" s="75" t="str">
        <f t="shared" si="47"/>
        <v/>
      </c>
      <c r="B222" s="76">
        <f t="shared" si="48"/>
        <v>87</v>
      </c>
      <c r="C222" s="77">
        <f t="shared" si="49"/>
        <v>32.1</v>
      </c>
      <c r="D222" s="78" t="str">
        <f t="shared" si="50"/>
        <v>(전)</v>
      </c>
      <c r="E222" s="79">
        <f t="shared" si="51"/>
        <v>4</v>
      </c>
      <c r="F222" s="80">
        <v>700</v>
      </c>
      <c r="G222" s="81">
        <v>38.54</v>
      </c>
      <c r="H222" s="81">
        <v>35.54</v>
      </c>
      <c r="I222" s="81">
        <v>3</v>
      </c>
      <c r="J222" s="81" t="s">
        <v>111</v>
      </c>
      <c r="K222" s="81" t="s">
        <v>98</v>
      </c>
      <c r="L222" s="82">
        <v>0</v>
      </c>
      <c r="M222" s="83" t="s">
        <v>100</v>
      </c>
      <c r="N222" s="83" t="s">
        <v>100</v>
      </c>
      <c r="O222" s="83" t="s">
        <v>100</v>
      </c>
      <c r="P222" s="84">
        <v>0</v>
      </c>
      <c r="Q222" s="85">
        <f t="shared" si="52"/>
        <v>2</v>
      </c>
      <c r="R222" s="91">
        <v>3512.1</v>
      </c>
      <c r="S222" s="87"/>
      <c r="T222" s="88">
        <f>IF(S222=0,0,SUM($S$5:S222))</f>
        <v>0</v>
      </c>
      <c r="U222" s="89">
        <f t="shared" si="53"/>
        <v>0</v>
      </c>
      <c r="V222" s="89">
        <f t="shared" si="54"/>
        <v>0</v>
      </c>
      <c r="W222" s="90">
        <f t="shared" si="55"/>
        <v>0</v>
      </c>
      <c r="X222" s="90">
        <f t="shared" si="55"/>
        <v>0</v>
      </c>
      <c r="Y222" s="89">
        <f t="shared" si="56"/>
        <v>0</v>
      </c>
      <c r="Z222" s="89">
        <f t="shared" si="57"/>
        <v>0</v>
      </c>
      <c r="AA222" s="87"/>
      <c r="AB222" s="87"/>
      <c r="AD222" s="186" t="s">
        <v>145</v>
      </c>
    </row>
    <row r="223" spans="1:30" s="74" customFormat="1" ht="12.95" customHeight="1">
      <c r="A223" s="75" t="str">
        <f t="shared" si="47"/>
        <v/>
      </c>
      <c r="B223" s="76">
        <f t="shared" si="48"/>
        <v>87</v>
      </c>
      <c r="C223" s="77">
        <f t="shared" si="49"/>
        <v>32.1</v>
      </c>
      <c r="D223" s="78" t="str">
        <f t="shared" si="50"/>
        <v>(후)</v>
      </c>
      <c r="E223" s="79">
        <f t="shared" si="51"/>
        <v>0</v>
      </c>
      <c r="F223" s="80">
        <v>700</v>
      </c>
      <c r="G223" s="81">
        <v>38.54</v>
      </c>
      <c r="H223" s="81">
        <v>35.54</v>
      </c>
      <c r="I223" s="81">
        <v>3</v>
      </c>
      <c r="J223" s="81" t="s">
        <v>111</v>
      </c>
      <c r="K223" s="81" t="s">
        <v>95</v>
      </c>
      <c r="L223" s="82">
        <v>0</v>
      </c>
      <c r="M223" s="83" t="s">
        <v>104</v>
      </c>
      <c r="N223" s="83" t="s">
        <v>115</v>
      </c>
      <c r="O223" s="83" t="s">
        <v>100</v>
      </c>
      <c r="P223" s="84">
        <v>0</v>
      </c>
      <c r="Q223" s="85">
        <f t="shared" si="52"/>
        <v>2</v>
      </c>
      <c r="R223" s="91">
        <v>3512.1</v>
      </c>
      <c r="S223" s="87"/>
      <c r="T223" s="88">
        <f>IF(S223=0,0,SUM($S$5:S223))</f>
        <v>0</v>
      </c>
      <c r="U223" s="89">
        <f t="shared" si="53"/>
        <v>0</v>
      </c>
      <c r="V223" s="89">
        <f t="shared" si="54"/>
        <v>0</v>
      </c>
      <c r="W223" s="90">
        <f t="shared" si="55"/>
        <v>0</v>
      </c>
      <c r="X223" s="90">
        <f t="shared" si="55"/>
        <v>0</v>
      </c>
      <c r="Y223" s="89">
        <f t="shared" si="56"/>
        <v>0</v>
      </c>
      <c r="Z223" s="89">
        <f t="shared" si="57"/>
        <v>0</v>
      </c>
      <c r="AA223" s="87"/>
      <c r="AB223" s="87"/>
      <c r="AD223" s="186" t="s">
        <v>145</v>
      </c>
    </row>
    <row r="224" spans="1:30" s="74" customFormat="1" ht="12.95" customHeight="1">
      <c r="A224" s="75" t="str">
        <f t="shared" si="47"/>
        <v/>
      </c>
      <c r="B224" s="76">
        <f t="shared" si="48"/>
        <v>88</v>
      </c>
      <c r="C224" s="77">
        <f t="shared" si="49"/>
        <v>0</v>
      </c>
      <c r="D224" s="78" t="str">
        <f t="shared" si="50"/>
        <v/>
      </c>
      <c r="E224" s="79">
        <f t="shared" si="51"/>
        <v>7.9</v>
      </c>
      <c r="F224" s="80">
        <v>700</v>
      </c>
      <c r="G224" s="81">
        <v>38.51</v>
      </c>
      <c r="H224" s="81">
        <v>35.5</v>
      </c>
      <c r="I224" s="81">
        <v>3.009999999999998</v>
      </c>
      <c r="J224" s="81" t="s">
        <v>111</v>
      </c>
      <c r="K224" s="81" t="s">
        <v>95</v>
      </c>
      <c r="L224" s="82">
        <v>0</v>
      </c>
      <c r="M224" s="83" t="s">
        <v>100</v>
      </c>
      <c r="N224" s="83" t="s">
        <v>100</v>
      </c>
      <c r="O224" s="83" t="s">
        <v>100</v>
      </c>
      <c r="P224" s="84">
        <v>0</v>
      </c>
      <c r="Q224" s="85">
        <f t="shared" si="52"/>
        <v>2</v>
      </c>
      <c r="R224" s="91">
        <v>3520</v>
      </c>
      <c r="S224" s="87"/>
      <c r="T224" s="88">
        <f>IF(S224=0,0,SUM($S$5:S224))</f>
        <v>0</v>
      </c>
      <c r="U224" s="89">
        <f t="shared" si="53"/>
        <v>0</v>
      </c>
      <c r="V224" s="89">
        <f t="shared" si="54"/>
        <v>0</v>
      </c>
      <c r="W224" s="90">
        <f t="shared" si="55"/>
        <v>0</v>
      </c>
      <c r="X224" s="90">
        <f t="shared" si="55"/>
        <v>0</v>
      </c>
      <c r="Y224" s="89">
        <f t="shared" si="56"/>
        <v>0</v>
      </c>
      <c r="Z224" s="89">
        <f t="shared" si="57"/>
        <v>0</v>
      </c>
      <c r="AA224" s="87"/>
      <c r="AB224" s="87"/>
      <c r="AD224" s="186" t="s">
        <v>145</v>
      </c>
    </row>
    <row r="225" spans="1:30" s="74" customFormat="1" ht="12.95" customHeight="1">
      <c r="A225" s="75" t="str">
        <f t="shared" si="47"/>
        <v/>
      </c>
      <c r="B225" s="76">
        <f t="shared" si="48"/>
        <v>89</v>
      </c>
      <c r="C225" s="77">
        <f t="shared" si="49"/>
        <v>0</v>
      </c>
      <c r="D225" s="78" t="str">
        <f t="shared" si="50"/>
        <v/>
      </c>
      <c r="E225" s="79">
        <f t="shared" si="51"/>
        <v>40</v>
      </c>
      <c r="F225" s="80">
        <v>700</v>
      </c>
      <c r="G225" s="81">
        <v>38.380000000000003</v>
      </c>
      <c r="H225" s="81">
        <v>35.29</v>
      </c>
      <c r="I225" s="81">
        <v>3.0900000000000034</v>
      </c>
      <c r="J225" s="81" t="s">
        <v>111</v>
      </c>
      <c r="K225" s="81" t="s">
        <v>95</v>
      </c>
      <c r="L225" s="82">
        <v>0</v>
      </c>
      <c r="M225" s="83" t="s">
        <v>100</v>
      </c>
      <c r="N225" s="83" t="s">
        <v>100</v>
      </c>
      <c r="O225" s="83" t="s">
        <v>100</v>
      </c>
      <c r="P225" s="84">
        <v>0</v>
      </c>
      <c r="Q225" s="85">
        <f t="shared" si="52"/>
        <v>2</v>
      </c>
      <c r="R225" s="91">
        <v>3560</v>
      </c>
      <c r="S225" s="87"/>
      <c r="T225" s="88">
        <f>IF(S225=0,0,SUM($S$5:S225))</f>
        <v>0</v>
      </c>
      <c r="U225" s="89">
        <f t="shared" si="53"/>
        <v>0</v>
      </c>
      <c r="V225" s="89">
        <f t="shared" si="54"/>
        <v>0</v>
      </c>
      <c r="W225" s="90">
        <f t="shared" si="55"/>
        <v>0</v>
      </c>
      <c r="X225" s="90">
        <f t="shared" si="55"/>
        <v>0</v>
      </c>
      <c r="Y225" s="89">
        <f t="shared" si="56"/>
        <v>0</v>
      </c>
      <c r="Z225" s="89">
        <f t="shared" si="57"/>
        <v>0</v>
      </c>
      <c r="AA225" s="87"/>
      <c r="AB225" s="87"/>
      <c r="AD225" s="186" t="s">
        <v>145</v>
      </c>
    </row>
    <row r="226" spans="1:30" s="74" customFormat="1" ht="12.95" customHeight="1">
      <c r="A226" s="75" t="str">
        <f t="shared" si="47"/>
        <v/>
      </c>
      <c r="B226" s="76">
        <f t="shared" si="48"/>
        <v>90</v>
      </c>
      <c r="C226" s="77">
        <f t="shared" si="49"/>
        <v>0</v>
      </c>
      <c r="D226" s="78" t="str">
        <f t="shared" si="50"/>
        <v/>
      </c>
      <c r="E226" s="79">
        <f t="shared" si="51"/>
        <v>40</v>
      </c>
      <c r="F226" s="80">
        <v>700</v>
      </c>
      <c r="G226" s="81">
        <v>38.25</v>
      </c>
      <c r="H226" s="81">
        <v>35.08</v>
      </c>
      <c r="I226" s="81">
        <v>3.1700000000000017</v>
      </c>
      <c r="J226" s="81" t="s">
        <v>111</v>
      </c>
      <c r="K226" s="81" t="s">
        <v>95</v>
      </c>
      <c r="L226" s="82">
        <v>0</v>
      </c>
      <c r="M226" s="83" t="s">
        <v>100</v>
      </c>
      <c r="N226" s="83" t="s">
        <v>100</v>
      </c>
      <c r="O226" s="83" t="s">
        <v>100</v>
      </c>
      <c r="P226" s="84">
        <v>0</v>
      </c>
      <c r="Q226" s="85">
        <f t="shared" si="52"/>
        <v>2</v>
      </c>
      <c r="R226" s="91">
        <v>3600</v>
      </c>
      <c r="S226" s="87"/>
      <c r="T226" s="88">
        <f>IF(S226=0,0,SUM($S$5:S226))</f>
        <v>0</v>
      </c>
      <c r="U226" s="89">
        <f t="shared" si="53"/>
        <v>0</v>
      </c>
      <c r="V226" s="89">
        <f t="shared" si="54"/>
        <v>0</v>
      </c>
      <c r="W226" s="90">
        <f t="shared" si="55"/>
        <v>0</v>
      </c>
      <c r="X226" s="90">
        <f t="shared" si="55"/>
        <v>0</v>
      </c>
      <c r="Y226" s="89">
        <f t="shared" si="56"/>
        <v>0</v>
      </c>
      <c r="Z226" s="89">
        <f t="shared" si="57"/>
        <v>0</v>
      </c>
      <c r="AA226" s="87"/>
      <c r="AB226" s="87"/>
      <c r="AD226" s="186" t="s">
        <v>145</v>
      </c>
    </row>
    <row r="227" spans="1:30" s="74" customFormat="1" ht="12.95" customHeight="1">
      <c r="A227" s="75" t="str">
        <f t="shared" si="47"/>
        <v/>
      </c>
      <c r="B227" s="76">
        <f t="shared" si="48"/>
        <v>91</v>
      </c>
      <c r="C227" s="77">
        <f t="shared" si="49"/>
        <v>0</v>
      </c>
      <c r="D227" s="78" t="str">
        <f t="shared" si="50"/>
        <v/>
      </c>
      <c r="E227" s="79">
        <f t="shared" si="51"/>
        <v>40</v>
      </c>
      <c r="F227" s="80">
        <v>700</v>
      </c>
      <c r="G227" s="81">
        <v>38.119999999999997</v>
      </c>
      <c r="H227" s="81">
        <v>34.869999999999997</v>
      </c>
      <c r="I227" s="81">
        <v>3.25</v>
      </c>
      <c r="J227" s="81" t="s">
        <v>111</v>
      </c>
      <c r="K227" s="81" t="s">
        <v>95</v>
      </c>
      <c r="L227" s="82">
        <v>0</v>
      </c>
      <c r="M227" s="83" t="s">
        <v>100</v>
      </c>
      <c r="N227" s="83" t="s">
        <v>100</v>
      </c>
      <c r="O227" s="83" t="s">
        <v>100</v>
      </c>
      <c r="P227" s="84">
        <v>0</v>
      </c>
      <c r="Q227" s="85">
        <f t="shared" si="52"/>
        <v>2</v>
      </c>
      <c r="R227" s="91">
        <v>3640</v>
      </c>
      <c r="S227" s="87"/>
      <c r="T227" s="88">
        <f>IF(S227=0,0,SUM($S$5:S227))</f>
        <v>0</v>
      </c>
      <c r="U227" s="89">
        <f t="shared" si="53"/>
        <v>0</v>
      </c>
      <c r="V227" s="89">
        <f t="shared" si="54"/>
        <v>0</v>
      </c>
      <c r="W227" s="90">
        <f t="shared" si="55"/>
        <v>0</v>
      </c>
      <c r="X227" s="90">
        <f t="shared" si="55"/>
        <v>0</v>
      </c>
      <c r="Y227" s="89">
        <f t="shared" si="56"/>
        <v>0</v>
      </c>
      <c r="Z227" s="89">
        <f t="shared" si="57"/>
        <v>0</v>
      </c>
      <c r="AA227" s="87"/>
      <c r="AB227" s="87"/>
      <c r="AD227" s="186" t="s">
        <v>145</v>
      </c>
    </row>
    <row r="228" spans="1:30" s="74" customFormat="1" ht="12.95" customHeight="1">
      <c r="A228" s="75" t="str">
        <f t="shared" si="47"/>
        <v/>
      </c>
      <c r="B228" s="76">
        <f t="shared" si="48"/>
        <v>92</v>
      </c>
      <c r="C228" s="77">
        <f t="shared" si="49"/>
        <v>0</v>
      </c>
      <c r="D228" s="78" t="str">
        <f t="shared" si="50"/>
        <v/>
      </c>
      <c r="E228" s="79">
        <f t="shared" si="51"/>
        <v>40</v>
      </c>
      <c r="F228" s="80">
        <v>700</v>
      </c>
      <c r="G228" s="81">
        <v>37.99</v>
      </c>
      <c r="H228" s="81">
        <v>34.659999999999997</v>
      </c>
      <c r="I228" s="81">
        <v>3.3300000000000054</v>
      </c>
      <c r="J228" s="81" t="s">
        <v>111</v>
      </c>
      <c r="K228" s="81" t="s">
        <v>95</v>
      </c>
      <c r="L228" s="82">
        <v>0</v>
      </c>
      <c r="M228" s="83" t="s">
        <v>100</v>
      </c>
      <c r="N228" s="83" t="s">
        <v>100</v>
      </c>
      <c r="O228" s="83" t="s">
        <v>100</v>
      </c>
      <c r="P228" s="84">
        <v>0</v>
      </c>
      <c r="Q228" s="85">
        <f t="shared" si="52"/>
        <v>2</v>
      </c>
      <c r="R228" s="91">
        <v>3680</v>
      </c>
      <c r="S228" s="87"/>
      <c r="T228" s="88">
        <f>IF(S228=0,0,SUM($S$5:S228))</f>
        <v>0</v>
      </c>
      <c r="U228" s="89">
        <f t="shared" si="53"/>
        <v>0</v>
      </c>
      <c r="V228" s="89">
        <f t="shared" si="54"/>
        <v>0</v>
      </c>
      <c r="W228" s="90">
        <f t="shared" si="55"/>
        <v>0</v>
      </c>
      <c r="X228" s="90">
        <f t="shared" si="55"/>
        <v>0</v>
      </c>
      <c r="Y228" s="89">
        <f t="shared" si="56"/>
        <v>0</v>
      </c>
      <c r="Z228" s="89">
        <f t="shared" si="57"/>
        <v>0</v>
      </c>
      <c r="AA228" s="87"/>
      <c r="AB228" s="87"/>
      <c r="AD228" s="186" t="s">
        <v>145</v>
      </c>
    </row>
    <row r="229" spans="1:30" s="74" customFormat="1" ht="12.95" customHeight="1">
      <c r="A229" s="75" t="str">
        <f t="shared" si="47"/>
        <v/>
      </c>
      <c r="B229" s="76">
        <f t="shared" si="48"/>
        <v>93</v>
      </c>
      <c r="C229" s="77">
        <f t="shared" si="49"/>
        <v>0</v>
      </c>
      <c r="D229" s="78" t="str">
        <f t="shared" si="50"/>
        <v/>
      </c>
      <c r="E229" s="79">
        <f t="shared" si="51"/>
        <v>40</v>
      </c>
      <c r="F229" s="80">
        <v>700</v>
      </c>
      <c r="G229" s="81">
        <v>37.86</v>
      </c>
      <c r="H229" s="81">
        <v>34.450000000000003</v>
      </c>
      <c r="I229" s="81">
        <v>3.4099999999999966</v>
      </c>
      <c r="J229" s="81" t="s">
        <v>111</v>
      </c>
      <c r="K229" s="81" t="s">
        <v>95</v>
      </c>
      <c r="L229" s="82">
        <v>0</v>
      </c>
      <c r="M229" s="83" t="s">
        <v>100</v>
      </c>
      <c r="N229" s="83" t="s">
        <v>100</v>
      </c>
      <c r="O229" s="83" t="s">
        <v>100</v>
      </c>
      <c r="P229" s="84">
        <v>0</v>
      </c>
      <c r="Q229" s="85">
        <f t="shared" si="52"/>
        <v>2</v>
      </c>
      <c r="R229" s="91">
        <v>3720</v>
      </c>
      <c r="S229" s="87"/>
      <c r="T229" s="88">
        <f>IF(S229=0,0,SUM($S$5:S229))</f>
        <v>0</v>
      </c>
      <c r="U229" s="89">
        <f t="shared" si="53"/>
        <v>0</v>
      </c>
      <c r="V229" s="89">
        <f t="shared" si="54"/>
        <v>0</v>
      </c>
      <c r="W229" s="90">
        <f t="shared" si="55"/>
        <v>0</v>
      </c>
      <c r="X229" s="90">
        <f t="shared" si="55"/>
        <v>0</v>
      </c>
      <c r="Y229" s="89">
        <f t="shared" si="56"/>
        <v>0</v>
      </c>
      <c r="Z229" s="89">
        <f t="shared" si="57"/>
        <v>0</v>
      </c>
      <c r="AA229" s="87"/>
      <c r="AB229" s="87"/>
      <c r="AD229" s="186" t="s">
        <v>145</v>
      </c>
    </row>
    <row r="230" spans="1:30" s="74" customFormat="1" ht="12.95" customHeight="1">
      <c r="A230" s="75" t="str">
        <f t="shared" si="47"/>
        <v/>
      </c>
      <c r="B230" s="76">
        <f t="shared" si="48"/>
        <v>94</v>
      </c>
      <c r="C230" s="77">
        <f t="shared" si="49"/>
        <v>0</v>
      </c>
      <c r="D230" s="78" t="str">
        <f t="shared" si="50"/>
        <v/>
      </c>
      <c r="E230" s="79">
        <f t="shared" si="51"/>
        <v>40</v>
      </c>
      <c r="F230" s="80">
        <v>700</v>
      </c>
      <c r="G230" s="81">
        <v>37.729999999999997</v>
      </c>
      <c r="H230" s="81">
        <v>34.24</v>
      </c>
      <c r="I230" s="81">
        <v>3.4899999999999949</v>
      </c>
      <c r="J230" s="81" t="s">
        <v>111</v>
      </c>
      <c r="K230" s="81" t="s">
        <v>95</v>
      </c>
      <c r="L230" s="82">
        <v>0</v>
      </c>
      <c r="M230" s="83" t="s">
        <v>100</v>
      </c>
      <c r="N230" s="83" t="s">
        <v>100</v>
      </c>
      <c r="O230" s="83" t="s">
        <v>100</v>
      </c>
      <c r="P230" s="84">
        <v>0</v>
      </c>
      <c r="Q230" s="85">
        <f t="shared" si="52"/>
        <v>2</v>
      </c>
      <c r="R230" s="91">
        <v>3760</v>
      </c>
      <c r="S230" s="87"/>
      <c r="T230" s="88">
        <f>IF(S230=0,0,SUM($S$5:S230))</f>
        <v>0</v>
      </c>
      <c r="U230" s="89">
        <f t="shared" si="53"/>
        <v>0</v>
      </c>
      <c r="V230" s="89">
        <f t="shared" si="54"/>
        <v>0</v>
      </c>
      <c r="W230" s="90">
        <f t="shared" si="55"/>
        <v>0</v>
      </c>
      <c r="X230" s="90">
        <f t="shared" si="55"/>
        <v>0</v>
      </c>
      <c r="Y230" s="89">
        <f t="shared" si="56"/>
        <v>0</v>
      </c>
      <c r="Z230" s="89">
        <f t="shared" si="57"/>
        <v>0</v>
      </c>
      <c r="AA230" s="87"/>
      <c r="AB230" s="87"/>
      <c r="AD230" s="186" t="s">
        <v>145</v>
      </c>
    </row>
    <row r="231" spans="1:30" s="74" customFormat="1" ht="12.95" customHeight="1">
      <c r="A231" s="75" t="str">
        <f t="shared" si="47"/>
        <v/>
      </c>
      <c r="B231" s="76">
        <f t="shared" si="48"/>
        <v>94</v>
      </c>
      <c r="C231" s="77">
        <f t="shared" si="49"/>
        <v>9.5</v>
      </c>
      <c r="D231" s="78" t="str">
        <f t="shared" si="50"/>
        <v/>
      </c>
      <c r="E231" s="79">
        <f t="shared" si="51"/>
        <v>9.5</v>
      </c>
      <c r="F231" s="80">
        <v>700</v>
      </c>
      <c r="G231" s="81">
        <v>37.700000000000003</v>
      </c>
      <c r="H231" s="81">
        <v>34.19</v>
      </c>
      <c r="I231" s="81">
        <v>3.5100000000000051</v>
      </c>
      <c r="J231" s="81" t="s">
        <v>111</v>
      </c>
      <c r="K231" s="81" t="s">
        <v>95</v>
      </c>
      <c r="L231" s="82">
        <v>0</v>
      </c>
      <c r="M231" s="83" t="s">
        <v>100</v>
      </c>
      <c r="N231" s="83" t="s">
        <v>100</v>
      </c>
      <c r="O231" s="83" t="s">
        <v>100</v>
      </c>
      <c r="P231" s="84">
        <v>0</v>
      </c>
      <c r="Q231" s="85">
        <f t="shared" si="52"/>
        <v>2</v>
      </c>
      <c r="R231" s="91">
        <v>3769.5</v>
      </c>
      <c r="S231" s="87"/>
      <c r="T231" s="88">
        <f>IF(S231=0,0,SUM($S$5:S231))</f>
        <v>0</v>
      </c>
      <c r="U231" s="89">
        <f t="shared" si="53"/>
        <v>0</v>
      </c>
      <c r="V231" s="89">
        <f t="shared" si="54"/>
        <v>0</v>
      </c>
      <c r="W231" s="90">
        <f t="shared" si="55"/>
        <v>0</v>
      </c>
      <c r="X231" s="90">
        <f t="shared" si="55"/>
        <v>0</v>
      </c>
      <c r="Y231" s="89">
        <f t="shared" si="56"/>
        <v>0</v>
      </c>
      <c r="Z231" s="89">
        <f t="shared" si="57"/>
        <v>0</v>
      </c>
      <c r="AA231" s="87"/>
      <c r="AB231" s="87"/>
      <c r="AD231" s="186" t="s">
        <v>145</v>
      </c>
    </row>
    <row r="232" spans="1:30" s="74" customFormat="1" ht="12.95" customHeight="1">
      <c r="A232" s="75" t="str">
        <f t="shared" si="47"/>
        <v/>
      </c>
      <c r="B232" s="76">
        <f t="shared" si="48"/>
        <v>94</v>
      </c>
      <c r="C232" s="77">
        <f t="shared" si="49"/>
        <v>17.2</v>
      </c>
      <c r="D232" s="78" t="str">
        <f t="shared" si="50"/>
        <v/>
      </c>
      <c r="E232" s="79">
        <f t="shared" si="51"/>
        <v>7.7</v>
      </c>
      <c r="F232" s="80">
        <v>700</v>
      </c>
      <c r="G232" s="81">
        <v>37.82</v>
      </c>
      <c r="H232" s="81">
        <v>34.15</v>
      </c>
      <c r="I232" s="81">
        <v>3.6700000000000017</v>
      </c>
      <c r="J232" s="81" t="s">
        <v>111</v>
      </c>
      <c r="K232" s="81" t="s">
        <v>95</v>
      </c>
      <c r="L232" s="82">
        <v>0</v>
      </c>
      <c r="M232" s="83" t="s">
        <v>100</v>
      </c>
      <c r="N232" s="83" t="s">
        <v>110</v>
      </c>
      <c r="O232" s="83" t="s">
        <v>100</v>
      </c>
      <c r="P232" s="84">
        <v>0</v>
      </c>
      <c r="Q232" s="85">
        <f t="shared" si="52"/>
        <v>2</v>
      </c>
      <c r="R232" s="91">
        <v>3777.2</v>
      </c>
      <c r="S232" s="87"/>
      <c r="T232" s="88">
        <f>IF(S232=0,0,SUM($S$5:S232))</f>
        <v>0</v>
      </c>
      <c r="U232" s="89">
        <f t="shared" si="53"/>
        <v>0</v>
      </c>
      <c r="V232" s="89">
        <f t="shared" si="54"/>
        <v>0</v>
      </c>
      <c r="W232" s="90">
        <f t="shared" si="55"/>
        <v>0</v>
      </c>
      <c r="X232" s="90">
        <f t="shared" si="55"/>
        <v>0</v>
      </c>
      <c r="Y232" s="89">
        <f t="shared" si="56"/>
        <v>0</v>
      </c>
      <c r="Z232" s="89">
        <f t="shared" si="57"/>
        <v>0</v>
      </c>
      <c r="AA232" s="87"/>
      <c r="AB232" s="87"/>
      <c r="AD232" s="186" t="s">
        <v>145</v>
      </c>
    </row>
    <row r="233" spans="1:30" s="74" customFormat="1" ht="12.95" customHeight="1">
      <c r="A233" s="75" t="str">
        <f t="shared" si="47"/>
        <v/>
      </c>
      <c r="B233" s="76">
        <f t="shared" si="48"/>
        <v>95</v>
      </c>
      <c r="C233" s="77">
        <f t="shared" si="49"/>
        <v>0</v>
      </c>
      <c r="D233" s="78" t="str">
        <f t="shared" si="50"/>
        <v/>
      </c>
      <c r="E233" s="79">
        <f t="shared" si="51"/>
        <v>22.8</v>
      </c>
      <c r="F233" s="80">
        <v>700</v>
      </c>
      <c r="G233" s="81">
        <v>38.17</v>
      </c>
      <c r="H233" s="81">
        <v>35.75</v>
      </c>
      <c r="I233" s="81">
        <v>2.4200000000000017</v>
      </c>
      <c r="J233" s="81" t="s">
        <v>111</v>
      </c>
      <c r="K233" s="81" t="s">
        <v>95</v>
      </c>
      <c r="L233" s="82">
        <v>0</v>
      </c>
      <c r="M233" s="83" t="s">
        <v>100</v>
      </c>
      <c r="N233" s="83" t="s">
        <v>100</v>
      </c>
      <c r="O233" s="83" t="s">
        <v>100</v>
      </c>
      <c r="P233" s="84">
        <v>0</v>
      </c>
      <c r="Q233" s="85">
        <f t="shared" si="52"/>
        <v>2</v>
      </c>
      <c r="R233" s="91">
        <v>3800</v>
      </c>
      <c r="S233" s="87"/>
      <c r="T233" s="88">
        <f>IF(S233=0,0,SUM($S$5:S233))</f>
        <v>0</v>
      </c>
      <c r="U233" s="89">
        <f t="shared" si="53"/>
        <v>0</v>
      </c>
      <c r="V233" s="89">
        <f t="shared" si="54"/>
        <v>0</v>
      </c>
      <c r="W233" s="90">
        <f t="shared" si="55"/>
        <v>0</v>
      </c>
      <c r="X233" s="90">
        <f t="shared" si="55"/>
        <v>0</v>
      </c>
      <c r="Y233" s="89">
        <f t="shared" si="56"/>
        <v>0</v>
      </c>
      <c r="Z233" s="89">
        <f t="shared" si="57"/>
        <v>0</v>
      </c>
      <c r="AA233" s="87"/>
      <c r="AB233" s="87"/>
      <c r="AD233" s="186" t="s">
        <v>145</v>
      </c>
    </row>
    <row r="234" spans="1:30" s="74" customFormat="1" ht="12.95" customHeight="1">
      <c r="A234" s="75" t="str">
        <f t="shared" si="47"/>
        <v/>
      </c>
      <c r="B234" s="76">
        <f t="shared" si="48"/>
        <v>95</v>
      </c>
      <c r="C234" s="77">
        <f t="shared" si="49"/>
        <v>9.5</v>
      </c>
      <c r="D234" s="78" t="str">
        <f t="shared" si="50"/>
        <v/>
      </c>
      <c r="E234" s="79">
        <f t="shared" si="51"/>
        <v>9.5</v>
      </c>
      <c r="F234" s="80">
        <v>700</v>
      </c>
      <c r="G234" s="81">
        <v>38.32</v>
      </c>
      <c r="H234" s="81">
        <v>36.419999999999995</v>
      </c>
      <c r="I234" s="81">
        <v>1.9000000000000057</v>
      </c>
      <c r="J234" s="81" t="s">
        <v>111</v>
      </c>
      <c r="K234" s="81" t="s">
        <v>95</v>
      </c>
      <c r="L234" s="82">
        <v>0</v>
      </c>
      <c r="M234" s="83" t="s">
        <v>100</v>
      </c>
      <c r="N234" s="83" t="s">
        <v>100</v>
      </c>
      <c r="O234" s="83" t="s">
        <v>100</v>
      </c>
      <c r="P234" s="84">
        <v>0</v>
      </c>
      <c r="Q234" s="85">
        <f t="shared" si="52"/>
        <v>2</v>
      </c>
      <c r="R234" s="91">
        <v>3809.5</v>
      </c>
      <c r="S234" s="87"/>
      <c r="T234" s="88">
        <f>IF(S234=0,0,SUM($S$5:S234))</f>
        <v>0</v>
      </c>
      <c r="U234" s="89">
        <f t="shared" si="53"/>
        <v>0</v>
      </c>
      <c r="V234" s="89">
        <f t="shared" si="54"/>
        <v>0</v>
      </c>
      <c r="W234" s="90">
        <f t="shared" si="55"/>
        <v>0</v>
      </c>
      <c r="X234" s="90">
        <f t="shared" si="55"/>
        <v>0</v>
      </c>
      <c r="Y234" s="89">
        <f t="shared" si="56"/>
        <v>0</v>
      </c>
      <c r="Z234" s="89">
        <f t="shared" si="57"/>
        <v>0</v>
      </c>
      <c r="AA234" s="87"/>
      <c r="AB234" s="87"/>
      <c r="AD234" s="186" t="s">
        <v>145</v>
      </c>
    </row>
    <row r="235" spans="1:30" s="74" customFormat="1" ht="12.95" customHeight="1">
      <c r="A235" s="75" t="str">
        <f t="shared" si="47"/>
        <v/>
      </c>
      <c r="B235" s="76">
        <f t="shared" si="48"/>
        <v>96</v>
      </c>
      <c r="C235" s="77">
        <f t="shared" si="49"/>
        <v>0</v>
      </c>
      <c r="D235" s="78" t="str">
        <f t="shared" si="50"/>
        <v/>
      </c>
      <c r="E235" s="79">
        <f t="shared" si="51"/>
        <v>30.5</v>
      </c>
      <c r="F235" s="80">
        <v>700</v>
      </c>
      <c r="G235" s="81">
        <v>38.79</v>
      </c>
      <c r="H235" s="81">
        <v>36.67</v>
      </c>
      <c r="I235" s="81">
        <v>2.1199999999999974</v>
      </c>
      <c r="J235" s="81" t="s">
        <v>111</v>
      </c>
      <c r="K235" s="81" t="s">
        <v>95</v>
      </c>
      <c r="L235" s="82">
        <v>0</v>
      </c>
      <c r="M235" s="83" t="s">
        <v>100</v>
      </c>
      <c r="N235" s="83" t="s">
        <v>100</v>
      </c>
      <c r="O235" s="83" t="s">
        <v>100</v>
      </c>
      <c r="P235" s="84">
        <v>0</v>
      </c>
      <c r="Q235" s="85">
        <f t="shared" si="52"/>
        <v>2</v>
      </c>
      <c r="R235" s="91">
        <v>3840</v>
      </c>
      <c r="S235" s="87"/>
      <c r="T235" s="88">
        <f>IF(S235=0,0,SUM($S$5:S235))</f>
        <v>0</v>
      </c>
      <c r="U235" s="89">
        <f t="shared" si="53"/>
        <v>0</v>
      </c>
      <c r="V235" s="89">
        <f t="shared" si="54"/>
        <v>0</v>
      </c>
      <c r="W235" s="90">
        <f t="shared" si="55"/>
        <v>0</v>
      </c>
      <c r="X235" s="90">
        <f t="shared" si="55"/>
        <v>0</v>
      </c>
      <c r="Y235" s="89">
        <f t="shared" si="56"/>
        <v>0</v>
      </c>
      <c r="Z235" s="89">
        <f t="shared" si="57"/>
        <v>0</v>
      </c>
      <c r="AA235" s="87"/>
      <c r="AB235" s="87"/>
      <c r="AD235" s="186" t="s">
        <v>145</v>
      </c>
    </row>
    <row r="236" spans="1:30" s="74" customFormat="1" ht="12.95" customHeight="1">
      <c r="A236" s="75" t="str">
        <f t="shared" si="47"/>
        <v/>
      </c>
      <c r="B236" s="76">
        <f t="shared" si="48"/>
        <v>97</v>
      </c>
      <c r="C236" s="77">
        <f t="shared" si="49"/>
        <v>0</v>
      </c>
      <c r="D236" s="78" t="str">
        <f t="shared" si="50"/>
        <v/>
      </c>
      <c r="E236" s="79">
        <f t="shared" si="51"/>
        <v>40</v>
      </c>
      <c r="F236" s="80">
        <v>700</v>
      </c>
      <c r="G236" s="81">
        <v>39.409999999999997</v>
      </c>
      <c r="H236" s="81">
        <v>37.01</v>
      </c>
      <c r="I236" s="81">
        <v>2.3999999999999986</v>
      </c>
      <c r="J236" s="81" t="s">
        <v>111</v>
      </c>
      <c r="K236" s="81" t="s">
        <v>95</v>
      </c>
      <c r="L236" s="82">
        <v>0</v>
      </c>
      <c r="M236" s="83" t="s">
        <v>100</v>
      </c>
      <c r="N236" s="83" t="s">
        <v>100</v>
      </c>
      <c r="O236" s="83" t="s">
        <v>100</v>
      </c>
      <c r="P236" s="84">
        <v>0</v>
      </c>
      <c r="Q236" s="85">
        <f t="shared" si="52"/>
        <v>2</v>
      </c>
      <c r="R236" s="91">
        <v>3880</v>
      </c>
      <c r="S236" s="87"/>
      <c r="T236" s="88">
        <f>IF(S236=0,0,SUM($S$5:S236))</f>
        <v>0</v>
      </c>
      <c r="U236" s="89">
        <f t="shared" si="53"/>
        <v>0</v>
      </c>
      <c r="V236" s="89">
        <f t="shared" si="54"/>
        <v>0</v>
      </c>
      <c r="W236" s="90">
        <f t="shared" si="55"/>
        <v>0</v>
      </c>
      <c r="X236" s="90">
        <f t="shared" si="55"/>
        <v>0</v>
      </c>
      <c r="Y236" s="89">
        <f t="shared" si="56"/>
        <v>0</v>
      </c>
      <c r="Z236" s="89">
        <f t="shared" si="57"/>
        <v>0</v>
      </c>
      <c r="AA236" s="87"/>
      <c r="AB236" s="87"/>
      <c r="AD236" s="186" t="s">
        <v>145</v>
      </c>
    </row>
    <row r="237" spans="1:30" s="74" customFormat="1" ht="12.95" customHeight="1">
      <c r="A237" s="75" t="str">
        <f t="shared" si="47"/>
        <v/>
      </c>
      <c r="B237" s="76">
        <f t="shared" si="48"/>
        <v>98</v>
      </c>
      <c r="C237" s="77">
        <f t="shared" si="49"/>
        <v>0</v>
      </c>
      <c r="D237" s="78" t="str">
        <f t="shared" si="50"/>
        <v/>
      </c>
      <c r="E237" s="79">
        <f t="shared" si="51"/>
        <v>40</v>
      </c>
      <c r="F237" s="80">
        <v>700</v>
      </c>
      <c r="G237" s="81">
        <v>40.03</v>
      </c>
      <c r="H237" s="81">
        <v>37.340000000000003</v>
      </c>
      <c r="I237" s="81">
        <v>2.6899999999999977</v>
      </c>
      <c r="J237" s="81" t="s">
        <v>111</v>
      </c>
      <c r="K237" s="81" t="s">
        <v>95</v>
      </c>
      <c r="L237" s="82">
        <v>0</v>
      </c>
      <c r="M237" s="83" t="s">
        <v>100</v>
      </c>
      <c r="N237" s="83" t="s">
        <v>100</v>
      </c>
      <c r="O237" s="83" t="s">
        <v>100</v>
      </c>
      <c r="P237" s="84">
        <v>0</v>
      </c>
      <c r="Q237" s="85">
        <f t="shared" si="52"/>
        <v>2</v>
      </c>
      <c r="R237" s="91">
        <v>3920</v>
      </c>
      <c r="S237" s="87"/>
      <c r="T237" s="88">
        <f>IF(S237=0,0,SUM($S$5:S237))</f>
        <v>0</v>
      </c>
      <c r="U237" s="89">
        <f t="shared" si="53"/>
        <v>0</v>
      </c>
      <c r="V237" s="89">
        <f t="shared" si="54"/>
        <v>0</v>
      </c>
      <c r="W237" s="90">
        <f t="shared" si="55"/>
        <v>0</v>
      </c>
      <c r="X237" s="90">
        <f t="shared" si="55"/>
        <v>0</v>
      </c>
      <c r="Y237" s="89">
        <f t="shared" si="56"/>
        <v>0</v>
      </c>
      <c r="Z237" s="89">
        <f t="shared" si="57"/>
        <v>0</v>
      </c>
      <c r="AA237" s="87"/>
      <c r="AB237" s="87"/>
      <c r="AD237" s="186" t="s">
        <v>145</v>
      </c>
    </row>
    <row r="238" spans="1:30" s="104" customFormat="1" ht="12.95" customHeight="1">
      <c r="A238" s="92" t="str">
        <f t="shared" si="47"/>
        <v/>
      </c>
      <c r="B238" s="93">
        <f t="shared" si="48"/>
        <v>99</v>
      </c>
      <c r="C238" s="94">
        <f t="shared" si="49"/>
        <v>0</v>
      </c>
      <c r="D238" s="95" t="str">
        <f t="shared" si="50"/>
        <v/>
      </c>
      <c r="E238" s="96">
        <f t="shared" si="51"/>
        <v>40</v>
      </c>
      <c r="F238" s="97">
        <v>700</v>
      </c>
      <c r="G238" s="98">
        <v>40.65</v>
      </c>
      <c r="H238" s="98">
        <v>37.67</v>
      </c>
      <c r="I238" s="98">
        <v>2.9799999999999969</v>
      </c>
      <c r="J238" s="98" t="s">
        <v>111</v>
      </c>
      <c r="K238" s="98" t="s">
        <v>95</v>
      </c>
      <c r="L238" s="99">
        <v>0</v>
      </c>
      <c r="M238" s="100" t="s">
        <v>100</v>
      </c>
      <c r="N238" s="100" t="s">
        <v>100</v>
      </c>
      <c r="O238" s="100" t="s">
        <v>100</v>
      </c>
      <c r="P238" s="101">
        <v>0</v>
      </c>
      <c r="Q238" s="102">
        <f t="shared" si="52"/>
        <v>2</v>
      </c>
      <c r="R238" s="103">
        <v>3960</v>
      </c>
      <c r="S238" s="87"/>
      <c r="T238" s="88">
        <f>IF(S238=0,0,SUM($S$5:S238))</f>
        <v>0</v>
      </c>
      <c r="U238" s="89">
        <f t="shared" si="53"/>
        <v>0</v>
      </c>
      <c r="V238" s="89">
        <f t="shared" si="54"/>
        <v>0</v>
      </c>
      <c r="W238" s="90">
        <f t="shared" si="55"/>
        <v>0</v>
      </c>
      <c r="X238" s="90">
        <f t="shared" si="55"/>
        <v>0</v>
      </c>
      <c r="Y238" s="89">
        <f t="shared" si="56"/>
        <v>0</v>
      </c>
      <c r="Z238" s="89">
        <f t="shared" si="57"/>
        <v>0</v>
      </c>
      <c r="AA238" s="87"/>
      <c r="AB238" s="87"/>
      <c r="AD238" s="186" t="s">
        <v>145</v>
      </c>
    </row>
    <row r="239" spans="1:30" s="104" customFormat="1" ht="12.95" customHeight="1">
      <c r="A239" s="92" t="str">
        <f t="shared" si="47"/>
        <v/>
      </c>
      <c r="B239" s="93">
        <f t="shared" si="48"/>
        <v>100</v>
      </c>
      <c r="C239" s="94">
        <f t="shared" si="49"/>
        <v>0</v>
      </c>
      <c r="D239" s="95" t="str">
        <f t="shared" si="50"/>
        <v/>
      </c>
      <c r="E239" s="96">
        <f t="shared" si="51"/>
        <v>40</v>
      </c>
      <c r="F239" s="97">
        <v>700</v>
      </c>
      <c r="G239" s="98">
        <v>41.27</v>
      </c>
      <c r="H239" s="98">
        <v>38.01</v>
      </c>
      <c r="I239" s="98">
        <v>3.2600000000000051</v>
      </c>
      <c r="J239" s="98" t="s">
        <v>111</v>
      </c>
      <c r="K239" s="98" t="s">
        <v>95</v>
      </c>
      <c r="L239" s="99">
        <v>0</v>
      </c>
      <c r="M239" s="100" t="s">
        <v>100</v>
      </c>
      <c r="N239" s="100" t="s">
        <v>100</v>
      </c>
      <c r="O239" s="100" t="s">
        <v>100</v>
      </c>
      <c r="P239" s="101">
        <v>0</v>
      </c>
      <c r="Q239" s="102">
        <f t="shared" si="52"/>
        <v>2</v>
      </c>
      <c r="R239" s="103">
        <v>4000</v>
      </c>
      <c r="S239" s="87"/>
      <c r="T239" s="88">
        <f>IF(S239=0,0,SUM($S$5:S239))</f>
        <v>0</v>
      </c>
      <c r="U239" s="89">
        <f t="shared" si="53"/>
        <v>0</v>
      </c>
      <c r="V239" s="89">
        <f t="shared" si="54"/>
        <v>0</v>
      </c>
      <c r="W239" s="90">
        <f t="shared" si="55"/>
        <v>0</v>
      </c>
      <c r="X239" s="90">
        <f t="shared" si="55"/>
        <v>0</v>
      </c>
      <c r="Y239" s="89">
        <f t="shared" si="56"/>
        <v>0</v>
      </c>
      <c r="Z239" s="89">
        <f t="shared" si="57"/>
        <v>0</v>
      </c>
      <c r="AA239" s="87"/>
      <c r="AB239" s="87"/>
      <c r="AD239" s="186" t="s">
        <v>145</v>
      </c>
    </row>
    <row r="240" spans="1:30" s="74" customFormat="1" ht="12.95" customHeight="1">
      <c r="A240" s="75" t="str">
        <f t="shared" si="47"/>
        <v/>
      </c>
      <c r="B240" s="76">
        <f t="shared" si="48"/>
        <v>100</v>
      </c>
      <c r="C240" s="77">
        <f t="shared" si="49"/>
        <v>3.3</v>
      </c>
      <c r="D240" s="78" t="str">
        <f t="shared" si="50"/>
        <v/>
      </c>
      <c r="E240" s="79">
        <f t="shared" si="51"/>
        <v>3.3</v>
      </c>
      <c r="F240" s="80">
        <v>700</v>
      </c>
      <c r="G240" s="81">
        <v>41.32</v>
      </c>
      <c r="H240" s="81">
        <v>38.04</v>
      </c>
      <c r="I240" s="81">
        <v>3.2800000000000011</v>
      </c>
      <c r="J240" s="81" t="s">
        <v>111</v>
      </c>
      <c r="K240" s="81" t="s">
        <v>95</v>
      </c>
      <c r="L240" s="82">
        <v>0</v>
      </c>
      <c r="M240" s="83" t="s">
        <v>104</v>
      </c>
      <c r="N240" s="83" t="s">
        <v>100</v>
      </c>
      <c r="O240" s="83" t="s">
        <v>100</v>
      </c>
      <c r="P240" s="84">
        <v>0</v>
      </c>
      <c r="Q240" s="85">
        <f t="shared" si="52"/>
        <v>2</v>
      </c>
      <c r="R240" s="91">
        <v>4003.3</v>
      </c>
      <c r="S240" s="87"/>
      <c r="T240" s="88">
        <f>IF(S240=0,0,SUM($S$5:S240))</f>
        <v>0</v>
      </c>
      <c r="U240" s="89">
        <f t="shared" si="53"/>
        <v>0</v>
      </c>
      <c r="V240" s="89">
        <f t="shared" si="54"/>
        <v>0</v>
      </c>
      <c r="W240" s="90">
        <f t="shared" si="55"/>
        <v>0</v>
      </c>
      <c r="X240" s="90">
        <f t="shared" si="55"/>
        <v>0</v>
      </c>
      <c r="Y240" s="89">
        <f t="shared" si="56"/>
        <v>0</v>
      </c>
      <c r="Z240" s="89">
        <f t="shared" si="57"/>
        <v>0</v>
      </c>
      <c r="AA240" s="87"/>
      <c r="AB240" s="87"/>
      <c r="AD240" s="186" t="s">
        <v>145</v>
      </c>
    </row>
    <row r="241" spans="1:30" s="74" customFormat="1" ht="12.95" customHeight="1">
      <c r="A241" s="75" t="str">
        <f t="shared" si="47"/>
        <v/>
      </c>
      <c r="B241" s="76">
        <f t="shared" si="48"/>
        <v>100</v>
      </c>
      <c r="C241" s="77">
        <f t="shared" si="49"/>
        <v>9.5</v>
      </c>
      <c r="D241" s="78" t="str">
        <f t="shared" si="50"/>
        <v/>
      </c>
      <c r="E241" s="79">
        <f t="shared" si="51"/>
        <v>6.2</v>
      </c>
      <c r="F241" s="80">
        <v>700</v>
      </c>
      <c r="G241" s="81">
        <v>41.42</v>
      </c>
      <c r="H241" s="81">
        <v>38.090000000000003</v>
      </c>
      <c r="I241" s="81">
        <v>3.3299999999999983</v>
      </c>
      <c r="J241" s="81" t="s">
        <v>111</v>
      </c>
      <c r="K241" s="81" t="s">
        <v>95</v>
      </c>
      <c r="L241" s="82">
        <v>0</v>
      </c>
      <c r="M241" s="83" t="s">
        <v>100</v>
      </c>
      <c r="N241" s="83" t="s">
        <v>100</v>
      </c>
      <c r="O241" s="83" t="s">
        <v>100</v>
      </c>
      <c r="P241" s="84">
        <v>0</v>
      </c>
      <c r="Q241" s="85">
        <f t="shared" si="52"/>
        <v>2</v>
      </c>
      <c r="R241" s="91">
        <v>4009.5</v>
      </c>
      <c r="S241" s="87"/>
      <c r="T241" s="88">
        <f>IF(S241=0,0,SUM($S$5:S241))</f>
        <v>0</v>
      </c>
      <c r="U241" s="89">
        <f t="shared" si="53"/>
        <v>0</v>
      </c>
      <c r="V241" s="89">
        <f t="shared" si="54"/>
        <v>0</v>
      </c>
      <c r="W241" s="90">
        <f t="shared" si="55"/>
        <v>0</v>
      </c>
      <c r="X241" s="90">
        <f t="shared" si="55"/>
        <v>0</v>
      </c>
      <c r="Y241" s="89">
        <f t="shared" si="56"/>
        <v>0</v>
      </c>
      <c r="Z241" s="89">
        <f t="shared" si="57"/>
        <v>0</v>
      </c>
      <c r="AA241" s="87"/>
      <c r="AB241" s="87"/>
      <c r="AD241" s="186" t="s">
        <v>145</v>
      </c>
    </row>
    <row r="242" spans="1:30" s="74" customFormat="1" ht="12.95" customHeight="1">
      <c r="A242" s="75" t="str">
        <f t="shared" si="47"/>
        <v/>
      </c>
      <c r="B242" s="76">
        <f t="shared" si="48"/>
        <v>101</v>
      </c>
      <c r="C242" s="77">
        <f t="shared" si="49"/>
        <v>0</v>
      </c>
      <c r="D242" s="78" t="str">
        <f t="shared" si="50"/>
        <v/>
      </c>
      <c r="E242" s="79">
        <f t="shared" si="51"/>
        <v>30.5</v>
      </c>
      <c r="F242" s="80">
        <v>700</v>
      </c>
      <c r="G242" s="81">
        <v>41.42</v>
      </c>
      <c r="H242" s="81">
        <v>38.340000000000003</v>
      </c>
      <c r="I242" s="81">
        <v>3.0799999999999983</v>
      </c>
      <c r="J242" s="81" t="s">
        <v>111</v>
      </c>
      <c r="K242" s="81" t="s">
        <v>95</v>
      </c>
      <c r="L242" s="82">
        <v>0</v>
      </c>
      <c r="M242" s="83" t="s">
        <v>100</v>
      </c>
      <c r="N242" s="83" t="s">
        <v>100</v>
      </c>
      <c r="O242" s="83" t="s">
        <v>100</v>
      </c>
      <c r="P242" s="84">
        <v>0</v>
      </c>
      <c r="Q242" s="85">
        <f t="shared" si="52"/>
        <v>2</v>
      </c>
      <c r="R242" s="91">
        <v>4040</v>
      </c>
      <c r="S242" s="87"/>
      <c r="T242" s="88">
        <f>IF(S242=0,0,SUM($S$5:S242))</f>
        <v>0</v>
      </c>
      <c r="U242" s="89">
        <f t="shared" si="53"/>
        <v>0</v>
      </c>
      <c r="V242" s="89">
        <f t="shared" si="54"/>
        <v>0</v>
      </c>
      <c r="W242" s="90">
        <f t="shared" si="55"/>
        <v>0</v>
      </c>
      <c r="X242" s="90">
        <f t="shared" si="55"/>
        <v>0</v>
      </c>
      <c r="Y242" s="89">
        <f t="shared" si="56"/>
        <v>0</v>
      </c>
      <c r="Z242" s="89">
        <f t="shared" si="57"/>
        <v>0</v>
      </c>
      <c r="AA242" s="87"/>
      <c r="AB242" s="87"/>
      <c r="AD242" s="186" t="s">
        <v>145</v>
      </c>
    </row>
    <row r="243" spans="1:30" s="74" customFormat="1" ht="12.95" customHeight="1">
      <c r="A243" s="75" t="str">
        <f t="shared" si="47"/>
        <v/>
      </c>
      <c r="B243" s="76">
        <f t="shared" si="48"/>
        <v>101</v>
      </c>
      <c r="C243" s="77">
        <f t="shared" si="49"/>
        <v>9.5</v>
      </c>
      <c r="D243" s="78" t="str">
        <f t="shared" si="50"/>
        <v>(전)</v>
      </c>
      <c r="E243" s="79">
        <f t="shared" si="51"/>
        <v>9.5</v>
      </c>
      <c r="F243" s="80">
        <v>700</v>
      </c>
      <c r="G243" s="81">
        <v>41.42</v>
      </c>
      <c r="H243" s="81">
        <v>38.42</v>
      </c>
      <c r="I243" s="81">
        <v>3</v>
      </c>
      <c r="J243" s="81" t="s">
        <v>111</v>
      </c>
      <c r="K243" s="81" t="s">
        <v>95</v>
      </c>
      <c r="L243" s="82">
        <v>0</v>
      </c>
      <c r="M243" s="83" t="s">
        <v>100</v>
      </c>
      <c r="N243" s="83" t="s">
        <v>115</v>
      </c>
      <c r="O243" s="83" t="s">
        <v>100</v>
      </c>
      <c r="P243" s="84">
        <v>0</v>
      </c>
      <c r="Q243" s="85">
        <f t="shared" si="52"/>
        <v>2</v>
      </c>
      <c r="R243" s="91">
        <v>4049.5</v>
      </c>
      <c r="S243" s="87"/>
      <c r="T243" s="88">
        <f>IF(S243=0,0,SUM($S$5:S243))</f>
        <v>0</v>
      </c>
      <c r="U243" s="89">
        <f t="shared" si="53"/>
        <v>0</v>
      </c>
      <c r="V243" s="89">
        <f t="shared" si="54"/>
        <v>0</v>
      </c>
      <c r="W243" s="90">
        <f t="shared" si="55"/>
        <v>0</v>
      </c>
      <c r="X243" s="90">
        <f t="shared" si="55"/>
        <v>0</v>
      </c>
      <c r="Y243" s="89">
        <f t="shared" si="56"/>
        <v>0</v>
      </c>
      <c r="Z243" s="89">
        <f t="shared" si="57"/>
        <v>0</v>
      </c>
      <c r="AA243" s="87"/>
      <c r="AB243" s="87"/>
      <c r="AD243" s="186" t="s">
        <v>145</v>
      </c>
    </row>
    <row r="244" spans="1:30" s="74" customFormat="1" ht="12.95" customHeight="1">
      <c r="A244" s="75" t="str">
        <f t="shared" si="47"/>
        <v/>
      </c>
      <c r="B244" s="76">
        <f t="shared" si="48"/>
        <v>101</v>
      </c>
      <c r="C244" s="77">
        <f t="shared" si="49"/>
        <v>9.5</v>
      </c>
      <c r="D244" s="78" t="str">
        <f t="shared" si="50"/>
        <v>(후)</v>
      </c>
      <c r="E244" s="79">
        <f t="shared" si="51"/>
        <v>0</v>
      </c>
      <c r="F244" s="80">
        <v>700</v>
      </c>
      <c r="G244" s="81">
        <v>41.42</v>
      </c>
      <c r="H244" s="81">
        <v>38.42</v>
      </c>
      <c r="I244" s="81">
        <v>3</v>
      </c>
      <c r="J244" s="81" t="s">
        <v>111</v>
      </c>
      <c r="K244" s="81" t="s">
        <v>96</v>
      </c>
      <c r="L244" s="82">
        <v>0</v>
      </c>
      <c r="M244" s="83" t="s">
        <v>100</v>
      </c>
      <c r="N244" s="83" t="s">
        <v>100</v>
      </c>
      <c r="O244" s="83" t="s">
        <v>100</v>
      </c>
      <c r="P244" s="84">
        <v>0</v>
      </c>
      <c r="Q244" s="85">
        <f t="shared" si="52"/>
        <v>2</v>
      </c>
      <c r="R244" s="91">
        <v>4049.5</v>
      </c>
      <c r="S244" s="87"/>
      <c r="T244" s="88">
        <f>IF(S244=0,0,SUM($S$5:S244))</f>
        <v>0</v>
      </c>
      <c r="U244" s="89">
        <f t="shared" si="53"/>
        <v>0</v>
      </c>
      <c r="V244" s="89">
        <f t="shared" si="54"/>
        <v>0</v>
      </c>
      <c r="W244" s="90">
        <f t="shared" si="55"/>
        <v>0</v>
      </c>
      <c r="X244" s="90">
        <f t="shared" si="55"/>
        <v>0</v>
      </c>
      <c r="Y244" s="89">
        <f t="shared" si="56"/>
        <v>0</v>
      </c>
      <c r="Z244" s="89">
        <f t="shared" si="57"/>
        <v>0</v>
      </c>
      <c r="AA244" s="87"/>
      <c r="AB244" s="87"/>
      <c r="AD244" s="186" t="s">
        <v>145</v>
      </c>
    </row>
    <row r="245" spans="1:30" s="74" customFormat="1" ht="12.95" customHeight="1">
      <c r="A245" s="75" t="str">
        <f t="shared" si="47"/>
        <v/>
      </c>
      <c r="B245" s="76">
        <f t="shared" si="48"/>
        <v>101</v>
      </c>
      <c r="C245" s="77">
        <f t="shared" si="49"/>
        <v>16.8</v>
      </c>
      <c r="D245" s="78" t="str">
        <f t="shared" si="50"/>
        <v>(전)</v>
      </c>
      <c r="E245" s="79">
        <f t="shared" si="51"/>
        <v>7.3</v>
      </c>
      <c r="F245" s="80">
        <v>700</v>
      </c>
      <c r="G245" s="81">
        <v>41.42</v>
      </c>
      <c r="H245" s="81">
        <v>36.769999999999996</v>
      </c>
      <c r="I245" s="81">
        <v>4.6500000000000057</v>
      </c>
      <c r="J245" s="81" t="s">
        <v>111</v>
      </c>
      <c r="K245" s="81" t="s">
        <v>96</v>
      </c>
      <c r="L245" s="82">
        <v>0</v>
      </c>
      <c r="M245" s="83" t="s">
        <v>100</v>
      </c>
      <c r="N245" s="83" t="s">
        <v>100</v>
      </c>
      <c r="O245" s="83" t="s">
        <v>100</v>
      </c>
      <c r="P245" s="84">
        <v>0</v>
      </c>
      <c r="Q245" s="85">
        <f t="shared" si="52"/>
        <v>2</v>
      </c>
      <c r="R245" s="91">
        <v>4056.8</v>
      </c>
      <c r="S245" s="87"/>
      <c r="T245" s="88">
        <f>IF(S245=0,0,SUM($S$5:S245))</f>
        <v>0</v>
      </c>
      <c r="U245" s="89">
        <f t="shared" si="53"/>
        <v>0</v>
      </c>
      <c r="V245" s="89">
        <f t="shared" si="54"/>
        <v>0</v>
      </c>
      <c r="W245" s="90">
        <f t="shared" si="55"/>
        <v>0</v>
      </c>
      <c r="X245" s="90">
        <f t="shared" si="55"/>
        <v>0</v>
      </c>
      <c r="Y245" s="89">
        <f t="shared" si="56"/>
        <v>0</v>
      </c>
      <c r="Z245" s="89">
        <f t="shared" si="57"/>
        <v>0</v>
      </c>
      <c r="AA245" s="87"/>
      <c r="AB245" s="87"/>
      <c r="AD245" s="186" t="s">
        <v>145</v>
      </c>
    </row>
    <row r="246" spans="1:30" s="74" customFormat="1" ht="12.95" customHeight="1">
      <c r="A246" s="75" t="str">
        <f t="shared" si="47"/>
        <v/>
      </c>
      <c r="B246" s="76">
        <f t="shared" si="48"/>
        <v>101</v>
      </c>
      <c r="C246" s="77">
        <f t="shared" si="49"/>
        <v>16.8</v>
      </c>
      <c r="D246" s="78" t="str">
        <f t="shared" si="50"/>
        <v>(후)</v>
      </c>
      <c r="E246" s="79">
        <f t="shared" si="51"/>
        <v>0</v>
      </c>
      <c r="F246" s="80">
        <v>700</v>
      </c>
      <c r="G246" s="81">
        <v>41.42</v>
      </c>
      <c r="H246" s="81">
        <v>36.770000000000003</v>
      </c>
      <c r="I246" s="81">
        <v>4.6499999999999986</v>
      </c>
      <c r="J246" s="81" t="s">
        <v>111</v>
      </c>
      <c r="K246" s="81" t="s">
        <v>113</v>
      </c>
      <c r="L246" s="82" t="s">
        <v>114</v>
      </c>
      <c r="M246" s="83" t="s">
        <v>100</v>
      </c>
      <c r="N246" s="83" t="s">
        <v>100</v>
      </c>
      <c r="O246" s="83" t="s">
        <v>100</v>
      </c>
      <c r="P246" s="84">
        <v>0</v>
      </c>
      <c r="Q246" s="85">
        <f t="shared" si="52"/>
        <v>2</v>
      </c>
      <c r="R246" s="91">
        <v>4056.8</v>
      </c>
      <c r="S246" s="87"/>
      <c r="T246" s="88">
        <f>IF(S246=0,0,SUM($S$5:S246))</f>
        <v>0</v>
      </c>
      <c r="U246" s="89">
        <f t="shared" si="53"/>
        <v>0</v>
      </c>
      <c r="V246" s="89">
        <f t="shared" si="54"/>
        <v>0</v>
      </c>
      <c r="W246" s="90">
        <f t="shared" si="55"/>
        <v>0</v>
      </c>
      <c r="X246" s="90">
        <f t="shared" si="55"/>
        <v>0</v>
      </c>
      <c r="Y246" s="89">
        <f t="shared" si="56"/>
        <v>0</v>
      </c>
      <c r="Z246" s="89">
        <f t="shared" si="57"/>
        <v>0</v>
      </c>
      <c r="AA246" s="87"/>
      <c r="AB246" s="87"/>
      <c r="AD246" s="186" t="s">
        <v>145</v>
      </c>
    </row>
    <row r="247" spans="1:30" s="74" customFormat="1" ht="12.95" customHeight="1">
      <c r="A247" s="75" t="str">
        <f t="shared" si="47"/>
        <v/>
      </c>
      <c r="B247" s="76">
        <f t="shared" si="48"/>
        <v>101</v>
      </c>
      <c r="C247" s="77">
        <f t="shared" si="49"/>
        <v>20.8</v>
      </c>
      <c r="D247" s="78" t="str">
        <f t="shared" si="50"/>
        <v>(전)</v>
      </c>
      <c r="E247" s="79">
        <f t="shared" si="51"/>
        <v>4</v>
      </c>
      <c r="F247" s="80">
        <v>700</v>
      </c>
      <c r="G247" s="81">
        <v>41.42</v>
      </c>
      <c r="H247" s="81">
        <v>36.770000000000003</v>
      </c>
      <c r="I247" s="81">
        <v>4.6499999999999986</v>
      </c>
      <c r="J247" s="81" t="s">
        <v>111</v>
      </c>
      <c r="K247" s="81" t="s">
        <v>113</v>
      </c>
      <c r="L247" s="82" t="s">
        <v>114</v>
      </c>
      <c r="M247" s="83" t="s">
        <v>100</v>
      </c>
      <c r="N247" s="83" t="s">
        <v>100</v>
      </c>
      <c r="O247" s="83" t="s">
        <v>100</v>
      </c>
      <c r="P247" s="84">
        <v>0</v>
      </c>
      <c r="Q247" s="85">
        <f t="shared" si="52"/>
        <v>2</v>
      </c>
      <c r="R247" s="91">
        <v>4060.8</v>
      </c>
      <c r="S247" s="87"/>
      <c r="T247" s="88">
        <f>IF(S247=0,0,SUM($S$5:S247))</f>
        <v>0</v>
      </c>
      <c r="U247" s="89">
        <f t="shared" si="53"/>
        <v>0</v>
      </c>
      <c r="V247" s="89">
        <f t="shared" si="54"/>
        <v>0</v>
      </c>
      <c r="W247" s="90">
        <f t="shared" si="55"/>
        <v>0</v>
      </c>
      <c r="X247" s="90">
        <f t="shared" si="55"/>
        <v>0</v>
      </c>
      <c r="Y247" s="89">
        <f t="shared" si="56"/>
        <v>0</v>
      </c>
      <c r="Z247" s="89">
        <f t="shared" si="57"/>
        <v>0</v>
      </c>
      <c r="AA247" s="87"/>
      <c r="AB247" s="87"/>
      <c r="AD247" s="186" t="s">
        <v>145</v>
      </c>
    </row>
    <row r="248" spans="1:30" s="74" customFormat="1" ht="12.95" customHeight="1">
      <c r="A248" s="75" t="str">
        <f t="shared" si="47"/>
        <v/>
      </c>
      <c r="B248" s="76">
        <f t="shared" si="48"/>
        <v>101</v>
      </c>
      <c r="C248" s="77">
        <f t="shared" si="49"/>
        <v>20.8</v>
      </c>
      <c r="D248" s="78" t="str">
        <f t="shared" si="50"/>
        <v>(후)</v>
      </c>
      <c r="E248" s="79">
        <f t="shared" si="51"/>
        <v>0</v>
      </c>
      <c r="F248" s="80">
        <v>700</v>
      </c>
      <c r="G248" s="81">
        <v>41.42</v>
      </c>
      <c r="H248" s="81">
        <v>36.770000000000003</v>
      </c>
      <c r="I248" s="81">
        <v>4.6499999999999986</v>
      </c>
      <c r="J248" s="81" t="s">
        <v>111</v>
      </c>
      <c r="K248" s="81" t="s">
        <v>96</v>
      </c>
      <c r="L248" s="82">
        <v>0</v>
      </c>
      <c r="M248" s="83" t="s">
        <v>100</v>
      </c>
      <c r="N248" s="83" t="s">
        <v>100</v>
      </c>
      <c r="O248" s="83" t="s">
        <v>100</v>
      </c>
      <c r="P248" s="84">
        <v>0</v>
      </c>
      <c r="Q248" s="85">
        <f t="shared" si="52"/>
        <v>2</v>
      </c>
      <c r="R248" s="91">
        <v>4060.8</v>
      </c>
      <c r="S248" s="87"/>
      <c r="T248" s="88">
        <f>IF(S248=0,0,SUM($S$5:S248))</f>
        <v>0</v>
      </c>
      <c r="U248" s="89">
        <f t="shared" si="53"/>
        <v>0</v>
      </c>
      <c r="V248" s="89">
        <f t="shared" si="54"/>
        <v>0</v>
      </c>
      <c r="W248" s="90">
        <f t="shared" si="55"/>
        <v>0</v>
      </c>
      <c r="X248" s="90">
        <f t="shared" si="55"/>
        <v>0</v>
      </c>
      <c r="Y248" s="89">
        <f t="shared" si="56"/>
        <v>0</v>
      </c>
      <c r="Z248" s="89">
        <f t="shared" si="57"/>
        <v>0</v>
      </c>
      <c r="AA248" s="87"/>
      <c r="AB248" s="87"/>
      <c r="AD248" s="186" t="s">
        <v>145</v>
      </c>
    </row>
    <row r="249" spans="1:30" s="74" customFormat="1" ht="12.95" customHeight="1">
      <c r="A249" s="75" t="str">
        <f t="shared" si="47"/>
        <v/>
      </c>
      <c r="B249" s="76">
        <f t="shared" si="48"/>
        <v>101</v>
      </c>
      <c r="C249" s="77">
        <f t="shared" si="49"/>
        <v>30.5</v>
      </c>
      <c r="D249" s="78" t="str">
        <f t="shared" si="50"/>
        <v>(전)</v>
      </c>
      <c r="E249" s="79">
        <f t="shared" si="51"/>
        <v>9.6999999999999993</v>
      </c>
      <c r="F249" s="80">
        <v>700</v>
      </c>
      <c r="G249" s="81">
        <v>41.42</v>
      </c>
      <c r="H249" s="81">
        <v>36.770000000000003</v>
      </c>
      <c r="I249" s="81">
        <v>4.6499999999999986</v>
      </c>
      <c r="J249" s="81" t="s">
        <v>111</v>
      </c>
      <c r="K249" s="81" t="s">
        <v>96</v>
      </c>
      <c r="L249" s="82">
        <v>0</v>
      </c>
      <c r="M249" s="83" t="s">
        <v>104</v>
      </c>
      <c r="N249" s="83" t="s">
        <v>100</v>
      </c>
      <c r="O249" s="83" t="s">
        <v>100</v>
      </c>
      <c r="P249" s="84">
        <v>0</v>
      </c>
      <c r="Q249" s="85">
        <f t="shared" si="52"/>
        <v>2</v>
      </c>
      <c r="R249" s="91">
        <v>4070.5</v>
      </c>
      <c r="S249" s="87"/>
      <c r="T249" s="88">
        <f>IF(S249=0,0,SUM($S$5:S249))</f>
        <v>0</v>
      </c>
      <c r="U249" s="89">
        <f t="shared" si="53"/>
        <v>0</v>
      </c>
      <c r="V249" s="89">
        <f t="shared" si="54"/>
        <v>0</v>
      </c>
      <c r="W249" s="90">
        <f t="shared" si="55"/>
        <v>0</v>
      </c>
      <c r="X249" s="90">
        <f t="shared" si="55"/>
        <v>0</v>
      </c>
      <c r="Y249" s="89">
        <f t="shared" si="56"/>
        <v>0</v>
      </c>
      <c r="Z249" s="89">
        <f t="shared" si="57"/>
        <v>0</v>
      </c>
      <c r="AA249" s="87"/>
      <c r="AB249" s="87"/>
      <c r="AD249" s="186" t="s">
        <v>145</v>
      </c>
    </row>
    <row r="250" spans="1:30" s="74" customFormat="1" ht="12.95" customHeight="1">
      <c r="A250" s="75" t="str">
        <f t="shared" si="47"/>
        <v/>
      </c>
      <c r="B250" s="76">
        <f t="shared" si="48"/>
        <v>101</v>
      </c>
      <c r="C250" s="77">
        <f t="shared" si="49"/>
        <v>30.5</v>
      </c>
      <c r="D250" s="78" t="str">
        <f t="shared" si="50"/>
        <v>(후)</v>
      </c>
      <c r="E250" s="79">
        <f t="shared" si="51"/>
        <v>0</v>
      </c>
      <c r="F250" s="80">
        <v>700</v>
      </c>
      <c r="G250" s="81">
        <v>41.42</v>
      </c>
      <c r="H250" s="81">
        <v>36.770000000000003</v>
      </c>
      <c r="I250" s="81">
        <v>4.6499999999999986</v>
      </c>
      <c r="J250" s="81" t="s">
        <v>111</v>
      </c>
      <c r="K250" s="81" t="s">
        <v>113</v>
      </c>
      <c r="L250" s="82" t="s">
        <v>114</v>
      </c>
      <c r="M250" s="83" t="s">
        <v>100</v>
      </c>
      <c r="N250" s="83" t="s">
        <v>100</v>
      </c>
      <c r="O250" s="83" t="s">
        <v>100</v>
      </c>
      <c r="P250" s="84">
        <v>0</v>
      </c>
      <c r="Q250" s="85">
        <f t="shared" si="52"/>
        <v>2</v>
      </c>
      <c r="R250" s="91">
        <v>4070.5</v>
      </c>
      <c r="S250" s="87"/>
      <c r="T250" s="88">
        <f>IF(S250=0,0,SUM($S$5:S250))</f>
        <v>0</v>
      </c>
      <c r="U250" s="89">
        <f t="shared" si="53"/>
        <v>0</v>
      </c>
      <c r="V250" s="89">
        <f t="shared" si="54"/>
        <v>0</v>
      </c>
      <c r="W250" s="90">
        <f t="shared" si="55"/>
        <v>0</v>
      </c>
      <c r="X250" s="90">
        <f t="shared" si="55"/>
        <v>0</v>
      </c>
      <c r="Y250" s="89">
        <f t="shared" si="56"/>
        <v>0</v>
      </c>
      <c r="Z250" s="89">
        <f t="shared" si="57"/>
        <v>0</v>
      </c>
      <c r="AA250" s="87"/>
      <c r="AB250" s="87"/>
      <c r="AD250" s="186" t="s">
        <v>145</v>
      </c>
    </row>
    <row r="251" spans="1:30" s="74" customFormat="1" ht="12.95" customHeight="1">
      <c r="A251" s="75" t="str">
        <f t="shared" si="47"/>
        <v/>
      </c>
      <c r="B251" s="76">
        <f t="shared" si="48"/>
        <v>101</v>
      </c>
      <c r="C251" s="77">
        <f t="shared" si="49"/>
        <v>36.1</v>
      </c>
      <c r="D251" s="78" t="str">
        <f t="shared" si="50"/>
        <v>(전)</v>
      </c>
      <c r="E251" s="79">
        <f t="shared" si="51"/>
        <v>5.6</v>
      </c>
      <c r="F251" s="80">
        <v>700</v>
      </c>
      <c r="G251" s="81">
        <v>41.42</v>
      </c>
      <c r="H251" s="81">
        <v>36.770000000000003</v>
      </c>
      <c r="I251" s="81">
        <v>4.6499999999999986</v>
      </c>
      <c r="J251" s="81" t="s">
        <v>111</v>
      </c>
      <c r="K251" s="81" t="s">
        <v>113</v>
      </c>
      <c r="L251" s="82" t="s">
        <v>114</v>
      </c>
      <c r="M251" s="83" t="s">
        <v>100</v>
      </c>
      <c r="N251" s="83" t="s">
        <v>100</v>
      </c>
      <c r="O251" s="83" t="s">
        <v>100</v>
      </c>
      <c r="P251" s="84">
        <v>0</v>
      </c>
      <c r="Q251" s="85">
        <f t="shared" si="52"/>
        <v>2</v>
      </c>
      <c r="R251" s="91">
        <v>4076.1</v>
      </c>
      <c r="S251" s="87"/>
      <c r="T251" s="88">
        <f>IF(S251=0,0,SUM($S$5:S251))</f>
        <v>0</v>
      </c>
      <c r="U251" s="89">
        <f t="shared" si="53"/>
        <v>0</v>
      </c>
      <c r="V251" s="89">
        <f t="shared" si="54"/>
        <v>0</v>
      </c>
      <c r="W251" s="90">
        <f t="shared" si="55"/>
        <v>0</v>
      </c>
      <c r="X251" s="90">
        <f t="shared" si="55"/>
        <v>0</v>
      </c>
      <c r="Y251" s="89">
        <f t="shared" si="56"/>
        <v>0</v>
      </c>
      <c r="Z251" s="89">
        <f t="shared" si="57"/>
        <v>0</v>
      </c>
      <c r="AA251" s="87"/>
      <c r="AB251" s="87"/>
      <c r="AD251" s="186" t="s">
        <v>145</v>
      </c>
    </row>
    <row r="252" spans="1:30" s="74" customFormat="1" ht="12.95" customHeight="1">
      <c r="A252" s="75" t="str">
        <f t="shared" si="47"/>
        <v/>
      </c>
      <c r="B252" s="76">
        <f t="shared" si="48"/>
        <v>101</v>
      </c>
      <c r="C252" s="77">
        <f t="shared" si="49"/>
        <v>36.1</v>
      </c>
      <c r="D252" s="78" t="str">
        <f t="shared" si="50"/>
        <v>(후)</v>
      </c>
      <c r="E252" s="79">
        <f t="shared" si="51"/>
        <v>0</v>
      </c>
      <c r="F252" s="80">
        <v>700</v>
      </c>
      <c r="G252" s="81">
        <v>41.42</v>
      </c>
      <c r="H252" s="81">
        <v>36.769999999999996</v>
      </c>
      <c r="I252" s="81">
        <v>4.6500000000000057</v>
      </c>
      <c r="J252" s="81" t="s">
        <v>111</v>
      </c>
      <c r="K252" s="81" t="s">
        <v>96</v>
      </c>
      <c r="L252" s="82">
        <v>0</v>
      </c>
      <c r="M252" s="83" t="s">
        <v>100</v>
      </c>
      <c r="N252" s="83" t="s">
        <v>100</v>
      </c>
      <c r="O252" s="83" t="s">
        <v>100</v>
      </c>
      <c r="P252" s="84">
        <v>0</v>
      </c>
      <c r="Q252" s="85">
        <f t="shared" si="52"/>
        <v>2</v>
      </c>
      <c r="R252" s="91">
        <v>4076.1</v>
      </c>
      <c r="S252" s="87"/>
      <c r="T252" s="88">
        <f>IF(S252=0,0,SUM($S$5:S252))</f>
        <v>0</v>
      </c>
      <c r="U252" s="89">
        <f t="shared" si="53"/>
        <v>0</v>
      </c>
      <c r="V252" s="89">
        <f t="shared" si="54"/>
        <v>0</v>
      </c>
      <c r="W252" s="90">
        <f t="shared" si="55"/>
        <v>0</v>
      </c>
      <c r="X252" s="90">
        <f t="shared" si="55"/>
        <v>0</v>
      </c>
      <c r="Y252" s="89">
        <f t="shared" si="56"/>
        <v>0</v>
      </c>
      <c r="Z252" s="89">
        <f t="shared" si="57"/>
        <v>0</v>
      </c>
      <c r="AA252" s="87"/>
      <c r="AB252" s="87"/>
      <c r="AD252" s="186" t="s">
        <v>145</v>
      </c>
    </row>
    <row r="253" spans="1:30" s="74" customFormat="1" ht="12.95" customHeight="1">
      <c r="A253" s="75" t="str">
        <f t="shared" ref="A253:A255" si="58">IF(P253&gt;0,P253,"")</f>
        <v/>
      </c>
      <c r="B253" s="76">
        <f t="shared" ref="B253:B255" si="59">ROUNDDOWN(R253/$P$2,0)</f>
        <v>102</v>
      </c>
      <c r="C253" s="77">
        <f t="shared" ref="C253:C255" si="60">ROUND(R253-(B253*$P$2),2)</f>
        <v>0</v>
      </c>
      <c r="D253" s="78" t="str">
        <f t="shared" ref="D253:D255" si="61">IF(D252="(전)","(후)",IF(AND(B253=B254,C253=C254),"(전)",""))</f>
        <v>(전)</v>
      </c>
      <c r="E253" s="79">
        <f t="shared" ref="E253:E255" si="62">IF(P253&gt;0,0,ROUND(((B253*$P$2)+C253)-((B252*$P$2)+C252),2))</f>
        <v>3.9</v>
      </c>
      <c r="F253" s="80">
        <v>700</v>
      </c>
      <c r="G253" s="81">
        <v>41.42</v>
      </c>
      <c r="H253" s="81">
        <v>37.049999999999997</v>
      </c>
      <c r="I253" s="81">
        <v>4.3700000000000045</v>
      </c>
      <c r="J253" s="81" t="s">
        <v>111</v>
      </c>
      <c r="K253" s="81" t="s">
        <v>96</v>
      </c>
      <c r="L253" s="82">
        <v>0</v>
      </c>
      <c r="M253" s="83" t="s">
        <v>100</v>
      </c>
      <c r="N253" s="83" t="s">
        <v>100</v>
      </c>
      <c r="O253" s="83" t="s">
        <v>100</v>
      </c>
      <c r="P253" s="84">
        <v>0</v>
      </c>
      <c r="Q253" s="85">
        <f t="shared" ref="Q253:Q255" si="63">IF(P253=0,Q252,P253)</f>
        <v>2</v>
      </c>
      <c r="R253" s="91">
        <v>4080</v>
      </c>
      <c r="S253" s="87"/>
      <c r="T253" s="88">
        <f>IF(S253=0,0,SUM($S$5:S253))</f>
        <v>0</v>
      </c>
      <c r="U253" s="89">
        <f t="shared" ref="U253:U255" si="64">IF(S253=1,Q253,0)</f>
        <v>0</v>
      </c>
      <c r="V253" s="89">
        <f t="shared" ref="V253:V255" si="65">IF(S253=1,R253,0)</f>
        <v>0</v>
      </c>
      <c r="W253" s="90">
        <f t="shared" ref="W253:W255" si="66">IF($S253=0,0,G253)</f>
        <v>0</v>
      </c>
      <c r="X253" s="90">
        <f t="shared" ref="X253:X255" si="67">IF($S253=0,0,H253)</f>
        <v>0</v>
      </c>
      <c r="Y253" s="89">
        <f t="shared" ref="Y253:Y255" si="68">IF(S253=1,J253,0)</f>
        <v>0</v>
      </c>
      <c r="Z253" s="89">
        <f t="shared" ref="Z253:Z255" si="69">IF(S253=1,K253,0)</f>
        <v>0</v>
      </c>
      <c r="AA253" s="87"/>
      <c r="AB253" s="87"/>
      <c r="AD253" s="186" t="s">
        <v>145</v>
      </c>
    </row>
    <row r="254" spans="1:30" s="210" customFormat="1" ht="12.95" customHeight="1">
      <c r="A254" s="194" t="str">
        <f t="shared" si="58"/>
        <v/>
      </c>
      <c r="B254" s="195">
        <f t="shared" si="59"/>
        <v>102</v>
      </c>
      <c r="C254" s="196">
        <f t="shared" si="60"/>
        <v>0</v>
      </c>
      <c r="D254" s="197" t="str">
        <f t="shared" si="61"/>
        <v>(후)</v>
      </c>
      <c r="E254" s="198">
        <f t="shared" si="62"/>
        <v>0</v>
      </c>
      <c r="F254" s="199">
        <v>700</v>
      </c>
      <c r="G254" s="200">
        <v>41.42</v>
      </c>
      <c r="H254" s="200">
        <v>37.049999999999997</v>
      </c>
      <c r="I254" s="200">
        <v>4.3700000000000045</v>
      </c>
      <c r="J254" s="200" t="s">
        <v>111</v>
      </c>
      <c r="K254" s="200" t="s">
        <v>95</v>
      </c>
      <c r="L254" s="201">
        <v>0</v>
      </c>
      <c r="M254" s="202" t="s">
        <v>100</v>
      </c>
      <c r="N254" s="202" t="s">
        <v>100</v>
      </c>
      <c r="O254" s="202" t="s">
        <v>100</v>
      </c>
      <c r="P254" s="203">
        <v>0</v>
      </c>
      <c r="Q254" s="204">
        <f t="shared" si="63"/>
        <v>2</v>
      </c>
      <c r="R254" s="205">
        <v>4080</v>
      </c>
      <c r="S254" s="206"/>
      <c r="T254" s="207">
        <f>IF(S254=0,0,SUM($S$5:S254))</f>
        <v>0</v>
      </c>
      <c r="U254" s="208">
        <f t="shared" si="64"/>
        <v>0</v>
      </c>
      <c r="V254" s="208">
        <f t="shared" si="65"/>
        <v>0</v>
      </c>
      <c r="W254" s="209">
        <f t="shared" si="66"/>
        <v>0</v>
      </c>
      <c r="X254" s="209">
        <f t="shared" si="67"/>
        <v>0</v>
      </c>
      <c r="Y254" s="208">
        <f t="shared" si="68"/>
        <v>0</v>
      </c>
      <c r="Z254" s="208">
        <f t="shared" si="69"/>
        <v>0</v>
      </c>
      <c r="AA254" s="206"/>
      <c r="AB254" s="206"/>
      <c r="AD254" s="211" t="s">
        <v>145</v>
      </c>
    </row>
    <row r="255" spans="1:30" s="74" customFormat="1" ht="12.95" customHeight="1">
      <c r="A255" s="75" t="str">
        <f t="shared" si="58"/>
        <v/>
      </c>
      <c r="B255" s="76">
        <f t="shared" si="59"/>
        <v>102</v>
      </c>
      <c r="C255" s="77">
        <f t="shared" si="60"/>
        <v>9.5</v>
      </c>
      <c r="D255" s="78" t="str">
        <f t="shared" si="61"/>
        <v>(전)</v>
      </c>
      <c r="E255" s="79">
        <f t="shared" si="62"/>
        <v>9.5</v>
      </c>
      <c r="F255" s="80">
        <v>700</v>
      </c>
      <c r="G255" s="81">
        <v>41.42</v>
      </c>
      <c r="H255" s="81">
        <v>37.72</v>
      </c>
      <c r="I255" s="81">
        <v>3.7000000000000028</v>
      </c>
      <c r="J255" s="81" t="s">
        <v>111</v>
      </c>
      <c r="K255" s="81" t="s">
        <v>95</v>
      </c>
      <c r="L255" s="82">
        <v>0</v>
      </c>
      <c r="M255" s="83" t="s">
        <v>100</v>
      </c>
      <c r="N255" s="83" t="s">
        <v>100</v>
      </c>
      <c r="O255" s="83" t="s">
        <v>100</v>
      </c>
      <c r="P255" s="84">
        <v>0</v>
      </c>
      <c r="Q255" s="85">
        <f t="shared" si="63"/>
        <v>2</v>
      </c>
      <c r="R255" s="91">
        <v>4089.5</v>
      </c>
      <c r="S255" s="87"/>
      <c r="T255" s="88">
        <f>IF(S255=0,0,SUM($S$5:S255))</f>
        <v>0</v>
      </c>
      <c r="U255" s="89">
        <f t="shared" si="64"/>
        <v>0</v>
      </c>
      <c r="V255" s="89">
        <f t="shared" si="65"/>
        <v>0</v>
      </c>
      <c r="W255" s="90">
        <f t="shared" si="66"/>
        <v>0</v>
      </c>
      <c r="X255" s="90">
        <f t="shared" si="67"/>
        <v>0</v>
      </c>
      <c r="Y255" s="89">
        <f t="shared" si="68"/>
        <v>0</v>
      </c>
      <c r="Z255" s="89">
        <f t="shared" si="69"/>
        <v>0</v>
      </c>
      <c r="AA255" s="87"/>
      <c r="AB255" s="87"/>
      <c r="AD255" s="186" t="s">
        <v>145</v>
      </c>
    </row>
    <row r="256" spans="1:30" s="74" customFormat="1" ht="12.95" customHeight="1">
      <c r="A256" s="75" t="str">
        <f t="shared" si="47"/>
        <v/>
      </c>
      <c r="B256" s="76">
        <f t="shared" si="48"/>
        <v>102</v>
      </c>
      <c r="C256" s="77">
        <f t="shared" si="49"/>
        <v>9.5</v>
      </c>
      <c r="D256" s="78" t="str">
        <f t="shared" si="50"/>
        <v>(후)</v>
      </c>
      <c r="E256" s="79">
        <f t="shared" si="51"/>
        <v>0</v>
      </c>
      <c r="F256" s="80">
        <v>700</v>
      </c>
      <c r="G256" s="81">
        <v>41.42</v>
      </c>
      <c r="H256" s="81">
        <v>37.72</v>
      </c>
      <c r="I256" s="81">
        <v>3.7000000000000028</v>
      </c>
      <c r="J256" s="81" t="s">
        <v>111</v>
      </c>
      <c r="K256" s="81" t="s">
        <v>95</v>
      </c>
      <c r="L256" s="82">
        <v>0</v>
      </c>
      <c r="M256" s="83" t="s">
        <v>100</v>
      </c>
      <c r="N256" s="83" t="s">
        <v>100</v>
      </c>
      <c r="O256" s="83" t="s">
        <v>100</v>
      </c>
      <c r="P256" s="84">
        <v>0</v>
      </c>
      <c r="Q256" s="85">
        <f t="shared" si="52"/>
        <v>2</v>
      </c>
      <c r="R256" s="91">
        <v>4089.5</v>
      </c>
      <c r="S256" s="87"/>
      <c r="T256" s="88">
        <f>IF(S256=0,0,SUM($S$5:S256))</f>
        <v>0</v>
      </c>
      <c r="U256" s="89">
        <f t="shared" si="53"/>
        <v>0</v>
      </c>
      <c r="V256" s="89">
        <f t="shared" si="54"/>
        <v>0</v>
      </c>
      <c r="W256" s="90">
        <f t="shared" si="55"/>
        <v>0</v>
      </c>
      <c r="X256" s="90">
        <f t="shared" si="55"/>
        <v>0</v>
      </c>
      <c r="Y256" s="89">
        <f t="shared" si="56"/>
        <v>0</v>
      </c>
      <c r="Z256" s="89">
        <f t="shared" si="57"/>
        <v>0</v>
      </c>
      <c r="AA256" s="87"/>
      <c r="AB256" s="87"/>
      <c r="AD256" s="186" t="s">
        <v>145</v>
      </c>
    </row>
    <row r="257" spans="1:30" s="74" customFormat="1" ht="12.95" customHeight="1">
      <c r="A257" s="75" t="str">
        <f t="shared" si="47"/>
        <v/>
      </c>
      <c r="B257" s="76">
        <f t="shared" si="48"/>
        <v>103</v>
      </c>
      <c r="C257" s="77">
        <f t="shared" si="49"/>
        <v>0</v>
      </c>
      <c r="D257" s="78" t="str">
        <f t="shared" si="50"/>
        <v/>
      </c>
      <c r="E257" s="79">
        <f t="shared" si="51"/>
        <v>30.5</v>
      </c>
      <c r="F257" s="80">
        <v>700</v>
      </c>
      <c r="G257" s="81">
        <v>41.36</v>
      </c>
      <c r="H257" s="81">
        <v>37.74</v>
      </c>
      <c r="I257" s="81">
        <v>3.6199999999999974</v>
      </c>
      <c r="J257" s="81" t="s">
        <v>111</v>
      </c>
      <c r="K257" s="81" t="s">
        <v>95</v>
      </c>
      <c r="L257" s="82">
        <v>0</v>
      </c>
      <c r="M257" s="83" t="s">
        <v>100</v>
      </c>
      <c r="N257" s="83" t="s">
        <v>100</v>
      </c>
      <c r="O257" s="83" t="s">
        <v>100</v>
      </c>
      <c r="P257" s="84">
        <v>0</v>
      </c>
      <c r="Q257" s="85">
        <f t="shared" si="52"/>
        <v>2</v>
      </c>
      <c r="R257" s="91">
        <v>4120</v>
      </c>
      <c r="S257" s="87"/>
      <c r="T257" s="88">
        <f>IF(S257=0,0,SUM($S$5:S257))</f>
        <v>0</v>
      </c>
      <c r="U257" s="89">
        <f t="shared" si="53"/>
        <v>0</v>
      </c>
      <c r="V257" s="89">
        <f t="shared" si="54"/>
        <v>0</v>
      </c>
      <c r="W257" s="90">
        <f t="shared" si="55"/>
        <v>0</v>
      </c>
      <c r="X257" s="90">
        <f t="shared" si="55"/>
        <v>0</v>
      </c>
      <c r="Y257" s="89">
        <f t="shared" si="56"/>
        <v>0</v>
      </c>
      <c r="Z257" s="89">
        <f t="shared" si="57"/>
        <v>0</v>
      </c>
      <c r="AA257" s="87"/>
      <c r="AB257" s="87"/>
      <c r="AD257" s="186" t="s">
        <v>145</v>
      </c>
    </row>
    <row r="258" spans="1:30" s="74" customFormat="1" ht="12.95" customHeight="1">
      <c r="A258" s="75" t="str">
        <f t="shared" si="47"/>
        <v/>
      </c>
      <c r="B258" s="76">
        <f t="shared" si="48"/>
        <v>104</v>
      </c>
      <c r="C258" s="77">
        <f t="shared" si="49"/>
        <v>0</v>
      </c>
      <c r="D258" s="78" t="str">
        <f t="shared" si="50"/>
        <v/>
      </c>
      <c r="E258" s="79">
        <f t="shared" si="51"/>
        <v>40</v>
      </c>
      <c r="F258" s="80">
        <v>700</v>
      </c>
      <c r="G258" s="81">
        <v>41.29</v>
      </c>
      <c r="H258" s="81">
        <v>37.770000000000003</v>
      </c>
      <c r="I258" s="81">
        <v>3.519999999999996</v>
      </c>
      <c r="J258" s="81" t="s">
        <v>111</v>
      </c>
      <c r="K258" s="81" t="s">
        <v>95</v>
      </c>
      <c r="L258" s="82">
        <v>0</v>
      </c>
      <c r="M258" s="83" t="s">
        <v>100</v>
      </c>
      <c r="N258" s="83" t="s">
        <v>100</v>
      </c>
      <c r="O258" s="83" t="s">
        <v>100</v>
      </c>
      <c r="P258" s="84">
        <v>0</v>
      </c>
      <c r="Q258" s="85">
        <f t="shared" si="52"/>
        <v>2</v>
      </c>
      <c r="R258" s="91">
        <v>4160</v>
      </c>
      <c r="S258" s="87"/>
      <c r="T258" s="88">
        <f>IF(S258=0,0,SUM($S$5:S258))</f>
        <v>0</v>
      </c>
      <c r="U258" s="89">
        <f t="shared" si="53"/>
        <v>0</v>
      </c>
      <c r="V258" s="89">
        <f t="shared" si="54"/>
        <v>0</v>
      </c>
      <c r="W258" s="90">
        <f t="shared" si="55"/>
        <v>0</v>
      </c>
      <c r="X258" s="90">
        <f t="shared" si="55"/>
        <v>0</v>
      </c>
      <c r="Y258" s="89">
        <f t="shared" si="56"/>
        <v>0</v>
      </c>
      <c r="Z258" s="89">
        <f t="shared" si="57"/>
        <v>0</v>
      </c>
      <c r="AA258" s="87"/>
      <c r="AB258" s="87"/>
      <c r="AD258" s="186" t="s">
        <v>145</v>
      </c>
    </row>
    <row r="259" spans="1:30" s="74" customFormat="1" ht="12.95" customHeight="1">
      <c r="A259" s="75" t="str">
        <f t="shared" si="47"/>
        <v/>
      </c>
      <c r="B259" s="76">
        <f t="shared" si="48"/>
        <v>105</v>
      </c>
      <c r="C259" s="77">
        <f t="shared" si="49"/>
        <v>0</v>
      </c>
      <c r="D259" s="78" t="str">
        <f t="shared" si="50"/>
        <v/>
      </c>
      <c r="E259" s="79">
        <f t="shared" si="51"/>
        <v>40</v>
      </c>
      <c r="F259" s="80">
        <v>700</v>
      </c>
      <c r="G259" s="81">
        <v>41.22</v>
      </c>
      <c r="H259" s="81">
        <v>37.799999999999997</v>
      </c>
      <c r="I259" s="81">
        <v>3.4200000000000017</v>
      </c>
      <c r="J259" s="81" t="s">
        <v>111</v>
      </c>
      <c r="K259" s="81" t="s">
        <v>95</v>
      </c>
      <c r="L259" s="82">
        <v>0</v>
      </c>
      <c r="M259" s="83" t="s">
        <v>100</v>
      </c>
      <c r="N259" s="83" t="s">
        <v>100</v>
      </c>
      <c r="O259" s="83" t="s">
        <v>100</v>
      </c>
      <c r="P259" s="84">
        <v>0</v>
      </c>
      <c r="Q259" s="85">
        <f t="shared" si="52"/>
        <v>2</v>
      </c>
      <c r="R259" s="91">
        <v>4200</v>
      </c>
      <c r="S259" s="87"/>
      <c r="T259" s="88">
        <f>IF(S259=0,0,SUM($S$5:S259))</f>
        <v>0</v>
      </c>
      <c r="U259" s="89">
        <f t="shared" si="53"/>
        <v>0</v>
      </c>
      <c r="V259" s="89">
        <f t="shared" si="54"/>
        <v>0</v>
      </c>
      <c r="W259" s="90">
        <f t="shared" si="55"/>
        <v>0</v>
      </c>
      <c r="X259" s="90">
        <f t="shared" si="55"/>
        <v>0</v>
      </c>
      <c r="Y259" s="89">
        <f t="shared" si="56"/>
        <v>0</v>
      </c>
      <c r="Z259" s="89">
        <f t="shared" si="57"/>
        <v>0</v>
      </c>
      <c r="AA259" s="87"/>
      <c r="AB259" s="87"/>
      <c r="AD259" s="186" t="s">
        <v>145</v>
      </c>
    </row>
    <row r="260" spans="1:30" s="74" customFormat="1" ht="12.95" customHeight="1">
      <c r="A260" s="75" t="str">
        <f t="shared" si="47"/>
        <v/>
      </c>
      <c r="B260" s="76">
        <f t="shared" si="48"/>
        <v>106</v>
      </c>
      <c r="C260" s="77">
        <f t="shared" si="49"/>
        <v>0</v>
      </c>
      <c r="D260" s="78" t="str">
        <f t="shared" si="50"/>
        <v/>
      </c>
      <c r="E260" s="79">
        <f t="shared" si="51"/>
        <v>40</v>
      </c>
      <c r="F260" s="80">
        <v>700</v>
      </c>
      <c r="G260" s="81">
        <v>41.15</v>
      </c>
      <c r="H260" s="81">
        <v>37.840000000000003</v>
      </c>
      <c r="I260" s="81">
        <v>3.3099999999999952</v>
      </c>
      <c r="J260" s="81" t="s">
        <v>111</v>
      </c>
      <c r="K260" s="81" t="s">
        <v>95</v>
      </c>
      <c r="L260" s="82">
        <v>0</v>
      </c>
      <c r="M260" s="83" t="s">
        <v>100</v>
      </c>
      <c r="N260" s="83" t="s">
        <v>100</v>
      </c>
      <c r="O260" s="83" t="s">
        <v>100</v>
      </c>
      <c r="P260" s="84">
        <v>0</v>
      </c>
      <c r="Q260" s="85">
        <f t="shared" si="52"/>
        <v>2</v>
      </c>
      <c r="R260" s="91">
        <v>4240</v>
      </c>
      <c r="S260" s="87"/>
      <c r="T260" s="88">
        <f>IF(S260=0,0,SUM($S$5:S260))</f>
        <v>0</v>
      </c>
      <c r="U260" s="89">
        <f t="shared" si="53"/>
        <v>0</v>
      </c>
      <c r="V260" s="89">
        <f t="shared" si="54"/>
        <v>0</v>
      </c>
      <c r="W260" s="90">
        <f t="shared" si="55"/>
        <v>0</v>
      </c>
      <c r="X260" s="90">
        <f t="shared" si="55"/>
        <v>0</v>
      </c>
      <c r="Y260" s="89">
        <f t="shared" si="56"/>
        <v>0</v>
      </c>
      <c r="Z260" s="89">
        <f t="shared" si="57"/>
        <v>0</v>
      </c>
      <c r="AA260" s="87"/>
      <c r="AB260" s="87"/>
      <c r="AD260" s="186" t="s">
        <v>145</v>
      </c>
    </row>
    <row r="261" spans="1:30" s="74" customFormat="1" ht="12.95" customHeight="1">
      <c r="A261" s="75" t="str">
        <f t="shared" si="47"/>
        <v/>
      </c>
      <c r="B261" s="76">
        <f t="shared" si="48"/>
        <v>106</v>
      </c>
      <c r="C261" s="77">
        <f t="shared" si="49"/>
        <v>9.5</v>
      </c>
      <c r="D261" s="78" t="str">
        <f t="shared" si="50"/>
        <v/>
      </c>
      <c r="E261" s="79">
        <f t="shared" si="51"/>
        <v>9.5</v>
      </c>
      <c r="F261" s="80">
        <v>700</v>
      </c>
      <c r="G261" s="81">
        <v>41.13</v>
      </c>
      <c r="H261" s="81">
        <v>37.840000000000003</v>
      </c>
      <c r="I261" s="81">
        <v>3.2899999999999991</v>
      </c>
      <c r="J261" s="81" t="s">
        <v>111</v>
      </c>
      <c r="K261" s="81" t="s">
        <v>95</v>
      </c>
      <c r="L261" s="82">
        <v>0</v>
      </c>
      <c r="M261" s="83" t="s">
        <v>100</v>
      </c>
      <c r="N261" s="83" t="s">
        <v>100</v>
      </c>
      <c r="O261" s="83" t="s">
        <v>100</v>
      </c>
      <c r="P261" s="84">
        <v>0</v>
      </c>
      <c r="Q261" s="85">
        <f t="shared" si="52"/>
        <v>2</v>
      </c>
      <c r="R261" s="91">
        <v>4249.5</v>
      </c>
      <c r="S261" s="87"/>
      <c r="T261" s="88">
        <f>IF(S261=0,0,SUM($S$5:S261))</f>
        <v>0</v>
      </c>
      <c r="U261" s="89">
        <f t="shared" si="53"/>
        <v>0</v>
      </c>
      <c r="V261" s="89">
        <f t="shared" si="54"/>
        <v>0</v>
      </c>
      <c r="W261" s="90">
        <f t="shared" si="55"/>
        <v>0</v>
      </c>
      <c r="X261" s="90">
        <f t="shared" si="55"/>
        <v>0</v>
      </c>
      <c r="Y261" s="89">
        <f t="shared" si="56"/>
        <v>0</v>
      </c>
      <c r="Z261" s="89">
        <f t="shared" si="57"/>
        <v>0</v>
      </c>
      <c r="AA261" s="87"/>
      <c r="AB261" s="87"/>
      <c r="AD261" s="186" t="s">
        <v>145</v>
      </c>
    </row>
    <row r="262" spans="1:30" s="74" customFormat="1" ht="12.95" customHeight="1">
      <c r="A262" s="75" t="str">
        <f t="shared" si="47"/>
        <v/>
      </c>
      <c r="B262" s="76">
        <f t="shared" si="48"/>
        <v>107</v>
      </c>
      <c r="C262" s="77">
        <f t="shared" si="49"/>
        <v>0</v>
      </c>
      <c r="D262" s="78" t="str">
        <f t="shared" si="50"/>
        <v/>
      </c>
      <c r="E262" s="79">
        <f t="shared" si="51"/>
        <v>30.5</v>
      </c>
      <c r="F262" s="80">
        <v>700</v>
      </c>
      <c r="G262" s="81">
        <v>41.27</v>
      </c>
      <c r="H262" s="81">
        <v>37.869999999999997</v>
      </c>
      <c r="I262" s="81">
        <v>3.4000000000000057</v>
      </c>
      <c r="J262" s="81" t="s">
        <v>111</v>
      </c>
      <c r="K262" s="81" t="s">
        <v>95</v>
      </c>
      <c r="L262" s="82">
        <v>0</v>
      </c>
      <c r="M262" s="83" t="s">
        <v>100</v>
      </c>
      <c r="N262" s="83" t="s">
        <v>100</v>
      </c>
      <c r="O262" s="83" t="s">
        <v>100</v>
      </c>
      <c r="P262" s="84">
        <v>0</v>
      </c>
      <c r="Q262" s="85">
        <f t="shared" si="52"/>
        <v>2</v>
      </c>
      <c r="R262" s="91">
        <v>4280</v>
      </c>
      <c r="S262" s="87"/>
      <c r="T262" s="88">
        <f>IF(S262=0,0,SUM($S$5:S262))</f>
        <v>0</v>
      </c>
      <c r="U262" s="89">
        <f t="shared" si="53"/>
        <v>0</v>
      </c>
      <c r="V262" s="89">
        <f t="shared" si="54"/>
        <v>0</v>
      </c>
      <c r="W262" s="90">
        <f t="shared" si="55"/>
        <v>0</v>
      </c>
      <c r="X262" s="90">
        <f t="shared" si="55"/>
        <v>0</v>
      </c>
      <c r="Y262" s="89">
        <f t="shared" si="56"/>
        <v>0</v>
      </c>
      <c r="Z262" s="89">
        <f t="shared" si="57"/>
        <v>0</v>
      </c>
      <c r="AA262" s="87"/>
      <c r="AB262" s="87"/>
      <c r="AD262" s="186" t="s">
        <v>145</v>
      </c>
    </row>
    <row r="263" spans="1:30" s="74" customFormat="1" ht="12.95" customHeight="1">
      <c r="A263" s="75" t="str">
        <f t="shared" ref="A263:A326" si="70">IF(P263&gt;0,P263,"")</f>
        <v/>
      </c>
      <c r="B263" s="76">
        <f t="shared" ref="B263:B326" si="71">ROUNDDOWN(R263/$P$2,0)</f>
        <v>107</v>
      </c>
      <c r="C263" s="77">
        <f t="shared" ref="C263:C326" si="72">ROUND(R263-(B263*$P$2),2)</f>
        <v>9.8000000000000007</v>
      </c>
      <c r="D263" s="78" t="str">
        <f t="shared" ref="D263:D326" si="73">IF(D262="(전)","(후)",IF(AND(B263=B264,C263=C264),"(전)",""))</f>
        <v/>
      </c>
      <c r="E263" s="79">
        <f t="shared" ref="E263:E326" si="74">IF(P263&gt;0,0,ROUND(((B263*$P$2)+C263)-((B262*$P$2)+C262),2))</f>
        <v>9.8000000000000007</v>
      </c>
      <c r="F263" s="80">
        <v>700</v>
      </c>
      <c r="G263" s="81">
        <v>41.31</v>
      </c>
      <c r="H263" s="81">
        <v>37.869999999999997</v>
      </c>
      <c r="I263" s="81">
        <v>3.4400000000000048</v>
      </c>
      <c r="J263" s="81" t="s">
        <v>111</v>
      </c>
      <c r="K263" s="81" t="s">
        <v>95</v>
      </c>
      <c r="L263" s="82">
        <v>0</v>
      </c>
      <c r="M263" s="83" t="s">
        <v>116</v>
      </c>
      <c r="N263" s="83" t="s">
        <v>100</v>
      </c>
      <c r="O263" s="83" t="s">
        <v>100</v>
      </c>
      <c r="P263" s="84">
        <v>0</v>
      </c>
      <c r="Q263" s="85">
        <f t="shared" si="52"/>
        <v>2</v>
      </c>
      <c r="R263" s="91">
        <v>4289.8</v>
      </c>
      <c r="S263" s="87"/>
      <c r="T263" s="88">
        <f>IF(S263=0,0,SUM($S$5:S263))</f>
        <v>0</v>
      </c>
      <c r="U263" s="89">
        <f t="shared" si="53"/>
        <v>0</v>
      </c>
      <c r="V263" s="89">
        <f t="shared" si="54"/>
        <v>0</v>
      </c>
      <c r="W263" s="90">
        <f t="shared" si="55"/>
        <v>0</v>
      </c>
      <c r="X263" s="90">
        <f t="shared" si="55"/>
        <v>0</v>
      </c>
      <c r="Y263" s="89">
        <f t="shared" si="56"/>
        <v>0</v>
      </c>
      <c r="Z263" s="89">
        <f t="shared" si="57"/>
        <v>0</v>
      </c>
      <c r="AA263" s="87"/>
      <c r="AB263" s="87"/>
      <c r="AD263" s="186" t="s">
        <v>145</v>
      </c>
    </row>
    <row r="264" spans="1:30" s="74" customFormat="1" ht="12.95" customHeight="1">
      <c r="A264" s="75" t="str">
        <f t="shared" si="70"/>
        <v/>
      </c>
      <c r="B264" s="76">
        <f t="shared" si="71"/>
        <v>107</v>
      </c>
      <c r="C264" s="77">
        <f t="shared" si="72"/>
        <v>17.5</v>
      </c>
      <c r="D264" s="78" t="str">
        <f t="shared" si="73"/>
        <v/>
      </c>
      <c r="E264" s="79">
        <f t="shared" si="74"/>
        <v>7.7</v>
      </c>
      <c r="F264" s="80">
        <v>700</v>
      </c>
      <c r="G264" s="81">
        <v>41.35</v>
      </c>
      <c r="H264" s="81">
        <v>37.880000000000003</v>
      </c>
      <c r="I264" s="81">
        <v>3.4699999999999989</v>
      </c>
      <c r="J264" s="81" t="s">
        <v>111</v>
      </c>
      <c r="K264" s="81" t="s">
        <v>95</v>
      </c>
      <c r="L264" s="82">
        <v>0</v>
      </c>
      <c r="M264" s="83" t="s">
        <v>116</v>
      </c>
      <c r="N264" s="83" t="s">
        <v>100</v>
      </c>
      <c r="O264" s="83" t="s">
        <v>100</v>
      </c>
      <c r="P264" s="84">
        <v>0</v>
      </c>
      <c r="Q264" s="85">
        <f t="shared" si="52"/>
        <v>2</v>
      </c>
      <c r="R264" s="91">
        <v>4297.5</v>
      </c>
      <c r="S264" s="87"/>
      <c r="T264" s="88">
        <f>IF(S264=0,0,SUM($S$5:S264))</f>
        <v>0</v>
      </c>
      <c r="U264" s="89">
        <f t="shared" si="53"/>
        <v>0</v>
      </c>
      <c r="V264" s="89">
        <f t="shared" si="54"/>
        <v>0</v>
      </c>
      <c r="W264" s="90">
        <f t="shared" si="55"/>
        <v>0</v>
      </c>
      <c r="X264" s="90">
        <f t="shared" si="55"/>
        <v>0</v>
      </c>
      <c r="Y264" s="89">
        <f t="shared" si="56"/>
        <v>0</v>
      </c>
      <c r="Z264" s="89">
        <f t="shared" si="57"/>
        <v>0</v>
      </c>
      <c r="AA264" s="87"/>
      <c r="AB264" s="87"/>
      <c r="AD264" s="186" t="s">
        <v>145</v>
      </c>
    </row>
    <row r="265" spans="1:30" s="74" customFormat="1" ht="12.95" customHeight="1">
      <c r="A265" s="75" t="str">
        <f t="shared" si="70"/>
        <v/>
      </c>
      <c r="B265" s="76">
        <f t="shared" si="71"/>
        <v>108</v>
      </c>
      <c r="C265" s="77">
        <f t="shared" si="72"/>
        <v>0</v>
      </c>
      <c r="D265" s="78" t="str">
        <f t="shared" si="73"/>
        <v/>
      </c>
      <c r="E265" s="79">
        <f t="shared" si="74"/>
        <v>22.5</v>
      </c>
      <c r="F265" s="80">
        <v>700</v>
      </c>
      <c r="G265" s="81">
        <v>41.45</v>
      </c>
      <c r="H265" s="81">
        <v>38</v>
      </c>
      <c r="I265" s="81">
        <v>3.4500000000000028</v>
      </c>
      <c r="J265" s="81" t="s">
        <v>111</v>
      </c>
      <c r="K265" s="81" t="s">
        <v>95</v>
      </c>
      <c r="L265" s="82">
        <v>0</v>
      </c>
      <c r="M265" s="83" t="s">
        <v>100</v>
      </c>
      <c r="N265" s="83" t="s">
        <v>100</v>
      </c>
      <c r="O265" s="83" t="s">
        <v>100</v>
      </c>
      <c r="P265" s="84">
        <v>0</v>
      </c>
      <c r="Q265" s="85">
        <f t="shared" ref="Q265:Q328" si="75">IF(P265=0,Q264,P265)</f>
        <v>2</v>
      </c>
      <c r="R265" s="91">
        <v>4320</v>
      </c>
      <c r="S265" s="87"/>
      <c r="T265" s="88">
        <f>IF(S265=0,0,SUM($S$5:S265))</f>
        <v>0</v>
      </c>
      <c r="U265" s="89">
        <f t="shared" ref="U265:U328" si="76">IF(S265=1,Q265,0)</f>
        <v>0</v>
      </c>
      <c r="V265" s="89">
        <f t="shared" ref="V265:V328" si="77">IF(S265=1,R265,0)</f>
        <v>0</v>
      </c>
      <c r="W265" s="90">
        <f t="shared" ref="W265:X328" si="78">IF($S265=0,0,G265)</f>
        <v>0</v>
      </c>
      <c r="X265" s="90">
        <f t="shared" si="78"/>
        <v>0</v>
      </c>
      <c r="Y265" s="89">
        <f t="shared" ref="Y265:Y328" si="79">IF(S265=1,J265,0)</f>
        <v>0</v>
      </c>
      <c r="Z265" s="89">
        <f t="shared" ref="Z265:Z328" si="80">IF(S265=1,K265,0)</f>
        <v>0</v>
      </c>
      <c r="AA265" s="87"/>
      <c r="AB265" s="87"/>
      <c r="AD265" s="186" t="s">
        <v>145</v>
      </c>
    </row>
    <row r="266" spans="1:30" s="74" customFormat="1" ht="12.95" customHeight="1">
      <c r="A266" s="75" t="str">
        <f t="shared" si="70"/>
        <v/>
      </c>
      <c r="B266" s="76">
        <f t="shared" si="71"/>
        <v>109</v>
      </c>
      <c r="C266" s="77">
        <f t="shared" si="72"/>
        <v>0</v>
      </c>
      <c r="D266" s="78" t="str">
        <f t="shared" si="73"/>
        <v/>
      </c>
      <c r="E266" s="79">
        <f t="shared" si="74"/>
        <v>40</v>
      </c>
      <c r="F266" s="80">
        <v>700</v>
      </c>
      <c r="G266" s="81">
        <v>41.64</v>
      </c>
      <c r="H266" s="81">
        <v>38.229999999999997</v>
      </c>
      <c r="I266" s="81">
        <v>3.4100000000000037</v>
      </c>
      <c r="J266" s="81" t="s">
        <v>111</v>
      </c>
      <c r="K266" s="81" t="s">
        <v>95</v>
      </c>
      <c r="L266" s="82">
        <v>0</v>
      </c>
      <c r="M266" s="83" t="s">
        <v>100</v>
      </c>
      <c r="N266" s="83" t="s">
        <v>100</v>
      </c>
      <c r="O266" s="83" t="s">
        <v>100</v>
      </c>
      <c r="P266" s="84">
        <v>0</v>
      </c>
      <c r="Q266" s="85">
        <f t="shared" si="75"/>
        <v>2</v>
      </c>
      <c r="R266" s="91">
        <v>4360</v>
      </c>
      <c r="S266" s="87"/>
      <c r="T266" s="88">
        <f>IF(S266=0,0,SUM($S$5:S266))</f>
        <v>0</v>
      </c>
      <c r="U266" s="89">
        <f t="shared" si="76"/>
        <v>0</v>
      </c>
      <c r="V266" s="89">
        <f t="shared" si="77"/>
        <v>0</v>
      </c>
      <c r="W266" s="90">
        <f t="shared" si="78"/>
        <v>0</v>
      </c>
      <c r="X266" s="90">
        <f t="shared" si="78"/>
        <v>0</v>
      </c>
      <c r="Y266" s="89">
        <f t="shared" si="79"/>
        <v>0</v>
      </c>
      <c r="Z266" s="89">
        <f t="shared" si="80"/>
        <v>0</v>
      </c>
      <c r="AA266" s="87"/>
      <c r="AB266" s="87"/>
      <c r="AD266" s="186" t="s">
        <v>145</v>
      </c>
    </row>
    <row r="267" spans="1:30" s="74" customFormat="1" ht="12.95" customHeight="1">
      <c r="A267" s="75" t="str">
        <f t="shared" si="70"/>
        <v/>
      </c>
      <c r="B267" s="76">
        <f t="shared" si="71"/>
        <v>110</v>
      </c>
      <c r="C267" s="77">
        <f t="shared" si="72"/>
        <v>0</v>
      </c>
      <c r="D267" s="78" t="str">
        <f t="shared" si="73"/>
        <v/>
      </c>
      <c r="E267" s="79">
        <f t="shared" si="74"/>
        <v>40</v>
      </c>
      <c r="F267" s="80">
        <v>700</v>
      </c>
      <c r="G267" s="81">
        <v>41.82</v>
      </c>
      <c r="H267" s="81">
        <v>38.450000000000003</v>
      </c>
      <c r="I267" s="81">
        <v>3.3699999999999974</v>
      </c>
      <c r="J267" s="81" t="s">
        <v>111</v>
      </c>
      <c r="K267" s="81" t="s">
        <v>95</v>
      </c>
      <c r="L267" s="82">
        <v>0</v>
      </c>
      <c r="M267" s="83" t="s">
        <v>100</v>
      </c>
      <c r="N267" s="83" t="s">
        <v>100</v>
      </c>
      <c r="O267" s="83" t="s">
        <v>100</v>
      </c>
      <c r="P267" s="84">
        <v>0</v>
      </c>
      <c r="Q267" s="85">
        <f t="shared" si="75"/>
        <v>2</v>
      </c>
      <c r="R267" s="91">
        <v>4400</v>
      </c>
      <c r="S267" s="87"/>
      <c r="T267" s="88">
        <f>IF(S267=0,0,SUM($S$5:S267))</f>
        <v>0</v>
      </c>
      <c r="U267" s="89">
        <f t="shared" si="76"/>
        <v>0</v>
      </c>
      <c r="V267" s="89">
        <f t="shared" si="77"/>
        <v>0</v>
      </c>
      <c r="W267" s="90">
        <f t="shared" si="78"/>
        <v>0</v>
      </c>
      <c r="X267" s="90">
        <f t="shared" si="78"/>
        <v>0</v>
      </c>
      <c r="Y267" s="89">
        <f t="shared" si="79"/>
        <v>0</v>
      </c>
      <c r="Z267" s="89">
        <f t="shared" si="80"/>
        <v>0</v>
      </c>
      <c r="AA267" s="87"/>
      <c r="AB267" s="87"/>
      <c r="AD267" s="186" t="s">
        <v>145</v>
      </c>
    </row>
    <row r="268" spans="1:30" s="74" customFormat="1" ht="12.95" customHeight="1">
      <c r="A268" s="75" t="str">
        <f t="shared" si="70"/>
        <v/>
      </c>
      <c r="B268" s="76">
        <f t="shared" si="71"/>
        <v>111</v>
      </c>
      <c r="C268" s="77">
        <f t="shared" si="72"/>
        <v>0</v>
      </c>
      <c r="D268" s="78" t="str">
        <f t="shared" si="73"/>
        <v/>
      </c>
      <c r="E268" s="79">
        <f t="shared" si="74"/>
        <v>40</v>
      </c>
      <c r="F268" s="80">
        <v>700</v>
      </c>
      <c r="G268" s="81">
        <v>42</v>
      </c>
      <c r="H268" s="81">
        <v>38.67</v>
      </c>
      <c r="I268" s="81">
        <v>3.3299999999999983</v>
      </c>
      <c r="J268" s="81" t="s">
        <v>111</v>
      </c>
      <c r="K268" s="81" t="s">
        <v>95</v>
      </c>
      <c r="L268" s="82">
        <v>0</v>
      </c>
      <c r="M268" s="83" t="s">
        <v>100</v>
      </c>
      <c r="N268" s="83" t="s">
        <v>100</v>
      </c>
      <c r="O268" s="83" t="s">
        <v>100</v>
      </c>
      <c r="P268" s="84">
        <v>0</v>
      </c>
      <c r="Q268" s="85">
        <f t="shared" si="75"/>
        <v>2</v>
      </c>
      <c r="R268" s="91">
        <v>4440</v>
      </c>
      <c r="S268" s="87"/>
      <c r="T268" s="88">
        <f>IF(S268=0,0,SUM($S$5:S268))</f>
        <v>0</v>
      </c>
      <c r="U268" s="89">
        <f t="shared" si="76"/>
        <v>0</v>
      </c>
      <c r="V268" s="89">
        <f t="shared" si="77"/>
        <v>0</v>
      </c>
      <c r="W268" s="90">
        <f t="shared" si="78"/>
        <v>0</v>
      </c>
      <c r="X268" s="90">
        <f t="shared" si="78"/>
        <v>0</v>
      </c>
      <c r="Y268" s="89">
        <f t="shared" si="79"/>
        <v>0</v>
      </c>
      <c r="Z268" s="89">
        <f t="shared" si="80"/>
        <v>0</v>
      </c>
      <c r="AA268" s="87"/>
      <c r="AB268" s="87"/>
      <c r="AD268" s="186" t="s">
        <v>145</v>
      </c>
    </row>
    <row r="269" spans="1:30" s="74" customFormat="1" ht="12.95" customHeight="1">
      <c r="A269" s="75" t="str">
        <f t="shared" si="70"/>
        <v/>
      </c>
      <c r="B269" s="76">
        <f t="shared" si="71"/>
        <v>111</v>
      </c>
      <c r="C269" s="77">
        <f t="shared" si="72"/>
        <v>23.7</v>
      </c>
      <c r="D269" s="78" t="str">
        <f t="shared" si="73"/>
        <v/>
      </c>
      <c r="E269" s="79">
        <f t="shared" si="74"/>
        <v>23.7</v>
      </c>
      <c r="F269" s="80">
        <v>700</v>
      </c>
      <c r="G269" s="81">
        <v>42.11</v>
      </c>
      <c r="H269" s="81">
        <v>38.799999999999997</v>
      </c>
      <c r="I269" s="81">
        <v>3.3100000000000023</v>
      </c>
      <c r="J269" s="81" t="s">
        <v>111</v>
      </c>
      <c r="K269" s="81" t="s">
        <v>95</v>
      </c>
      <c r="L269" s="82">
        <v>0</v>
      </c>
      <c r="M269" s="83" t="s">
        <v>100</v>
      </c>
      <c r="N269" s="83" t="s">
        <v>100</v>
      </c>
      <c r="O269" s="83" t="s">
        <v>100</v>
      </c>
      <c r="P269" s="84">
        <v>0</v>
      </c>
      <c r="Q269" s="85">
        <f t="shared" si="75"/>
        <v>2</v>
      </c>
      <c r="R269" s="91">
        <v>4463.7</v>
      </c>
      <c r="S269" s="87"/>
      <c r="T269" s="88">
        <f>IF(S269=0,0,SUM($S$5:S269))</f>
        <v>0</v>
      </c>
      <c r="U269" s="89">
        <f t="shared" si="76"/>
        <v>0</v>
      </c>
      <c r="V269" s="89">
        <f t="shared" si="77"/>
        <v>0</v>
      </c>
      <c r="W269" s="90">
        <f t="shared" si="78"/>
        <v>0</v>
      </c>
      <c r="X269" s="90">
        <f t="shared" si="78"/>
        <v>0</v>
      </c>
      <c r="Y269" s="89">
        <f t="shared" si="79"/>
        <v>0</v>
      </c>
      <c r="Z269" s="89">
        <f t="shared" si="80"/>
        <v>0</v>
      </c>
      <c r="AA269" s="87"/>
      <c r="AB269" s="87"/>
      <c r="AD269" s="186" t="s">
        <v>145</v>
      </c>
    </row>
    <row r="270" spans="1:30" s="74" customFormat="1" ht="12.95" customHeight="1">
      <c r="A270" s="75" t="str">
        <f t="shared" si="70"/>
        <v/>
      </c>
      <c r="B270" s="76">
        <f t="shared" si="71"/>
        <v>112</v>
      </c>
      <c r="C270" s="77">
        <f t="shared" si="72"/>
        <v>0</v>
      </c>
      <c r="D270" s="78" t="str">
        <f t="shared" si="73"/>
        <v/>
      </c>
      <c r="E270" s="79">
        <f t="shared" si="74"/>
        <v>16.3</v>
      </c>
      <c r="F270" s="80">
        <v>700</v>
      </c>
      <c r="G270" s="81">
        <v>42.18</v>
      </c>
      <c r="H270" s="81">
        <v>38.94</v>
      </c>
      <c r="I270" s="81">
        <v>3.240000000000002</v>
      </c>
      <c r="J270" s="81" t="s">
        <v>111</v>
      </c>
      <c r="K270" s="81" t="s">
        <v>95</v>
      </c>
      <c r="L270" s="82">
        <v>0</v>
      </c>
      <c r="M270" s="83" t="s">
        <v>100</v>
      </c>
      <c r="N270" s="83" t="s">
        <v>100</v>
      </c>
      <c r="O270" s="83" t="s">
        <v>100</v>
      </c>
      <c r="P270" s="84">
        <v>0</v>
      </c>
      <c r="Q270" s="85">
        <f t="shared" si="75"/>
        <v>2</v>
      </c>
      <c r="R270" s="91">
        <v>4480</v>
      </c>
      <c r="S270" s="87"/>
      <c r="T270" s="88">
        <f>IF(S270=0,0,SUM($S$5:S270))</f>
        <v>0</v>
      </c>
      <c r="U270" s="89">
        <f t="shared" si="76"/>
        <v>0</v>
      </c>
      <c r="V270" s="89">
        <f t="shared" si="77"/>
        <v>0</v>
      </c>
      <c r="W270" s="90">
        <f t="shared" si="78"/>
        <v>0</v>
      </c>
      <c r="X270" s="90">
        <f t="shared" si="78"/>
        <v>0</v>
      </c>
      <c r="Y270" s="89">
        <f t="shared" si="79"/>
        <v>0</v>
      </c>
      <c r="Z270" s="89">
        <f t="shared" si="80"/>
        <v>0</v>
      </c>
      <c r="AA270" s="87"/>
      <c r="AB270" s="87"/>
      <c r="AD270" s="186" t="s">
        <v>145</v>
      </c>
    </row>
    <row r="271" spans="1:30" s="104" customFormat="1" ht="12.95" customHeight="1">
      <c r="A271" s="92" t="str">
        <f t="shared" si="70"/>
        <v/>
      </c>
      <c r="B271" s="93">
        <f t="shared" si="71"/>
        <v>113</v>
      </c>
      <c r="C271" s="94">
        <f t="shared" si="72"/>
        <v>0</v>
      </c>
      <c r="D271" s="95" t="str">
        <f t="shared" si="73"/>
        <v/>
      </c>
      <c r="E271" s="96">
        <f t="shared" si="74"/>
        <v>40</v>
      </c>
      <c r="F271" s="97">
        <v>700</v>
      </c>
      <c r="G271" s="98">
        <v>42.37</v>
      </c>
      <c r="H271" s="98">
        <v>39.28</v>
      </c>
      <c r="I271" s="98">
        <v>3.0899999999999963</v>
      </c>
      <c r="J271" s="98" t="s">
        <v>111</v>
      </c>
      <c r="K271" s="98" t="s">
        <v>95</v>
      </c>
      <c r="L271" s="99">
        <v>0</v>
      </c>
      <c r="M271" s="100" t="s">
        <v>100</v>
      </c>
      <c r="N271" s="100" t="s">
        <v>100</v>
      </c>
      <c r="O271" s="100" t="s">
        <v>100</v>
      </c>
      <c r="P271" s="101">
        <v>0</v>
      </c>
      <c r="Q271" s="102">
        <f t="shared" si="75"/>
        <v>2</v>
      </c>
      <c r="R271" s="103">
        <v>4520</v>
      </c>
      <c r="S271" s="87"/>
      <c r="T271" s="88">
        <f>IF(S271=0,0,SUM($S$5:S271))</f>
        <v>0</v>
      </c>
      <c r="U271" s="89">
        <f t="shared" si="76"/>
        <v>0</v>
      </c>
      <c r="V271" s="89">
        <f t="shared" si="77"/>
        <v>0</v>
      </c>
      <c r="W271" s="90">
        <f t="shared" si="78"/>
        <v>0</v>
      </c>
      <c r="X271" s="90">
        <f t="shared" si="78"/>
        <v>0</v>
      </c>
      <c r="Y271" s="89">
        <f t="shared" si="79"/>
        <v>0</v>
      </c>
      <c r="Z271" s="89">
        <f t="shared" si="80"/>
        <v>0</v>
      </c>
      <c r="AA271" s="87"/>
      <c r="AB271" s="87"/>
      <c r="AD271" s="186" t="s">
        <v>145</v>
      </c>
    </row>
    <row r="272" spans="1:30" s="104" customFormat="1" ht="12.95" customHeight="1">
      <c r="A272" s="92" t="str">
        <f t="shared" si="70"/>
        <v/>
      </c>
      <c r="B272" s="93">
        <f t="shared" si="71"/>
        <v>113</v>
      </c>
      <c r="C272" s="94">
        <f t="shared" si="72"/>
        <v>9.5</v>
      </c>
      <c r="D272" s="95" t="str">
        <f t="shared" si="73"/>
        <v/>
      </c>
      <c r="E272" s="96">
        <f t="shared" si="74"/>
        <v>9.5</v>
      </c>
      <c r="F272" s="97">
        <v>700</v>
      </c>
      <c r="G272" s="98">
        <v>42.41</v>
      </c>
      <c r="H272" s="98">
        <v>39.36</v>
      </c>
      <c r="I272" s="98">
        <v>3.0499999999999972</v>
      </c>
      <c r="J272" s="98" t="s">
        <v>111</v>
      </c>
      <c r="K272" s="98" t="s">
        <v>95</v>
      </c>
      <c r="L272" s="99">
        <v>0</v>
      </c>
      <c r="M272" s="100" t="s">
        <v>100</v>
      </c>
      <c r="N272" s="100" t="s">
        <v>100</v>
      </c>
      <c r="O272" s="100" t="s">
        <v>100</v>
      </c>
      <c r="P272" s="101">
        <v>0</v>
      </c>
      <c r="Q272" s="102">
        <f t="shared" si="75"/>
        <v>2</v>
      </c>
      <c r="R272" s="103">
        <v>4529.5</v>
      </c>
      <c r="S272" s="87"/>
      <c r="T272" s="88">
        <f>IF(S272=0,0,SUM($S$5:S272))</f>
        <v>0</v>
      </c>
      <c r="U272" s="89">
        <f t="shared" si="76"/>
        <v>0</v>
      </c>
      <c r="V272" s="89">
        <f t="shared" si="77"/>
        <v>0</v>
      </c>
      <c r="W272" s="90">
        <f t="shared" si="78"/>
        <v>0</v>
      </c>
      <c r="X272" s="90">
        <f t="shared" si="78"/>
        <v>0</v>
      </c>
      <c r="Y272" s="89">
        <f t="shared" si="79"/>
        <v>0</v>
      </c>
      <c r="Z272" s="89">
        <f t="shared" si="80"/>
        <v>0</v>
      </c>
      <c r="AA272" s="87"/>
      <c r="AB272" s="87"/>
      <c r="AD272" s="186" t="s">
        <v>145</v>
      </c>
    </row>
    <row r="273" spans="1:30" s="74" customFormat="1" ht="12.95" customHeight="1">
      <c r="A273" s="75" t="str">
        <f t="shared" si="70"/>
        <v/>
      </c>
      <c r="B273" s="76">
        <f t="shared" si="71"/>
        <v>114</v>
      </c>
      <c r="C273" s="77">
        <f t="shared" si="72"/>
        <v>0</v>
      </c>
      <c r="D273" s="78" t="str">
        <f t="shared" si="73"/>
        <v/>
      </c>
      <c r="E273" s="79">
        <f t="shared" si="74"/>
        <v>30.5</v>
      </c>
      <c r="F273" s="80">
        <v>700</v>
      </c>
      <c r="G273" s="81">
        <v>42.74</v>
      </c>
      <c r="H273" s="81">
        <v>39.619999999999997</v>
      </c>
      <c r="I273" s="81">
        <v>3.1200000000000045</v>
      </c>
      <c r="J273" s="81" t="s">
        <v>111</v>
      </c>
      <c r="K273" s="81" t="s">
        <v>95</v>
      </c>
      <c r="L273" s="82">
        <v>0</v>
      </c>
      <c r="M273" s="83" t="s">
        <v>100</v>
      </c>
      <c r="N273" s="83" t="s">
        <v>100</v>
      </c>
      <c r="O273" s="83" t="s">
        <v>100</v>
      </c>
      <c r="P273" s="84">
        <v>0</v>
      </c>
      <c r="Q273" s="85">
        <f t="shared" si="75"/>
        <v>2</v>
      </c>
      <c r="R273" s="91">
        <v>4560</v>
      </c>
      <c r="S273" s="87"/>
      <c r="T273" s="88">
        <f>IF(S273=0,0,SUM($S$5:S273))</f>
        <v>0</v>
      </c>
      <c r="U273" s="89">
        <f t="shared" si="76"/>
        <v>0</v>
      </c>
      <c r="V273" s="89">
        <f t="shared" si="77"/>
        <v>0</v>
      </c>
      <c r="W273" s="90">
        <f t="shared" si="78"/>
        <v>0</v>
      </c>
      <c r="X273" s="90">
        <f t="shared" si="78"/>
        <v>0</v>
      </c>
      <c r="Y273" s="89">
        <f t="shared" si="79"/>
        <v>0</v>
      </c>
      <c r="Z273" s="89">
        <f t="shared" si="80"/>
        <v>0</v>
      </c>
      <c r="AA273" s="87"/>
      <c r="AB273" s="87"/>
      <c r="AD273" s="186" t="s">
        <v>145</v>
      </c>
    </row>
    <row r="274" spans="1:30" s="74" customFormat="1" ht="12.95" customHeight="1">
      <c r="A274" s="75" t="str">
        <f t="shared" si="70"/>
        <v/>
      </c>
      <c r="B274" s="76">
        <f t="shared" si="71"/>
        <v>115</v>
      </c>
      <c r="C274" s="77">
        <f t="shared" si="72"/>
        <v>0</v>
      </c>
      <c r="D274" s="78" t="str">
        <f t="shared" si="73"/>
        <v/>
      </c>
      <c r="E274" s="79">
        <f t="shared" si="74"/>
        <v>40</v>
      </c>
      <c r="F274" s="80">
        <v>700</v>
      </c>
      <c r="G274" s="81">
        <v>43.18</v>
      </c>
      <c r="H274" s="81">
        <v>39.96</v>
      </c>
      <c r="I274" s="81">
        <v>3.2199999999999989</v>
      </c>
      <c r="J274" s="81" t="s">
        <v>111</v>
      </c>
      <c r="K274" s="81" t="s">
        <v>95</v>
      </c>
      <c r="L274" s="82">
        <v>0</v>
      </c>
      <c r="M274" s="83" t="s">
        <v>100</v>
      </c>
      <c r="N274" s="83" t="s">
        <v>100</v>
      </c>
      <c r="O274" s="83" t="s">
        <v>100</v>
      </c>
      <c r="P274" s="84">
        <v>0</v>
      </c>
      <c r="Q274" s="85">
        <f t="shared" si="75"/>
        <v>2</v>
      </c>
      <c r="R274" s="91">
        <v>4600</v>
      </c>
      <c r="S274" s="87"/>
      <c r="T274" s="88">
        <f>IF(S274=0,0,SUM($S$5:S274))</f>
        <v>0</v>
      </c>
      <c r="U274" s="89">
        <f t="shared" si="76"/>
        <v>0</v>
      </c>
      <c r="V274" s="89">
        <f t="shared" si="77"/>
        <v>0</v>
      </c>
      <c r="W274" s="90">
        <f t="shared" si="78"/>
        <v>0</v>
      </c>
      <c r="X274" s="90">
        <f t="shared" si="78"/>
        <v>0</v>
      </c>
      <c r="Y274" s="89">
        <f t="shared" si="79"/>
        <v>0</v>
      </c>
      <c r="Z274" s="89">
        <f t="shared" si="80"/>
        <v>0</v>
      </c>
      <c r="AA274" s="87"/>
      <c r="AB274" s="87"/>
      <c r="AD274" s="186" t="s">
        <v>145</v>
      </c>
    </row>
    <row r="275" spans="1:30" s="74" customFormat="1" ht="12.95" customHeight="1">
      <c r="A275" s="75" t="str">
        <f t="shared" si="70"/>
        <v/>
      </c>
      <c r="B275" s="76">
        <f t="shared" si="71"/>
        <v>115</v>
      </c>
      <c r="C275" s="77">
        <f t="shared" si="72"/>
        <v>9.5</v>
      </c>
      <c r="D275" s="78" t="str">
        <f t="shared" si="73"/>
        <v/>
      </c>
      <c r="E275" s="79">
        <f t="shared" si="74"/>
        <v>9.5</v>
      </c>
      <c r="F275" s="80">
        <v>700</v>
      </c>
      <c r="G275" s="81">
        <v>43.28</v>
      </c>
      <c r="H275" s="81">
        <v>40.04</v>
      </c>
      <c r="I275" s="81">
        <v>3.240000000000002</v>
      </c>
      <c r="J275" s="81" t="s">
        <v>111</v>
      </c>
      <c r="K275" s="81" t="s">
        <v>95</v>
      </c>
      <c r="L275" s="82">
        <v>0</v>
      </c>
      <c r="M275" s="83" t="s">
        <v>100</v>
      </c>
      <c r="N275" s="83" t="s">
        <v>100</v>
      </c>
      <c r="O275" s="83" t="s">
        <v>100</v>
      </c>
      <c r="P275" s="84">
        <v>0</v>
      </c>
      <c r="Q275" s="85">
        <f t="shared" si="75"/>
        <v>2</v>
      </c>
      <c r="R275" s="91">
        <v>4609.5</v>
      </c>
      <c r="S275" s="87"/>
      <c r="T275" s="88">
        <f>IF(S275=0,0,SUM($S$5:S275))</f>
        <v>0</v>
      </c>
      <c r="U275" s="89">
        <f t="shared" si="76"/>
        <v>0</v>
      </c>
      <c r="V275" s="89">
        <f t="shared" si="77"/>
        <v>0</v>
      </c>
      <c r="W275" s="90">
        <f t="shared" si="78"/>
        <v>0</v>
      </c>
      <c r="X275" s="90">
        <f t="shared" si="78"/>
        <v>0</v>
      </c>
      <c r="Y275" s="89">
        <f t="shared" si="79"/>
        <v>0</v>
      </c>
      <c r="Z275" s="89">
        <f t="shared" si="80"/>
        <v>0</v>
      </c>
      <c r="AA275" s="87"/>
      <c r="AB275" s="87"/>
      <c r="AD275" s="186" t="s">
        <v>145</v>
      </c>
    </row>
    <row r="276" spans="1:30" s="74" customFormat="1" ht="12.95" customHeight="1">
      <c r="A276" s="75" t="str">
        <f t="shared" si="70"/>
        <v/>
      </c>
      <c r="B276" s="76">
        <f t="shared" si="71"/>
        <v>116</v>
      </c>
      <c r="C276" s="77">
        <f t="shared" si="72"/>
        <v>0</v>
      </c>
      <c r="D276" s="78" t="str">
        <f t="shared" si="73"/>
        <v/>
      </c>
      <c r="E276" s="79">
        <f t="shared" si="74"/>
        <v>30.5</v>
      </c>
      <c r="F276" s="80">
        <v>700</v>
      </c>
      <c r="G276" s="81">
        <v>43.79</v>
      </c>
      <c r="H276" s="81">
        <v>40.299999999999997</v>
      </c>
      <c r="I276" s="81">
        <v>3.490000000000002</v>
      </c>
      <c r="J276" s="81" t="s">
        <v>111</v>
      </c>
      <c r="K276" s="81" t="s">
        <v>95</v>
      </c>
      <c r="L276" s="82">
        <v>0</v>
      </c>
      <c r="M276" s="83" t="s">
        <v>100</v>
      </c>
      <c r="N276" s="83" t="s">
        <v>100</v>
      </c>
      <c r="O276" s="83" t="s">
        <v>100</v>
      </c>
      <c r="P276" s="84">
        <v>0</v>
      </c>
      <c r="Q276" s="85">
        <f t="shared" si="75"/>
        <v>2</v>
      </c>
      <c r="R276" s="91">
        <v>4640</v>
      </c>
      <c r="S276" s="87"/>
      <c r="T276" s="88">
        <f>IF(S276=0,0,SUM($S$5:S276))</f>
        <v>0</v>
      </c>
      <c r="U276" s="89">
        <f t="shared" si="76"/>
        <v>0</v>
      </c>
      <c r="V276" s="89">
        <f t="shared" si="77"/>
        <v>0</v>
      </c>
      <c r="W276" s="90">
        <f t="shared" si="78"/>
        <v>0</v>
      </c>
      <c r="X276" s="90">
        <f t="shared" si="78"/>
        <v>0</v>
      </c>
      <c r="Y276" s="89">
        <f t="shared" si="79"/>
        <v>0</v>
      </c>
      <c r="Z276" s="89">
        <f t="shared" si="80"/>
        <v>0</v>
      </c>
      <c r="AA276" s="87"/>
      <c r="AB276" s="87"/>
      <c r="AD276" s="186" t="s">
        <v>145</v>
      </c>
    </row>
    <row r="277" spans="1:30" s="74" customFormat="1" ht="12.95" customHeight="1">
      <c r="A277" s="75" t="str">
        <f t="shared" si="70"/>
        <v/>
      </c>
      <c r="B277" s="76">
        <f t="shared" si="71"/>
        <v>116</v>
      </c>
      <c r="C277" s="77">
        <f t="shared" si="72"/>
        <v>29.4</v>
      </c>
      <c r="D277" s="78" t="str">
        <f t="shared" si="73"/>
        <v>(전)</v>
      </c>
      <c r="E277" s="79">
        <f t="shared" si="74"/>
        <v>29.4</v>
      </c>
      <c r="F277" s="80">
        <v>700</v>
      </c>
      <c r="G277" s="81">
        <v>44.28</v>
      </c>
      <c r="H277" s="81">
        <v>40.549999999999997</v>
      </c>
      <c r="I277" s="81">
        <v>3.730000000000004</v>
      </c>
      <c r="J277" s="81" t="s">
        <v>111</v>
      </c>
      <c r="K277" s="81" t="s">
        <v>95</v>
      </c>
      <c r="L277" s="82">
        <v>0</v>
      </c>
      <c r="M277" s="83" t="s">
        <v>100</v>
      </c>
      <c r="N277" s="83" t="s">
        <v>100</v>
      </c>
      <c r="O277" s="83" t="s">
        <v>100</v>
      </c>
      <c r="P277" s="84">
        <v>0</v>
      </c>
      <c r="Q277" s="85">
        <f t="shared" si="75"/>
        <v>2</v>
      </c>
      <c r="R277" s="91">
        <v>4669.3999999999996</v>
      </c>
      <c r="S277" s="87"/>
      <c r="T277" s="88">
        <f>IF(S277=0,0,SUM($S$5:S277))</f>
        <v>0</v>
      </c>
      <c r="U277" s="89">
        <f t="shared" si="76"/>
        <v>0</v>
      </c>
      <c r="V277" s="89">
        <f t="shared" si="77"/>
        <v>0</v>
      </c>
      <c r="W277" s="90">
        <f t="shared" si="78"/>
        <v>0</v>
      </c>
      <c r="X277" s="90">
        <f t="shared" si="78"/>
        <v>0</v>
      </c>
      <c r="Y277" s="89">
        <f t="shared" si="79"/>
        <v>0</v>
      </c>
      <c r="Z277" s="89">
        <f t="shared" si="80"/>
        <v>0</v>
      </c>
      <c r="AA277" s="87"/>
      <c r="AB277" s="87"/>
      <c r="AD277" s="186" t="s">
        <v>145</v>
      </c>
    </row>
    <row r="278" spans="1:30" s="74" customFormat="1" ht="12.95" customHeight="1">
      <c r="A278" s="75" t="str">
        <f t="shared" si="70"/>
        <v/>
      </c>
      <c r="B278" s="76">
        <f t="shared" si="71"/>
        <v>116</v>
      </c>
      <c r="C278" s="77">
        <f t="shared" si="72"/>
        <v>29.4</v>
      </c>
      <c r="D278" s="78" t="str">
        <f t="shared" si="73"/>
        <v>(후)</v>
      </c>
      <c r="E278" s="79">
        <f t="shared" si="74"/>
        <v>0</v>
      </c>
      <c r="F278" s="80">
        <v>700</v>
      </c>
      <c r="G278" s="81">
        <v>44.28</v>
      </c>
      <c r="H278" s="81">
        <v>40.549999999999997</v>
      </c>
      <c r="I278" s="81">
        <v>3.730000000000004</v>
      </c>
      <c r="J278" s="81" t="s">
        <v>111</v>
      </c>
      <c r="K278" s="81" t="s">
        <v>113</v>
      </c>
      <c r="L278" s="82" t="s">
        <v>114</v>
      </c>
      <c r="M278" s="83" t="s">
        <v>100</v>
      </c>
      <c r="N278" s="83" t="s">
        <v>100</v>
      </c>
      <c r="O278" s="83" t="s">
        <v>100</v>
      </c>
      <c r="P278" s="84">
        <v>0</v>
      </c>
      <c r="Q278" s="85">
        <f t="shared" si="75"/>
        <v>2</v>
      </c>
      <c r="R278" s="91">
        <v>4669.3999999999996</v>
      </c>
      <c r="S278" s="87"/>
      <c r="T278" s="88">
        <f>IF(S278=0,0,SUM($S$5:S278))</f>
        <v>0</v>
      </c>
      <c r="U278" s="89">
        <f t="shared" si="76"/>
        <v>0</v>
      </c>
      <c r="V278" s="89">
        <f t="shared" si="77"/>
        <v>0</v>
      </c>
      <c r="W278" s="90">
        <f t="shared" si="78"/>
        <v>0</v>
      </c>
      <c r="X278" s="90">
        <f t="shared" si="78"/>
        <v>0</v>
      </c>
      <c r="Y278" s="89">
        <f t="shared" si="79"/>
        <v>0</v>
      </c>
      <c r="Z278" s="89">
        <f t="shared" si="80"/>
        <v>0</v>
      </c>
      <c r="AA278" s="87"/>
      <c r="AB278" s="87"/>
      <c r="AD278" s="186" t="s">
        <v>145</v>
      </c>
    </row>
    <row r="279" spans="1:30" s="74" customFormat="1" ht="12.95" customHeight="1">
      <c r="A279" s="75" t="str">
        <f t="shared" si="70"/>
        <v/>
      </c>
      <c r="B279" s="76">
        <f t="shared" si="71"/>
        <v>116</v>
      </c>
      <c r="C279" s="77">
        <f t="shared" si="72"/>
        <v>32</v>
      </c>
      <c r="D279" s="78" t="str">
        <f t="shared" si="73"/>
        <v>(전)</v>
      </c>
      <c r="E279" s="79">
        <f t="shared" si="74"/>
        <v>2.6</v>
      </c>
      <c r="F279" s="80">
        <v>700</v>
      </c>
      <c r="G279" s="81">
        <v>44.33</v>
      </c>
      <c r="H279" s="81">
        <v>40.549999999999997</v>
      </c>
      <c r="I279" s="81">
        <v>3.7800000000000011</v>
      </c>
      <c r="J279" s="81" t="s">
        <v>111</v>
      </c>
      <c r="K279" s="81" t="s">
        <v>113</v>
      </c>
      <c r="L279" s="82" t="s">
        <v>114</v>
      </c>
      <c r="M279" s="83" t="s">
        <v>100</v>
      </c>
      <c r="N279" s="83" t="s">
        <v>100</v>
      </c>
      <c r="O279" s="83" t="s">
        <v>100</v>
      </c>
      <c r="P279" s="84">
        <v>0</v>
      </c>
      <c r="Q279" s="85">
        <f t="shared" si="75"/>
        <v>2</v>
      </c>
      <c r="R279" s="91">
        <v>4672</v>
      </c>
      <c r="S279" s="87"/>
      <c r="T279" s="88">
        <f>IF(S279=0,0,SUM($S$5:S279))</f>
        <v>0</v>
      </c>
      <c r="U279" s="89">
        <f t="shared" si="76"/>
        <v>0</v>
      </c>
      <c r="V279" s="89">
        <f t="shared" si="77"/>
        <v>0</v>
      </c>
      <c r="W279" s="90">
        <f t="shared" si="78"/>
        <v>0</v>
      </c>
      <c r="X279" s="90">
        <f t="shared" si="78"/>
        <v>0</v>
      </c>
      <c r="Y279" s="89">
        <f t="shared" si="79"/>
        <v>0</v>
      </c>
      <c r="Z279" s="89">
        <f t="shared" si="80"/>
        <v>0</v>
      </c>
      <c r="AA279" s="87"/>
      <c r="AB279" s="87"/>
      <c r="AD279" s="186" t="s">
        <v>145</v>
      </c>
    </row>
    <row r="280" spans="1:30" s="74" customFormat="1" ht="12.95" customHeight="1">
      <c r="A280" s="75" t="str">
        <f t="shared" si="70"/>
        <v/>
      </c>
      <c r="B280" s="76">
        <f t="shared" si="71"/>
        <v>116</v>
      </c>
      <c r="C280" s="77">
        <f t="shared" si="72"/>
        <v>32</v>
      </c>
      <c r="D280" s="78" t="str">
        <f t="shared" si="73"/>
        <v>(후)</v>
      </c>
      <c r="E280" s="79">
        <f t="shared" si="74"/>
        <v>0</v>
      </c>
      <c r="F280" s="80">
        <v>700</v>
      </c>
      <c r="G280" s="81">
        <v>44.33</v>
      </c>
      <c r="H280" s="81">
        <v>40.549999999999997</v>
      </c>
      <c r="I280" s="81">
        <v>3.7800000000000011</v>
      </c>
      <c r="J280" s="81" t="s">
        <v>111</v>
      </c>
      <c r="K280" s="81" t="s">
        <v>95</v>
      </c>
      <c r="L280" s="82">
        <v>0</v>
      </c>
      <c r="M280" s="83" t="s">
        <v>100</v>
      </c>
      <c r="N280" s="83" t="s">
        <v>100</v>
      </c>
      <c r="O280" s="83" t="s">
        <v>100</v>
      </c>
      <c r="P280" s="84">
        <v>0</v>
      </c>
      <c r="Q280" s="85">
        <f t="shared" si="75"/>
        <v>2</v>
      </c>
      <c r="R280" s="91">
        <v>4672</v>
      </c>
      <c r="S280" s="87"/>
      <c r="T280" s="88">
        <f>IF(S280=0,0,SUM($S$5:S280))</f>
        <v>0</v>
      </c>
      <c r="U280" s="89">
        <f t="shared" si="76"/>
        <v>0</v>
      </c>
      <c r="V280" s="89">
        <f t="shared" si="77"/>
        <v>0</v>
      </c>
      <c r="W280" s="90">
        <f t="shared" si="78"/>
        <v>0</v>
      </c>
      <c r="X280" s="90">
        <f t="shared" si="78"/>
        <v>0</v>
      </c>
      <c r="Y280" s="89">
        <f t="shared" si="79"/>
        <v>0</v>
      </c>
      <c r="Z280" s="89">
        <f t="shared" si="80"/>
        <v>0</v>
      </c>
      <c r="AA280" s="87"/>
      <c r="AB280" s="87"/>
      <c r="AD280" s="186" t="s">
        <v>145</v>
      </c>
    </row>
    <row r="281" spans="1:30" s="74" customFormat="1" ht="12.95" customHeight="1">
      <c r="A281" s="75" t="str">
        <f t="shared" si="70"/>
        <v/>
      </c>
      <c r="B281" s="76">
        <f t="shared" si="71"/>
        <v>117</v>
      </c>
      <c r="C281" s="77">
        <f t="shared" si="72"/>
        <v>0</v>
      </c>
      <c r="D281" s="78" t="str">
        <f t="shared" si="73"/>
        <v/>
      </c>
      <c r="E281" s="79">
        <f t="shared" si="74"/>
        <v>8</v>
      </c>
      <c r="F281" s="80">
        <v>700</v>
      </c>
      <c r="G281" s="81">
        <v>44.46</v>
      </c>
      <c r="H281" s="81">
        <v>41.54</v>
      </c>
      <c r="I281" s="81">
        <v>2.9200000000000017</v>
      </c>
      <c r="J281" s="81" t="s">
        <v>111</v>
      </c>
      <c r="K281" s="81" t="s">
        <v>95</v>
      </c>
      <c r="L281" s="82">
        <v>0</v>
      </c>
      <c r="M281" s="83" t="s">
        <v>100</v>
      </c>
      <c r="N281" s="83" t="s">
        <v>100</v>
      </c>
      <c r="O281" s="83" t="s">
        <v>100</v>
      </c>
      <c r="P281" s="84">
        <v>0</v>
      </c>
      <c r="Q281" s="85">
        <f t="shared" si="75"/>
        <v>2</v>
      </c>
      <c r="R281" s="91">
        <v>4680</v>
      </c>
      <c r="S281" s="87"/>
      <c r="T281" s="88">
        <f>IF(S281=0,0,SUM($S$5:S281))</f>
        <v>0</v>
      </c>
      <c r="U281" s="89">
        <f t="shared" si="76"/>
        <v>0</v>
      </c>
      <c r="V281" s="89">
        <f t="shared" si="77"/>
        <v>0</v>
      </c>
      <c r="W281" s="90">
        <f t="shared" si="78"/>
        <v>0</v>
      </c>
      <c r="X281" s="90">
        <f t="shared" si="78"/>
        <v>0</v>
      </c>
      <c r="Y281" s="89">
        <f t="shared" si="79"/>
        <v>0</v>
      </c>
      <c r="Z281" s="89">
        <f t="shared" si="80"/>
        <v>0</v>
      </c>
      <c r="AA281" s="87"/>
      <c r="AB281" s="87"/>
      <c r="AD281" s="186" t="s">
        <v>145</v>
      </c>
    </row>
    <row r="282" spans="1:30" s="74" customFormat="1" ht="12.95" customHeight="1">
      <c r="A282" s="75" t="str">
        <f t="shared" si="70"/>
        <v/>
      </c>
      <c r="B282" s="76">
        <f t="shared" si="71"/>
        <v>117</v>
      </c>
      <c r="C282" s="77">
        <f t="shared" si="72"/>
        <v>9.5</v>
      </c>
      <c r="D282" s="78" t="str">
        <f t="shared" si="73"/>
        <v/>
      </c>
      <c r="E282" s="79">
        <f t="shared" si="74"/>
        <v>9.5</v>
      </c>
      <c r="F282" s="80">
        <v>700</v>
      </c>
      <c r="G282" s="81">
        <v>44.62</v>
      </c>
      <c r="H282" s="81">
        <v>42.719999999999992</v>
      </c>
      <c r="I282" s="81">
        <v>1.9000000000000057</v>
      </c>
      <c r="J282" s="81" t="s">
        <v>111</v>
      </c>
      <c r="K282" s="81" t="s">
        <v>95</v>
      </c>
      <c r="L282" s="82">
        <v>0</v>
      </c>
      <c r="M282" s="83" t="s">
        <v>100</v>
      </c>
      <c r="N282" s="83" t="s">
        <v>100</v>
      </c>
      <c r="O282" s="83" t="s">
        <v>100</v>
      </c>
      <c r="P282" s="84">
        <v>0</v>
      </c>
      <c r="Q282" s="85">
        <f t="shared" si="75"/>
        <v>2</v>
      </c>
      <c r="R282" s="91">
        <v>4689.5</v>
      </c>
      <c r="S282" s="87"/>
      <c r="T282" s="88">
        <f>IF(S282=0,0,SUM($S$5:S282))</f>
        <v>0</v>
      </c>
      <c r="U282" s="89">
        <f t="shared" si="76"/>
        <v>0</v>
      </c>
      <c r="V282" s="89">
        <f t="shared" si="77"/>
        <v>0</v>
      </c>
      <c r="W282" s="90">
        <f t="shared" si="78"/>
        <v>0</v>
      </c>
      <c r="X282" s="90">
        <f t="shared" si="78"/>
        <v>0</v>
      </c>
      <c r="Y282" s="89">
        <f t="shared" si="79"/>
        <v>0</v>
      </c>
      <c r="Z282" s="89">
        <f t="shared" si="80"/>
        <v>0</v>
      </c>
      <c r="AA282" s="87"/>
      <c r="AB282" s="87"/>
      <c r="AD282" s="186" t="s">
        <v>145</v>
      </c>
    </row>
    <row r="283" spans="1:30" s="74" customFormat="1" ht="12.95" customHeight="1">
      <c r="A283" s="75" t="str">
        <f t="shared" si="70"/>
        <v/>
      </c>
      <c r="B283" s="76">
        <f t="shared" si="71"/>
        <v>118</v>
      </c>
      <c r="C283" s="77">
        <f t="shared" si="72"/>
        <v>0</v>
      </c>
      <c r="D283" s="78" t="str">
        <f t="shared" si="73"/>
        <v/>
      </c>
      <c r="E283" s="79">
        <f t="shared" si="74"/>
        <v>30.5</v>
      </c>
      <c r="F283" s="80">
        <v>700</v>
      </c>
      <c r="G283" s="81">
        <v>45.13</v>
      </c>
      <c r="H283" s="81">
        <v>42.88</v>
      </c>
      <c r="I283" s="81">
        <v>2.25</v>
      </c>
      <c r="J283" s="81" t="s">
        <v>111</v>
      </c>
      <c r="K283" s="81" t="s">
        <v>95</v>
      </c>
      <c r="L283" s="82">
        <v>0</v>
      </c>
      <c r="M283" s="83" t="s">
        <v>100</v>
      </c>
      <c r="N283" s="83" t="s">
        <v>100</v>
      </c>
      <c r="O283" s="83" t="s">
        <v>100</v>
      </c>
      <c r="P283" s="84">
        <v>0</v>
      </c>
      <c r="Q283" s="85">
        <f t="shared" si="75"/>
        <v>2</v>
      </c>
      <c r="R283" s="91">
        <v>4720</v>
      </c>
      <c r="S283" s="87"/>
      <c r="T283" s="88">
        <f>IF(S283=0,0,SUM($S$5:S283))</f>
        <v>0</v>
      </c>
      <c r="U283" s="89">
        <f t="shared" si="76"/>
        <v>0</v>
      </c>
      <c r="V283" s="89">
        <f t="shared" si="77"/>
        <v>0</v>
      </c>
      <c r="W283" s="90">
        <f t="shared" si="78"/>
        <v>0</v>
      </c>
      <c r="X283" s="90">
        <f t="shared" si="78"/>
        <v>0</v>
      </c>
      <c r="Y283" s="89">
        <f t="shared" si="79"/>
        <v>0</v>
      </c>
      <c r="Z283" s="89">
        <f t="shared" si="80"/>
        <v>0</v>
      </c>
      <c r="AA283" s="87"/>
      <c r="AB283" s="87"/>
      <c r="AD283" s="186" t="s">
        <v>145</v>
      </c>
    </row>
    <row r="284" spans="1:30" s="74" customFormat="1" ht="12.95" customHeight="1">
      <c r="A284" s="75" t="str">
        <f t="shared" si="70"/>
        <v/>
      </c>
      <c r="B284" s="76">
        <f t="shared" si="71"/>
        <v>119</v>
      </c>
      <c r="C284" s="77">
        <f t="shared" si="72"/>
        <v>0</v>
      </c>
      <c r="D284" s="78" t="str">
        <f t="shared" si="73"/>
        <v/>
      </c>
      <c r="E284" s="79">
        <f t="shared" si="74"/>
        <v>40</v>
      </c>
      <c r="F284" s="80">
        <v>700</v>
      </c>
      <c r="G284" s="81">
        <v>45.8</v>
      </c>
      <c r="H284" s="81">
        <v>43.1</v>
      </c>
      <c r="I284" s="81">
        <v>2.6999999999999957</v>
      </c>
      <c r="J284" s="81" t="s">
        <v>111</v>
      </c>
      <c r="K284" s="81" t="s">
        <v>95</v>
      </c>
      <c r="L284" s="82">
        <v>0</v>
      </c>
      <c r="M284" s="83" t="s">
        <v>100</v>
      </c>
      <c r="N284" s="83" t="s">
        <v>100</v>
      </c>
      <c r="O284" s="83" t="s">
        <v>100</v>
      </c>
      <c r="P284" s="84">
        <v>0</v>
      </c>
      <c r="Q284" s="85">
        <f t="shared" si="75"/>
        <v>2</v>
      </c>
      <c r="R284" s="91">
        <v>4760</v>
      </c>
      <c r="S284" s="87"/>
      <c r="T284" s="88">
        <f>IF(S284=0,0,SUM($S$5:S284))</f>
        <v>0</v>
      </c>
      <c r="U284" s="89">
        <f t="shared" si="76"/>
        <v>0</v>
      </c>
      <c r="V284" s="89">
        <f t="shared" si="77"/>
        <v>0</v>
      </c>
      <c r="W284" s="90">
        <f t="shared" si="78"/>
        <v>0</v>
      </c>
      <c r="X284" s="90">
        <f t="shared" si="78"/>
        <v>0</v>
      </c>
      <c r="Y284" s="89">
        <f t="shared" si="79"/>
        <v>0</v>
      </c>
      <c r="Z284" s="89">
        <f t="shared" si="80"/>
        <v>0</v>
      </c>
      <c r="AA284" s="87"/>
      <c r="AB284" s="87"/>
      <c r="AD284" s="186" t="s">
        <v>145</v>
      </c>
    </row>
    <row r="285" spans="1:30" s="74" customFormat="1" ht="12.95" customHeight="1">
      <c r="A285" s="75" t="str">
        <f t="shared" si="70"/>
        <v/>
      </c>
      <c r="B285" s="76">
        <f t="shared" si="71"/>
        <v>120</v>
      </c>
      <c r="C285" s="77">
        <f t="shared" si="72"/>
        <v>0</v>
      </c>
      <c r="D285" s="78" t="str">
        <f t="shared" si="73"/>
        <v/>
      </c>
      <c r="E285" s="79">
        <f t="shared" si="74"/>
        <v>40</v>
      </c>
      <c r="F285" s="80">
        <v>700</v>
      </c>
      <c r="G285" s="81">
        <v>46.47</v>
      </c>
      <c r="H285" s="81">
        <v>43.31</v>
      </c>
      <c r="I285" s="81">
        <v>3.1599999999999966</v>
      </c>
      <c r="J285" s="81" t="s">
        <v>111</v>
      </c>
      <c r="K285" s="81" t="s">
        <v>95</v>
      </c>
      <c r="L285" s="82">
        <v>0</v>
      </c>
      <c r="M285" s="83" t="s">
        <v>100</v>
      </c>
      <c r="N285" s="83" t="s">
        <v>100</v>
      </c>
      <c r="O285" s="83" t="s">
        <v>100</v>
      </c>
      <c r="P285" s="84">
        <v>0</v>
      </c>
      <c r="Q285" s="85">
        <f t="shared" si="75"/>
        <v>2</v>
      </c>
      <c r="R285" s="91">
        <v>4800</v>
      </c>
      <c r="S285" s="87"/>
      <c r="T285" s="88">
        <f>IF(S285=0,0,SUM($S$5:S285))</f>
        <v>0</v>
      </c>
      <c r="U285" s="89">
        <f t="shared" si="76"/>
        <v>0</v>
      </c>
      <c r="V285" s="89">
        <f t="shared" si="77"/>
        <v>0</v>
      </c>
      <c r="W285" s="90">
        <f t="shared" si="78"/>
        <v>0</v>
      </c>
      <c r="X285" s="90">
        <f t="shared" si="78"/>
        <v>0</v>
      </c>
      <c r="Y285" s="89">
        <f t="shared" si="79"/>
        <v>0</v>
      </c>
      <c r="Z285" s="89">
        <f t="shared" si="80"/>
        <v>0</v>
      </c>
      <c r="AA285" s="87"/>
      <c r="AB285" s="87"/>
      <c r="AD285" s="186" t="s">
        <v>145</v>
      </c>
    </row>
    <row r="286" spans="1:30" s="74" customFormat="1" ht="12.95" customHeight="1">
      <c r="A286" s="75" t="str">
        <f t="shared" si="70"/>
        <v/>
      </c>
      <c r="B286" s="76">
        <f t="shared" si="71"/>
        <v>121</v>
      </c>
      <c r="C286" s="77">
        <f t="shared" si="72"/>
        <v>0</v>
      </c>
      <c r="D286" s="78" t="str">
        <f t="shared" si="73"/>
        <v/>
      </c>
      <c r="E286" s="79">
        <f t="shared" si="74"/>
        <v>40</v>
      </c>
      <c r="F286" s="80">
        <v>700</v>
      </c>
      <c r="G286" s="81">
        <v>47.14</v>
      </c>
      <c r="H286" s="81">
        <v>43.52</v>
      </c>
      <c r="I286" s="81">
        <v>3.6199999999999974</v>
      </c>
      <c r="J286" s="81" t="s">
        <v>111</v>
      </c>
      <c r="K286" s="81" t="s">
        <v>95</v>
      </c>
      <c r="L286" s="82">
        <v>0</v>
      </c>
      <c r="M286" s="83" t="s">
        <v>100</v>
      </c>
      <c r="N286" s="83" t="s">
        <v>100</v>
      </c>
      <c r="O286" s="83" t="s">
        <v>100</v>
      </c>
      <c r="P286" s="84">
        <v>0</v>
      </c>
      <c r="Q286" s="85">
        <f t="shared" si="75"/>
        <v>2</v>
      </c>
      <c r="R286" s="91">
        <v>4840</v>
      </c>
      <c r="S286" s="87"/>
      <c r="T286" s="88">
        <f>IF(S286=0,0,SUM($S$5:S286))</f>
        <v>0</v>
      </c>
      <c r="U286" s="89">
        <f t="shared" si="76"/>
        <v>0</v>
      </c>
      <c r="V286" s="89">
        <f t="shared" si="77"/>
        <v>0</v>
      </c>
      <c r="W286" s="90">
        <f t="shared" si="78"/>
        <v>0</v>
      </c>
      <c r="X286" s="90">
        <f t="shared" si="78"/>
        <v>0</v>
      </c>
      <c r="Y286" s="89">
        <f t="shared" si="79"/>
        <v>0</v>
      </c>
      <c r="Z286" s="89">
        <f t="shared" si="80"/>
        <v>0</v>
      </c>
      <c r="AA286" s="87"/>
      <c r="AB286" s="87"/>
      <c r="AD286" s="186" t="s">
        <v>145</v>
      </c>
    </row>
    <row r="287" spans="1:30" s="74" customFormat="1" ht="12.95" customHeight="1">
      <c r="A287" s="75" t="str">
        <f t="shared" si="70"/>
        <v/>
      </c>
      <c r="B287" s="76">
        <f t="shared" si="71"/>
        <v>121</v>
      </c>
      <c r="C287" s="77">
        <f t="shared" si="72"/>
        <v>9.5</v>
      </c>
      <c r="D287" s="78" t="str">
        <f t="shared" si="73"/>
        <v/>
      </c>
      <c r="E287" s="79">
        <f t="shared" si="74"/>
        <v>9.5</v>
      </c>
      <c r="F287" s="80">
        <v>700</v>
      </c>
      <c r="G287" s="81">
        <v>47.3</v>
      </c>
      <c r="H287" s="81">
        <v>43.57</v>
      </c>
      <c r="I287" s="81">
        <v>3.7299999999999969</v>
      </c>
      <c r="J287" s="81" t="s">
        <v>111</v>
      </c>
      <c r="K287" s="81" t="s">
        <v>95</v>
      </c>
      <c r="L287" s="82">
        <v>0</v>
      </c>
      <c r="M287" s="83" t="s">
        <v>100</v>
      </c>
      <c r="N287" s="83" t="s">
        <v>100</v>
      </c>
      <c r="O287" s="83" t="s">
        <v>100</v>
      </c>
      <c r="P287" s="84">
        <v>0</v>
      </c>
      <c r="Q287" s="85">
        <f t="shared" si="75"/>
        <v>2</v>
      </c>
      <c r="R287" s="91">
        <v>4849.5</v>
      </c>
      <c r="S287" s="87"/>
      <c r="T287" s="88">
        <f>IF(S287=0,0,SUM($S$5:S287))</f>
        <v>0</v>
      </c>
      <c r="U287" s="89">
        <f t="shared" si="76"/>
        <v>0</v>
      </c>
      <c r="V287" s="89">
        <f t="shared" si="77"/>
        <v>0</v>
      </c>
      <c r="W287" s="90">
        <f t="shared" si="78"/>
        <v>0</v>
      </c>
      <c r="X287" s="90">
        <f t="shared" si="78"/>
        <v>0</v>
      </c>
      <c r="Y287" s="89">
        <f t="shared" si="79"/>
        <v>0</v>
      </c>
      <c r="Z287" s="89">
        <f t="shared" si="80"/>
        <v>0</v>
      </c>
      <c r="AA287" s="87"/>
      <c r="AB287" s="87"/>
      <c r="AD287" s="186" t="s">
        <v>145</v>
      </c>
    </row>
    <row r="288" spans="1:30" s="74" customFormat="1" ht="12.95" customHeight="1">
      <c r="A288" s="75" t="str">
        <f t="shared" si="70"/>
        <v/>
      </c>
      <c r="B288" s="76">
        <f t="shared" si="71"/>
        <v>121</v>
      </c>
      <c r="C288" s="77">
        <f t="shared" si="72"/>
        <v>19.899999999999999</v>
      </c>
      <c r="D288" s="78" t="str">
        <f t="shared" si="73"/>
        <v>(전)</v>
      </c>
      <c r="E288" s="79">
        <f t="shared" si="74"/>
        <v>10.4</v>
      </c>
      <c r="F288" s="80">
        <v>700</v>
      </c>
      <c r="G288" s="81">
        <v>47.36</v>
      </c>
      <c r="H288" s="81">
        <v>43.63</v>
      </c>
      <c r="I288" s="81">
        <v>3.7299999999999969</v>
      </c>
      <c r="J288" s="81" t="s">
        <v>111</v>
      </c>
      <c r="K288" s="81" t="s">
        <v>95</v>
      </c>
      <c r="L288" s="82">
        <v>0</v>
      </c>
      <c r="M288" s="83" t="s">
        <v>100</v>
      </c>
      <c r="N288" s="83" t="s">
        <v>100</v>
      </c>
      <c r="O288" s="83" t="s">
        <v>100</v>
      </c>
      <c r="P288" s="84">
        <v>0</v>
      </c>
      <c r="Q288" s="85">
        <f t="shared" si="75"/>
        <v>2</v>
      </c>
      <c r="R288" s="91">
        <v>4859.8999999999996</v>
      </c>
      <c r="S288" s="87"/>
      <c r="T288" s="88">
        <f>IF(S288=0,0,SUM($S$5:S288))</f>
        <v>0</v>
      </c>
      <c r="U288" s="89">
        <f t="shared" si="76"/>
        <v>0</v>
      </c>
      <c r="V288" s="89">
        <f t="shared" si="77"/>
        <v>0</v>
      </c>
      <c r="W288" s="90">
        <f t="shared" si="78"/>
        <v>0</v>
      </c>
      <c r="X288" s="90">
        <f t="shared" si="78"/>
        <v>0</v>
      </c>
      <c r="Y288" s="89">
        <f t="shared" si="79"/>
        <v>0</v>
      </c>
      <c r="Z288" s="89">
        <f t="shared" si="80"/>
        <v>0</v>
      </c>
      <c r="AA288" s="87"/>
      <c r="AB288" s="87"/>
      <c r="AD288" s="186" t="s">
        <v>145</v>
      </c>
    </row>
    <row r="289" spans="1:30" s="74" customFormat="1" ht="12.95" customHeight="1">
      <c r="A289" s="75" t="str">
        <f t="shared" si="70"/>
        <v/>
      </c>
      <c r="B289" s="76">
        <f t="shared" si="71"/>
        <v>121</v>
      </c>
      <c r="C289" s="77">
        <f t="shared" si="72"/>
        <v>19.899999999999999</v>
      </c>
      <c r="D289" s="78" t="str">
        <f t="shared" si="73"/>
        <v>(후)</v>
      </c>
      <c r="E289" s="79">
        <f t="shared" si="74"/>
        <v>0</v>
      </c>
      <c r="F289" s="80">
        <v>700</v>
      </c>
      <c r="G289" s="81">
        <v>47.36</v>
      </c>
      <c r="H289" s="81">
        <v>43.63</v>
      </c>
      <c r="I289" s="81">
        <v>3.7299999999999969</v>
      </c>
      <c r="J289" s="81" t="s">
        <v>111</v>
      </c>
      <c r="K289" s="81" t="s">
        <v>113</v>
      </c>
      <c r="L289" s="82" t="s">
        <v>114</v>
      </c>
      <c r="M289" s="83" t="s">
        <v>100</v>
      </c>
      <c r="N289" s="83" t="s">
        <v>100</v>
      </c>
      <c r="O289" s="83" t="s">
        <v>100</v>
      </c>
      <c r="P289" s="84">
        <v>0</v>
      </c>
      <c r="Q289" s="85">
        <f t="shared" si="75"/>
        <v>2</v>
      </c>
      <c r="R289" s="91">
        <v>4859.8999999999996</v>
      </c>
      <c r="S289" s="87"/>
      <c r="T289" s="88">
        <f>IF(S289=0,0,SUM($S$5:S289))</f>
        <v>0</v>
      </c>
      <c r="U289" s="89">
        <f t="shared" si="76"/>
        <v>0</v>
      </c>
      <c r="V289" s="89">
        <f t="shared" si="77"/>
        <v>0</v>
      </c>
      <c r="W289" s="90">
        <f t="shared" si="78"/>
        <v>0</v>
      </c>
      <c r="X289" s="90">
        <f t="shared" si="78"/>
        <v>0</v>
      </c>
      <c r="Y289" s="89">
        <f t="shared" si="79"/>
        <v>0</v>
      </c>
      <c r="Z289" s="89">
        <f t="shared" si="80"/>
        <v>0</v>
      </c>
      <c r="AA289" s="87"/>
      <c r="AB289" s="87"/>
      <c r="AD289" s="186" t="s">
        <v>145</v>
      </c>
    </row>
    <row r="290" spans="1:30" s="74" customFormat="1" ht="12.95" customHeight="1">
      <c r="A290" s="75" t="str">
        <f t="shared" si="70"/>
        <v/>
      </c>
      <c r="B290" s="76">
        <f t="shared" si="71"/>
        <v>121</v>
      </c>
      <c r="C290" s="77">
        <f t="shared" si="72"/>
        <v>21.5</v>
      </c>
      <c r="D290" s="78" t="str">
        <f t="shared" si="73"/>
        <v>(전)</v>
      </c>
      <c r="E290" s="79">
        <f t="shared" si="74"/>
        <v>1.6</v>
      </c>
      <c r="F290" s="80">
        <v>700</v>
      </c>
      <c r="G290" s="81">
        <v>47.37</v>
      </c>
      <c r="H290" s="81">
        <v>43.64</v>
      </c>
      <c r="I290" s="81">
        <v>3.7299999999999969</v>
      </c>
      <c r="J290" s="81" t="s">
        <v>111</v>
      </c>
      <c r="K290" s="81" t="s">
        <v>113</v>
      </c>
      <c r="L290" s="82" t="s">
        <v>114</v>
      </c>
      <c r="M290" s="83" t="s">
        <v>100</v>
      </c>
      <c r="N290" s="83" t="s">
        <v>100</v>
      </c>
      <c r="O290" s="83" t="s">
        <v>100</v>
      </c>
      <c r="P290" s="84">
        <v>0</v>
      </c>
      <c r="Q290" s="85">
        <f t="shared" si="75"/>
        <v>2</v>
      </c>
      <c r="R290" s="91">
        <v>4861.5</v>
      </c>
      <c r="S290" s="87"/>
      <c r="T290" s="88">
        <f>IF(S290=0,0,SUM($S$5:S290))</f>
        <v>0</v>
      </c>
      <c r="U290" s="89">
        <f t="shared" si="76"/>
        <v>0</v>
      </c>
      <c r="V290" s="89">
        <f t="shared" si="77"/>
        <v>0</v>
      </c>
      <c r="W290" s="90">
        <f t="shared" si="78"/>
        <v>0</v>
      </c>
      <c r="X290" s="90">
        <f t="shared" si="78"/>
        <v>0</v>
      </c>
      <c r="Y290" s="89">
        <f t="shared" si="79"/>
        <v>0</v>
      </c>
      <c r="Z290" s="89">
        <f t="shared" si="80"/>
        <v>0</v>
      </c>
      <c r="AA290" s="87"/>
      <c r="AB290" s="87"/>
      <c r="AD290" s="186" t="s">
        <v>145</v>
      </c>
    </row>
    <row r="291" spans="1:30" s="74" customFormat="1" ht="12.95" customHeight="1">
      <c r="A291" s="75" t="str">
        <f t="shared" si="70"/>
        <v/>
      </c>
      <c r="B291" s="76">
        <f t="shared" si="71"/>
        <v>121</v>
      </c>
      <c r="C291" s="77">
        <f t="shared" si="72"/>
        <v>21.5</v>
      </c>
      <c r="D291" s="78" t="str">
        <f t="shared" si="73"/>
        <v>(후)</v>
      </c>
      <c r="E291" s="79">
        <f t="shared" si="74"/>
        <v>0</v>
      </c>
      <c r="F291" s="80">
        <v>700</v>
      </c>
      <c r="G291" s="81">
        <v>47.37</v>
      </c>
      <c r="H291" s="81">
        <v>43.64</v>
      </c>
      <c r="I291" s="81">
        <v>3.7299999999999969</v>
      </c>
      <c r="J291" s="81" t="s">
        <v>111</v>
      </c>
      <c r="K291" s="81" t="s">
        <v>95</v>
      </c>
      <c r="L291" s="82">
        <v>0</v>
      </c>
      <c r="M291" s="83" t="s">
        <v>100</v>
      </c>
      <c r="N291" s="83" t="s">
        <v>100</v>
      </c>
      <c r="O291" s="83" t="s">
        <v>100</v>
      </c>
      <c r="P291" s="84">
        <v>0</v>
      </c>
      <c r="Q291" s="85">
        <f t="shared" si="75"/>
        <v>2</v>
      </c>
      <c r="R291" s="91">
        <v>4861.5</v>
      </c>
      <c r="S291" s="87"/>
      <c r="T291" s="88">
        <f>IF(S291=0,0,SUM($S$5:S291))</f>
        <v>0</v>
      </c>
      <c r="U291" s="89">
        <f t="shared" si="76"/>
        <v>0</v>
      </c>
      <c r="V291" s="89">
        <f t="shared" si="77"/>
        <v>0</v>
      </c>
      <c r="W291" s="90">
        <f t="shared" si="78"/>
        <v>0</v>
      </c>
      <c r="X291" s="90">
        <f t="shared" si="78"/>
        <v>0</v>
      </c>
      <c r="Y291" s="89">
        <f t="shared" si="79"/>
        <v>0</v>
      </c>
      <c r="Z291" s="89">
        <f t="shared" si="80"/>
        <v>0</v>
      </c>
      <c r="AA291" s="87"/>
      <c r="AB291" s="87"/>
      <c r="AD291" s="186" t="s">
        <v>145</v>
      </c>
    </row>
    <row r="292" spans="1:30" s="74" customFormat="1" ht="12.95" customHeight="1">
      <c r="A292" s="75" t="str">
        <f t="shared" si="70"/>
        <v/>
      </c>
      <c r="B292" s="76">
        <f t="shared" si="71"/>
        <v>122</v>
      </c>
      <c r="C292" s="77">
        <f t="shared" si="72"/>
        <v>0</v>
      </c>
      <c r="D292" s="78" t="str">
        <f t="shared" si="73"/>
        <v/>
      </c>
      <c r="E292" s="79">
        <f t="shared" si="74"/>
        <v>18.5</v>
      </c>
      <c r="F292" s="80">
        <v>700</v>
      </c>
      <c r="G292" s="81">
        <v>47.49</v>
      </c>
      <c r="H292" s="81">
        <v>43.74</v>
      </c>
      <c r="I292" s="81">
        <v>3.75</v>
      </c>
      <c r="J292" s="81" t="s">
        <v>111</v>
      </c>
      <c r="K292" s="81" t="s">
        <v>95</v>
      </c>
      <c r="L292" s="82">
        <v>0</v>
      </c>
      <c r="M292" s="83" t="s">
        <v>100</v>
      </c>
      <c r="N292" s="83" t="s">
        <v>100</v>
      </c>
      <c r="O292" s="83" t="s">
        <v>100</v>
      </c>
      <c r="P292" s="84">
        <v>0</v>
      </c>
      <c r="Q292" s="85">
        <f t="shared" si="75"/>
        <v>2</v>
      </c>
      <c r="R292" s="91">
        <v>4880</v>
      </c>
      <c r="S292" s="87"/>
      <c r="T292" s="88">
        <f>IF(S292=0,0,SUM($S$5:S292))</f>
        <v>0</v>
      </c>
      <c r="U292" s="89">
        <f t="shared" si="76"/>
        <v>0</v>
      </c>
      <c r="V292" s="89">
        <f t="shared" si="77"/>
        <v>0</v>
      </c>
      <c r="W292" s="90">
        <f t="shared" si="78"/>
        <v>0</v>
      </c>
      <c r="X292" s="90">
        <f t="shared" si="78"/>
        <v>0</v>
      </c>
      <c r="Y292" s="89">
        <f t="shared" si="79"/>
        <v>0</v>
      </c>
      <c r="Z292" s="89">
        <f t="shared" si="80"/>
        <v>0</v>
      </c>
      <c r="AA292" s="87"/>
      <c r="AB292" s="87"/>
      <c r="AD292" s="186" t="s">
        <v>145</v>
      </c>
    </row>
    <row r="293" spans="1:30" s="74" customFormat="1" ht="12.95" customHeight="1">
      <c r="A293" s="75" t="str">
        <f t="shared" si="70"/>
        <v/>
      </c>
      <c r="B293" s="76">
        <f t="shared" si="71"/>
        <v>123</v>
      </c>
      <c r="C293" s="77">
        <f t="shared" si="72"/>
        <v>0</v>
      </c>
      <c r="D293" s="78" t="str">
        <f t="shared" si="73"/>
        <v>(전)</v>
      </c>
      <c r="E293" s="79">
        <f t="shared" si="74"/>
        <v>40</v>
      </c>
      <c r="F293" s="80">
        <v>700</v>
      </c>
      <c r="G293" s="81">
        <v>47.73</v>
      </c>
      <c r="H293" s="81">
        <v>43.95</v>
      </c>
      <c r="I293" s="81">
        <v>3.779999999999994</v>
      </c>
      <c r="J293" s="81" t="s">
        <v>111</v>
      </c>
      <c r="K293" s="81" t="s">
        <v>95</v>
      </c>
      <c r="L293" s="82">
        <v>0</v>
      </c>
      <c r="M293" s="83" t="s">
        <v>100</v>
      </c>
      <c r="N293" s="83" t="s">
        <v>100</v>
      </c>
      <c r="O293" s="83" t="s">
        <v>100</v>
      </c>
      <c r="P293" s="84">
        <v>0</v>
      </c>
      <c r="Q293" s="85">
        <f t="shared" si="75"/>
        <v>2</v>
      </c>
      <c r="R293" s="91">
        <v>4920</v>
      </c>
      <c r="S293" s="87"/>
      <c r="T293" s="88">
        <f>IF(S293=0,0,SUM($S$5:S293))</f>
        <v>0</v>
      </c>
      <c r="U293" s="89">
        <f t="shared" si="76"/>
        <v>0</v>
      </c>
      <c r="V293" s="89">
        <f t="shared" si="77"/>
        <v>0</v>
      </c>
      <c r="W293" s="90">
        <f t="shared" si="78"/>
        <v>0</v>
      </c>
      <c r="X293" s="90">
        <f t="shared" si="78"/>
        <v>0</v>
      </c>
      <c r="Y293" s="89">
        <f t="shared" si="79"/>
        <v>0</v>
      </c>
      <c r="Z293" s="89">
        <f t="shared" si="80"/>
        <v>0</v>
      </c>
      <c r="AA293" s="87"/>
      <c r="AB293" s="87"/>
      <c r="AD293" s="186" t="s">
        <v>145</v>
      </c>
    </row>
    <row r="294" spans="1:30" s="74" customFormat="1" ht="12.95" customHeight="1">
      <c r="A294" s="75" t="str">
        <f t="shared" si="70"/>
        <v/>
      </c>
      <c r="B294" s="76">
        <f t="shared" si="71"/>
        <v>123</v>
      </c>
      <c r="C294" s="77">
        <f t="shared" si="72"/>
        <v>0</v>
      </c>
      <c r="D294" s="78" t="str">
        <f t="shared" si="73"/>
        <v>(후)</v>
      </c>
      <c r="E294" s="79">
        <f t="shared" si="74"/>
        <v>0</v>
      </c>
      <c r="F294" s="80">
        <v>700</v>
      </c>
      <c r="G294" s="81">
        <v>47.73</v>
      </c>
      <c r="H294" s="81">
        <v>43.95</v>
      </c>
      <c r="I294" s="81">
        <v>3.779999999999994</v>
      </c>
      <c r="J294" s="81" t="s">
        <v>111</v>
      </c>
      <c r="K294" s="81" t="s">
        <v>95</v>
      </c>
      <c r="L294" s="82">
        <v>0</v>
      </c>
      <c r="M294" s="83" t="s">
        <v>100</v>
      </c>
      <c r="N294" s="83" t="s">
        <v>100</v>
      </c>
      <c r="O294" s="83" t="s">
        <v>100</v>
      </c>
      <c r="P294" s="84">
        <v>0</v>
      </c>
      <c r="Q294" s="85">
        <f t="shared" si="75"/>
        <v>2</v>
      </c>
      <c r="R294" s="91">
        <v>4920</v>
      </c>
      <c r="S294" s="87"/>
      <c r="T294" s="88">
        <f>IF(S294=0,0,SUM($S$5:S294))</f>
        <v>0</v>
      </c>
      <c r="U294" s="89">
        <f t="shared" si="76"/>
        <v>0</v>
      </c>
      <c r="V294" s="89">
        <f t="shared" si="77"/>
        <v>0</v>
      </c>
      <c r="W294" s="90">
        <f t="shared" si="78"/>
        <v>0</v>
      </c>
      <c r="X294" s="90">
        <f t="shared" si="78"/>
        <v>0</v>
      </c>
      <c r="Y294" s="89">
        <f t="shared" si="79"/>
        <v>0</v>
      </c>
      <c r="Z294" s="89">
        <f t="shared" si="80"/>
        <v>0</v>
      </c>
      <c r="AA294" s="87"/>
      <c r="AB294" s="87"/>
      <c r="AD294" s="186" t="s">
        <v>145</v>
      </c>
    </row>
    <row r="295" spans="1:30" s="74" customFormat="1" ht="12.95" customHeight="1">
      <c r="A295" s="75" t="str">
        <f t="shared" si="70"/>
        <v/>
      </c>
      <c r="B295" s="76">
        <f t="shared" si="71"/>
        <v>124</v>
      </c>
      <c r="C295" s="77">
        <f t="shared" si="72"/>
        <v>0</v>
      </c>
      <c r="D295" s="78" t="str">
        <f t="shared" si="73"/>
        <v/>
      </c>
      <c r="E295" s="79">
        <f t="shared" si="74"/>
        <v>40</v>
      </c>
      <c r="F295" s="80">
        <v>700</v>
      </c>
      <c r="G295" s="81">
        <v>47.97</v>
      </c>
      <c r="H295" s="81">
        <v>44.16</v>
      </c>
      <c r="I295" s="81">
        <v>3.8100000000000023</v>
      </c>
      <c r="J295" s="81" t="s">
        <v>111</v>
      </c>
      <c r="K295" s="81" t="s">
        <v>95</v>
      </c>
      <c r="L295" s="82">
        <v>0</v>
      </c>
      <c r="M295" s="83" t="s">
        <v>100</v>
      </c>
      <c r="N295" s="83" t="s">
        <v>100</v>
      </c>
      <c r="O295" s="83" t="s">
        <v>100</v>
      </c>
      <c r="P295" s="84">
        <v>0</v>
      </c>
      <c r="Q295" s="85">
        <f t="shared" si="75"/>
        <v>2</v>
      </c>
      <c r="R295" s="91">
        <v>4960</v>
      </c>
      <c r="S295" s="87"/>
      <c r="T295" s="88">
        <f>IF(S295=0,0,SUM($S$5:S295))</f>
        <v>0</v>
      </c>
      <c r="U295" s="89">
        <f t="shared" si="76"/>
        <v>0</v>
      </c>
      <c r="V295" s="89">
        <f t="shared" si="77"/>
        <v>0</v>
      </c>
      <c r="W295" s="90">
        <f t="shared" si="78"/>
        <v>0</v>
      </c>
      <c r="X295" s="90">
        <f t="shared" si="78"/>
        <v>0</v>
      </c>
      <c r="Y295" s="89">
        <f t="shared" si="79"/>
        <v>0</v>
      </c>
      <c r="Z295" s="89">
        <f t="shared" si="80"/>
        <v>0</v>
      </c>
      <c r="AA295" s="87"/>
      <c r="AB295" s="87"/>
      <c r="AD295" s="186" t="s">
        <v>145</v>
      </c>
    </row>
    <row r="296" spans="1:30" s="74" customFormat="1" ht="12.95" customHeight="1">
      <c r="A296" s="75" t="str">
        <f t="shared" si="70"/>
        <v/>
      </c>
      <c r="B296" s="76">
        <f t="shared" si="71"/>
        <v>125</v>
      </c>
      <c r="C296" s="77">
        <f t="shared" si="72"/>
        <v>0</v>
      </c>
      <c r="D296" s="78" t="str">
        <f t="shared" si="73"/>
        <v/>
      </c>
      <c r="E296" s="79">
        <f t="shared" si="74"/>
        <v>40</v>
      </c>
      <c r="F296" s="80">
        <v>700</v>
      </c>
      <c r="G296" s="81">
        <v>48.22</v>
      </c>
      <c r="H296" s="81">
        <v>44.38</v>
      </c>
      <c r="I296" s="81">
        <v>3.8399999999999963</v>
      </c>
      <c r="J296" s="81" t="s">
        <v>111</v>
      </c>
      <c r="K296" s="81" t="s">
        <v>95</v>
      </c>
      <c r="L296" s="82">
        <v>0</v>
      </c>
      <c r="M296" s="83" t="s">
        <v>100</v>
      </c>
      <c r="N296" s="83" t="s">
        <v>100</v>
      </c>
      <c r="O296" s="83" t="s">
        <v>100</v>
      </c>
      <c r="P296" s="84">
        <v>0</v>
      </c>
      <c r="Q296" s="85">
        <f t="shared" si="75"/>
        <v>2</v>
      </c>
      <c r="R296" s="91">
        <v>5000</v>
      </c>
      <c r="S296" s="87"/>
      <c r="T296" s="88">
        <f>IF(S296=0,0,SUM($S$5:S296))</f>
        <v>0</v>
      </c>
      <c r="U296" s="89">
        <f t="shared" si="76"/>
        <v>0</v>
      </c>
      <c r="V296" s="89">
        <f t="shared" si="77"/>
        <v>0</v>
      </c>
      <c r="W296" s="90">
        <f t="shared" si="78"/>
        <v>0</v>
      </c>
      <c r="X296" s="90">
        <f t="shared" si="78"/>
        <v>0</v>
      </c>
      <c r="Y296" s="89">
        <f t="shared" si="79"/>
        <v>0</v>
      </c>
      <c r="Z296" s="89">
        <f t="shared" si="80"/>
        <v>0</v>
      </c>
      <c r="AA296" s="87"/>
      <c r="AB296" s="87"/>
      <c r="AD296" s="186" t="s">
        <v>145</v>
      </c>
    </row>
    <row r="297" spans="1:30" s="74" customFormat="1" ht="12.95" customHeight="1">
      <c r="A297" s="75" t="str">
        <f t="shared" si="70"/>
        <v/>
      </c>
      <c r="B297" s="76">
        <f t="shared" si="71"/>
        <v>125</v>
      </c>
      <c r="C297" s="77">
        <f t="shared" si="72"/>
        <v>5.4</v>
      </c>
      <c r="D297" s="78" t="str">
        <f t="shared" si="73"/>
        <v>(전)</v>
      </c>
      <c r="E297" s="79">
        <f t="shared" si="74"/>
        <v>5.4</v>
      </c>
      <c r="F297" s="80">
        <v>700</v>
      </c>
      <c r="G297" s="81">
        <v>48.25</v>
      </c>
      <c r="H297" s="81">
        <v>44.41</v>
      </c>
      <c r="I297" s="81">
        <v>3.8400000000000034</v>
      </c>
      <c r="J297" s="81" t="s">
        <v>111</v>
      </c>
      <c r="K297" s="81" t="s">
        <v>95</v>
      </c>
      <c r="L297" s="82">
        <v>0</v>
      </c>
      <c r="M297" s="83" t="s">
        <v>100</v>
      </c>
      <c r="N297" s="83" t="s">
        <v>100</v>
      </c>
      <c r="O297" s="83" t="s">
        <v>100</v>
      </c>
      <c r="P297" s="84">
        <v>0</v>
      </c>
      <c r="Q297" s="85">
        <f t="shared" si="75"/>
        <v>2</v>
      </c>
      <c r="R297" s="91">
        <v>5005.3999999999996</v>
      </c>
      <c r="S297" s="87"/>
      <c r="T297" s="88">
        <f>IF(S297=0,0,SUM($S$5:S297))</f>
        <v>0</v>
      </c>
      <c r="U297" s="89">
        <f t="shared" si="76"/>
        <v>0</v>
      </c>
      <c r="V297" s="89">
        <f t="shared" si="77"/>
        <v>0</v>
      </c>
      <c r="W297" s="90">
        <f t="shared" si="78"/>
        <v>0</v>
      </c>
      <c r="X297" s="90">
        <f t="shared" si="78"/>
        <v>0</v>
      </c>
      <c r="Y297" s="89">
        <f t="shared" si="79"/>
        <v>0</v>
      </c>
      <c r="Z297" s="89">
        <f t="shared" si="80"/>
        <v>0</v>
      </c>
      <c r="AA297" s="87"/>
      <c r="AB297" s="87"/>
      <c r="AD297" s="186" t="s">
        <v>145</v>
      </c>
    </row>
    <row r="298" spans="1:30" s="74" customFormat="1" ht="12.95" customHeight="1">
      <c r="A298" s="75" t="str">
        <f t="shared" si="70"/>
        <v/>
      </c>
      <c r="B298" s="76">
        <f t="shared" si="71"/>
        <v>125</v>
      </c>
      <c r="C298" s="77">
        <f t="shared" si="72"/>
        <v>5.4</v>
      </c>
      <c r="D298" s="78" t="str">
        <f t="shared" si="73"/>
        <v>(후)</v>
      </c>
      <c r="E298" s="79">
        <f t="shared" si="74"/>
        <v>0</v>
      </c>
      <c r="F298" s="80">
        <v>700</v>
      </c>
      <c r="G298" s="81">
        <v>48.25</v>
      </c>
      <c r="H298" s="81">
        <v>44.41</v>
      </c>
      <c r="I298" s="81">
        <v>3.8400000000000034</v>
      </c>
      <c r="J298" s="81" t="s">
        <v>111</v>
      </c>
      <c r="K298" s="81" t="s">
        <v>113</v>
      </c>
      <c r="L298" s="82" t="s">
        <v>114</v>
      </c>
      <c r="M298" s="83" t="s">
        <v>100</v>
      </c>
      <c r="N298" s="83" t="s">
        <v>100</v>
      </c>
      <c r="O298" s="83" t="s">
        <v>100</v>
      </c>
      <c r="P298" s="84">
        <v>0</v>
      </c>
      <c r="Q298" s="85">
        <f t="shared" si="75"/>
        <v>2</v>
      </c>
      <c r="R298" s="91">
        <v>5005.3999999999996</v>
      </c>
      <c r="S298" s="87"/>
      <c r="T298" s="88">
        <f>IF(S298=0,0,SUM($S$5:S298))</f>
        <v>0</v>
      </c>
      <c r="U298" s="89">
        <f t="shared" si="76"/>
        <v>0</v>
      </c>
      <c r="V298" s="89">
        <f t="shared" si="77"/>
        <v>0</v>
      </c>
      <c r="W298" s="90">
        <f t="shared" si="78"/>
        <v>0</v>
      </c>
      <c r="X298" s="90">
        <f t="shared" si="78"/>
        <v>0</v>
      </c>
      <c r="Y298" s="89">
        <f t="shared" si="79"/>
        <v>0</v>
      </c>
      <c r="Z298" s="89">
        <f t="shared" si="80"/>
        <v>0</v>
      </c>
      <c r="AA298" s="87"/>
      <c r="AB298" s="87"/>
      <c r="AD298" s="186" t="s">
        <v>145</v>
      </c>
    </row>
    <row r="299" spans="1:30" s="74" customFormat="1" ht="12.95" customHeight="1">
      <c r="A299" s="75" t="str">
        <f t="shared" si="70"/>
        <v/>
      </c>
      <c r="B299" s="76">
        <f t="shared" si="71"/>
        <v>125</v>
      </c>
      <c r="C299" s="77">
        <f t="shared" si="72"/>
        <v>8</v>
      </c>
      <c r="D299" s="78" t="str">
        <f t="shared" si="73"/>
        <v>(전)</v>
      </c>
      <c r="E299" s="79">
        <f t="shared" si="74"/>
        <v>2.6</v>
      </c>
      <c r="F299" s="80">
        <v>700</v>
      </c>
      <c r="G299" s="81">
        <v>48.27</v>
      </c>
      <c r="H299" s="81">
        <v>44.42</v>
      </c>
      <c r="I299" s="81">
        <v>3.8500000000000014</v>
      </c>
      <c r="J299" s="81" t="s">
        <v>111</v>
      </c>
      <c r="K299" s="81" t="s">
        <v>113</v>
      </c>
      <c r="L299" s="82" t="s">
        <v>114</v>
      </c>
      <c r="M299" s="83" t="s">
        <v>100</v>
      </c>
      <c r="N299" s="83" t="s">
        <v>100</v>
      </c>
      <c r="O299" s="83" t="s">
        <v>100</v>
      </c>
      <c r="P299" s="84">
        <v>0</v>
      </c>
      <c r="Q299" s="85">
        <f t="shared" si="75"/>
        <v>2</v>
      </c>
      <c r="R299" s="91">
        <v>5008</v>
      </c>
      <c r="S299" s="87"/>
      <c r="T299" s="88">
        <f>IF(S299=0,0,SUM($S$5:S299))</f>
        <v>0</v>
      </c>
      <c r="U299" s="89">
        <f t="shared" si="76"/>
        <v>0</v>
      </c>
      <c r="V299" s="89">
        <f t="shared" si="77"/>
        <v>0</v>
      </c>
      <c r="W299" s="90">
        <f t="shared" si="78"/>
        <v>0</v>
      </c>
      <c r="X299" s="90">
        <f t="shared" si="78"/>
        <v>0</v>
      </c>
      <c r="Y299" s="89">
        <f t="shared" si="79"/>
        <v>0</v>
      </c>
      <c r="Z299" s="89">
        <f t="shared" si="80"/>
        <v>0</v>
      </c>
      <c r="AA299" s="87"/>
      <c r="AB299" s="87"/>
      <c r="AD299" s="186" t="s">
        <v>145</v>
      </c>
    </row>
    <row r="300" spans="1:30" s="74" customFormat="1" ht="12.95" customHeight="1">
      <c r="A300" s="75" t="str">
        <f t="shared" si="70"/>
        <v/>
      </c>
      <c r="B300" s="76">
        <f t="shared" si="71"/>
        <v>125</v>
      </c>
      <c r="C300" s="77">
        <f t="shared" si="72"/>
        <v>8</v>
      </c>
      <c r="D300" s="78" t="str">
        <f t="shared" si="73"/>
        <v>(후)</v>
      </c>
      <c r="E300" s="79">
        <f t="shared" si="74"/>
        <v>0</v>
      </c>
      <c r="F300" s="80">
        <v>700</v>
      </c>
      <c r="G300" s="81">
        <v>48.27</v>
      </c>
      <c r="H300" s="81">
        <v>44.42</v>
      </c>
      <c r="I300" s="81">
        <v>3.8500000000000014</v>
      </c>
      <c r="J300" s="81" t="s">
        <v>111</v>
      </c>
      <c r="K300" s="81" t="s">
        <v>96</v>
      </c>
      <c r="L300" s="82">
        <v>0</v>
      </c>
      <c r="M300" s="83" t="s">
        <v>100</v>
      </c>
      <c r="N300" s="83" t="s">
        <v>100</v>
      </c>
      <c r="O300" s="83" t="s">
        <v>100</v>
      </c>
      <c r="P300" s="84">
        <v>0</v>
      </c>
      <c r="Q300" s="85">
        <f t="shared" si="75"/>
        <v>2</v>
      </c>
      <c r="R300" s="91">
        <v>5008</v>
      </c>
      <c r="S300" s="87"/>
      <c r="T300" s="88">
        <f>IF(S300=0,0,SUM($S$5:S300))</f>
        <v>0</v>
      </c>
      <c r="U300" s="89">
        <f t="shared" si="76"/>
        <v>0</v>
      </c>
      <c r="V300" s="89">
        <f t="shared" si="77"/>
        <v>0</v>
      </c>
      <c r="W300" s="90">
        <f t="shared" si="78"/>
        <v>0</v>
      </c>
      <c r="X300" s="90">
        <f t="shared" si="78"/>
        <v>0</v>
      </c>
      <c r="Y300" s="89">
        <f t="shared" si="79"/>
        <v>0</v>
      </c>
      <c r="Z300" s="89">
        <f t="shared" si="80"/>
        <v>0</v>
      </c>
      <c r="AA300" s="87"/>
      <c r="AB300" s="87"/>
      <c r="AD300" s="186" t="s">
        <v>145</v>
      </c>
    </row>
    <row r="301" spans="1:30" s="74" customFormat="1" ht="12.95" customHeight="1">
      <c r="A301" s="75" t="str">
        <f t="shared" si="70"/>
        <v/>
      </c>
      <c r="B301" s="76">
        <f t="shared" si="71"/>
        <v>125</v>
      </c>
      <c r="C301" s="77">
        <f t="shared" si="72"/>
        <v>11.5</v>
      </c>
      <c r="D301" s="78" t="str">
        <f t="shared" si="73"/>
        <v>(전)</v>
      </c>
      <c r="E301" s="79">
        <f t="shared" si="74"/>
        <v>3.5</v>
      </c>
      <c r="F301" s="80">
        <v>700</v>
      </c>
      <c r="G301" s="81">
        <v>48.29</v>
      </c>
      <c r="H301" s="81">
        <v>45.59</v>
      </c>
      <c r="I301" s="81">
        <v>2.6999999999999957</v>
      </c>
      <c r="J301" s="81" t="s">
        <v>111</v>
      </c>
      <c r="K301" s="81" t="s">
        <v>96</v>
      </c>
      <c r="L301" s="82">
        <v>0</v>
      </c>
      <c r="M301" s="83" t="s">
        <v>100</v>
      </c>
      <c r="N301" s="83" t="s">
        <v>100</v>
      </c>
      <c r="O301" s="83" t="s">
        <v>100</v>
      </c>
      <c r="P301" s="84">
        <v>0</v>
      </c>
      <c r="Q301" s="85">
        <f t="shared" si="75"/>
        <v>2</v>
      </c>
      <c r="R301" s="91">
        <v>5011.5</v>
      </c>
      <c r="S301" s="87"/>
      <c r="T301" s="88">
        <f>IF(S301=0,0,SUM($S$5:S301))</f>
        <v>0</v>
      </c>
      <c r="U301" s="89">
        <f t="shared" si="76"/>
        <v>0</v>
      </c>
      <c r="V301" s="89">
        <f t="shared" si="77"/>
        <v>0</v>
      </c>
      <c r="W301" s="90">
        <f t="shared" si="78"/>
        <v>0</v>
      </c>
      <c r="X301" s="90">
        <f t="shared" si="78"/>
        <v>0</v>
      </c>
      <c r="Y301" s="89">
        <f t="shared" si="79"/>
        <v>0</v>
      </c>
      <c r="Z301" s="89">
        <f t="shared" si="80"/>
        <v>0</v>
      </c>
      <c r="AA301" s="87"/>
      <c r="AB301" s="87"/>
      <c r="AD301" s="186" t="s">
        <v>145</v>
      </c>
    </row>
    <row r="302" spans="1:30" s="74" customFormat="1" ht="12.95" customHeight="1">
      <c r="A302" s="75" t="str">
        <f t="shared" si="70"/>
        <v/>
      </c>
      <c r="B302" s="76">
        <f t="shared" si="71"/>
        <v>125</v>
      </c>
      <c r="C302" s="77">
        <f t="shared" si="72"/>
        <v>11.5</v>
      </c>
      <c r="D302" s="78" t="str">
        <f t="shared" si="73"/>
        <v>(후)</v>
      </c>
      <c r="E302" s="79">
        <f t="shared" si="74"/>
        <v>0</v>
      </c>
      <c r="F302" s="80">
        <v>700</v>
      </c>
      <c r="G302" s="81">
        <v>48.29</v>
      </c>
      <c r="H302" s="81">
        <v>45.59</v>
      </c>
      <c r="I302" s="81">
        <v>2.6999999999999957</v>
      </c>
      <c r="J302" s="81" t="s">
        <v>111</v>
      </c>
      <c r="K302" s="81" t="s">
        <v>95</v>
      </c>
      <c r="L302" s="82">
        <v>0</v>
      </c>
      <c r="M302" s="83" t="s">
        <v>100</v>
      </c>
      <c r="N302" s="83" t="s">
        <v>100</v>
      </c>
      <c r="O302" s="83" t="s">
        <v>100</v>
      </c>
      <c r="P302" s="84">
        <v>0</v>
      </c>
      <c r="Q302" s="85">
        <f t="shared" si="75"/>
        <v>2</v>
      </c>
      <c r="R302" s="91">
        <v>5011.5</v>
      </c>
      <c r="S302" s="87"/>
      <c r="T302" s="88">
        <f>IF(S302=0,0,SUM($S$5:S302))</f>
        <v>0</v>
      </c>
      <c r="U302" s="89">
        <f t="shared" si="76"/>
        <v>0</v>
      </c>
      <c r="V302" s="89">
        <f t="shared" si="77"/>
        <v>0</v>
      </c>
      <c r="W302" s="90">
        <f t="shared" si="78"/>
        <v>0</v>
      </c>
      <c r="X302" s="90">
        <f t="shared" si="78"/>
        <v>0</v>
      </c>
      <c r="Y302" s="89">
        <f t="shared" si="79"/>
        <v>0</v>
      </c>
      <c r="Z302" s="89">
        <f t="shared" si="80"/>
        <v>0</v>
      </c>
      <c r="AA302" s="87"/>
      <c r="AB302" s="87"/>
      <c r="AD302" s="186" t="s">
        <v>145</v>
      </c>
    </row>
    <row r="303" spans="1:30" s="74" customFormat="1" ht="12.95" customHeight="1">
      <c r="A303" s="75" t="str">
        <f t="shared" si="70"/>
        <v/>
      </c>
      <c r="B303" s="76">
        <f t="shared" si="71"/>
        <v>126</v>
      </c>
      <c r="C303" s="77">
        <f t="shared" si="72"/>
        <v>0</v>
      </c>
      <c r="D303" s="78" t="str">
        <f t="shared" si="73"/>
        <v/>
      </c>
      <c r="E303" s="79">
        <f t="shared" si="74"/>
        <v>28.5</v>
      </c>
      <c r="F303" s="80">
        <v>700</v>
      </c>
      <c r="G303" s="81">
        <v>48.46</v>
      </c>
      <c r="H303" s="81">
        <v>45.61</v>
      </c>
      <c r="I303" s="81">
        <v>2.8500000000000014</v>
      </c>
      <c r="J303" s="81" t="s">
        <v>111</v>
      </c>
      <c r="K303" s="81" t="s">
        <v>95</v>
      </c>
      <c r="L303" s="82">
        <v>0</v>
      </c>
      <c r="M303" s="83" t="s">
        <v>100</v>
      </c>
      <c r="N303" s="83" t="s">
        <v>100</v>
      </c>
      <c r="O303" s="83" t="s">
        <v>100</v>
      </c>
      <c r="P303" s="84">
        <v>0</v>
      </c>
      <c r="Q303" s="85">
        <f t="shared" si="75"/>
        <v>2</v>
      </c>
      <c r="R303" s="91">
        <v>5040</v>
      </c>
      <c r="S303" s="87"/>
      <c r="T303" s="88">
        <f>IF(S303=0,0,SUM($S$5:S303))</f>
        <v>0</v>
      </c>
      <c r="U303" s="89">
        <f t="shared" si="76"/>
        <v>0</v>
      </c>
      <c r="V303" s="89">
        <f t="shared" si="77"/>
        <v>0</v>
      </c>
      <c r="W303" s="90">
        <f t="shared" si="78"/>
        <v>0</v>
      </c>
      <c r="X303" s="90">
        <f t="shared" si="78"/>
        <v>0</v>
      </c>
      <c r="Y303" s="89">
        <f t="shared" si="79"/>
        <v>0</v>
      </c>
      <c r="Z303" s="89">
        <f t="shared" si="80"/>
        <v>0</v>
      </c>
      <c r="AA303" s="87"/>
      <c r="AB303" s="87"/>
      <c r="AD303" s="186" t="s">
        <v>145</v>
      </c>
    </row>
    <row r="304" spans="1:30" s="74" customFormat="1" ht="12.95" customHeight="1">
      <c r="A304" s="75" t="str">
        <f t="shared" si="70"/>
        <v/>
      </c>
      <c r="B304" s="76">
        <f t="shared" si="71"/>
        <v>126</v>
      </c>
      <c r="C304" s="77">
        <f t="shared" si="72"/>
        <v>9.5</v>
      </c>
      <c r="D304" s="78" t="str">
        <f t="shared" si="73"/>
        <v/>
      </c>
      <c r="E304" s="79">
        <f t="shared" si="74"/>
        <v>9.5</v>
      </c>
      <c r="F304" s="80">
        <v>700</v>
      </c>
      <c r="G304" s="81">
        <v>48.52</v>
      </c>
      <c r="H304" s="81">
        <v>45.62</v>
      </c>
      <c r="I304" s="81">
        <v>2.9000000000000057</v>
      </c>
      <c r="J304" s="81" t="s">
        <v>111</v>
      </c>
      <c r="K304" s="81" t="s">
        <v>95</v>
      </c>
      <c r="L304" s="82">
        <v>0</v>
      </c>
      <c r="M304" s="83" t="s">
        <v>100</v>
      </c>
      <c r="N304" s="83" t="s">
        <v>100</v>
      </c>
      <c r="O304" s="83" t="s">
        <v>100</v>
      </c>
      <c r="P304" s="84">
        <v>0</v>
      </c>
      <c r="Q304" s="85">
        <f t="shared" si="75"/>
        <v>2</v>
      </c>
      <c r="R304" s="91">
        <v>5049.5</v>
      </c>
      <c r="S304" s="87"/>
      <c r="T304" s="88">
        <f>IF(S304=0,0,SUM($S$5:S304))</f>
        <v>0</v>
      </c>
      <c r="U304" s="89">
        <f t="shared" si="76"/>
        <v>0</v>
      </c>
      <c r="V304" s="89">
        <f t="shared" si="77"/>
        <v>0</v>
      </c>
      <c r="W304" s="90">
        <f t="shared" si="78"/>
        <v>0</v>
      </c>
      <c r="X304" s="90">
        <f t="shared" si="78"/>
        <v>0</v>
      </c>
      <c r="Y304" s="89">
        <f t="shared" si="79"/>
        <v>0</v>
      </c>
      <c r="Z304" s="89">
        <f t="shared" si="80"/>
        <v>0</v>
      </c>
      <c r="AA304" s="87"/>
      <c r="AB304" s="87"/>
      <c r="AD304" s="186" t="s">
        <v>145</v>
      </c>
    </row>
    <row r="305" spans="1:30" s="74" customFormat="1" ht="12.95" customHeight="1">
      <c r="A305" s="75" t="str">
        <f t="shared" si="70"/>
        <v/>
      </c>
      <c r="B305" s="76">
        <f t="shared" si="71"/>
        <v>127</v>
      </c>
      <c r="C305" s="77">
        <f t="shared" si="72"/>
        <v>0</v>
      </c>
      <c r="D305" s="78" t="str">
        <f t="shared" si="73"/>
        <v/>
      </c>
      <c r="E305" s="79">
        <f t="shared" si="74"/>
        <v>30.5</v>
      </c>
      <c r="F305" s="80">
        <v>700</v>
      </c>
      <c r="G305" s="81">
        <v>48.59</v>
      </c>
      <c r="H305" s="81">
        <v>45.64</v>
      </c>
      <c r="I305" s="81">
        <v>2.9500000000000028</v>
      </c>
      <c r="J305" s="81" t="s">
        <v>111</v>
      </c>
      <c r="K305" s="81" t="s">
        <v>95</v>
      </c>
      <c r="L305" s="82">
        <v>0</v>
      </c>
      <c r="M305" s="83" t="s">
        <v>100</v>
      </c>
      <c r="N305" s="83" t="s">
        <v>100</v>
      </c>
      <c r="O305" s="83" t="s">
        <v>100</v>
      </c>
      <c r="P305" s="84">
        <v>0</v>
      </c>
      <c r="Q305" s="85">
        <f t="shared" si="75"/>
        <v>2</v>
      </c>
      <c r="R305" s="91">
        <v>5080</v>
      </c>
      <c r="S305" s="87"/>
      <c r="T305" s="88">
        <f>IF(S305=0,0,SUM($S$5:S305))</f>
        <v>0</v>
      </c>
      <c r="U305" s="89">
        <f t="shared" si="76"/>
        <v>0</v>
      </c>
      <c r="V305" s="89">
        <f t="shared" si="77"/>
        <v>0</v>
      </c>
      <c r="W305" s="90">
        <f t="shared" si="78"/>
        <v>0</v>
      </c>
      <c r="X305" s="90">
        <f t="shared" si="78"/>
        <v>0</v>
      </c>
      <c r="Y305" s="89">
        <f t="shared" si="79"/>
        <v>0</v>
      </c>
      <c r="Z305" s="89">
        <f t="shared" si="80"/>
        <v>0</v>
      </c>
      <c r="AA305" s="87"/>
      <c r="AB305" s="87"/>
      <c r="AD305" s="186" t="s">
        <v>145</v>
      </c>
    </row>
    <row r="306" spans="1:30" s="74" customFormat="1" ht="12.95" customHeight="1">
      <c r="A306" s="75" t="str">
        <f t="shared" si="70"/>
        <v/>
      </c>
      <c r="B306" s="76">
        <f t="shared" si="71"/>
        <v>128</v>
      </c>
      <c r="C306" s="77">
        <f t="shared" si="72"/>
        <v>0</v>
      </c>
      <c r="D306" s="78" t="str">
        <f t="shared" si="73"/>
        <v/>
      </c>
      <c r="E306" s="79">
        <f t="shared" si="74"/>
        <v>40</v>
      </c>
      <c r="F306" s="80">
        <v>700</v>
      </c>
      <c r="G306" s="81">
        <v>48.69</v>
      </c>
      <c r="H306" s="81">
        <v>45.67</v>
      </c>
      <c r="I306" s="81">
        <v>3.019999999999996</v>
      </c>
      <c r="J306" s="81" t="s">
        <v>111</v>
      </c>
      <c r="K306" s="81" t="s">
        <v>95</v>
      </c>
      <c r="L306" s="82">
        <v>0</v>
      </c>
      <c r="M306" s="83" t="s">
        <v>100</v>
      </c>
      <c r="N306" s="83" t="s">
        <v>100</v>
      </c>
      <c r="O306" s="83" t="s">
        <v>100</v>
      </c>
      <c r="P306" s="84">
        <v>0</v>
      </c>
      <c r="Q306" s="85">
        <f t="shared" si="75"/>
        <v>2</v>
      </c>
      <c r="R306" s="91">
        <v>5120</v>
      </c>
      <c r="S306" s="87"/>
      <c r="T306" s="88">
        <f>IF(S306=0,0,SUM($S$5:S306))</f>
        <v>0</v>
      </c>
      <c r="U306" s="89">
        <f t="shared" si="76"/>
        <v>0</v>
      </c>
      <c r="V306" s="89">
        <f t="shared" si="77"/>
        <v>0</v>
      </c>
      <c r="W306" s="90">
        <f t="shared" si="78"/>
        <v>0</v>
      </c>
      <c r="X306" s="90">
        <f t="shared" si="78"/>
        <v>0</v>
      </c>
      <c r="Y306" s="89">
        <f t="shared" si="79"/>
        <v>0</v>
      </c>
      <c r="Z306" s="89">
        <f t="shared" si="80"/>
        <v>0</v>
      </c>
      <c r="AA306" s="87"/>
      <c r="AB306" s="87"/>
      <c r="AD306" s="186" t="s">
        <v>145</v>
      </c>
    </row>
    <row r="307" spans="1:30" s="74" customFormat="1" ht="12.95" customHeight="1">
      <c r="A307" s="75" t="str">
        <f t="shared" si="70"/>
        <v/>
      </c>
      <c r="B307" s="76">
        <f t="shared" si="71"/>
        <v>129</v>
      </c>
      <c r="C307" s="77">
        <f t="shared" si="72"/>
        <v>0</v>
      </c>
      <c r="D307" s="78" t="str">
        <f t="shared" si="73"/>
        <v/>
      </c>
      <c r="E307" s="79">
        <f t="shared" si="74"/>
        <v>40</v>
      </c>
      <c r="F307" s="80">
        <v>700</v>
      </c>
      <c r="G307" s="81">
        <v>48.79</v>
      </c>
      <c r="H307" s="81">
        <v>45.7</v>
      </c>
      <c r="I307" s="81">
        <v>3.0899999999999963</v>
      </c>
      <c r="J307" s="81" t="s">
        <v>111</v>
      </c>
      <c r="K307" s="81" t="s">
        <v>95</v>
      </c>
      <c r="L307" s="82">
        <v>0</v>
      </c>
      <c r="M307" s="83" t="s">
        <v>100</v>
      </c>
      <c r="N307" s="83" t="s">
        <v>100</v>
      </c>
      <c r="O307" s="83" t="s">
        <v>100</v>
      </c>
      <c r="P307" s="84">
        <v>0</v>
      </c>
      <c r="Q307" s="85">
        <f t="shared" si="75"/>
        <v>2</v>
      </c>
      <c r="R307" s="91">
        <v>5160</v>
      </c>
      <c r="S307" s="87"/>
      <c r="T307" s="88">
        <f>IF(S307=0,0,SUM($S$5:S307))</f>
        <v>0</v>
      </c>
      <c r="U307" s="89">
        <f t="shared" si="76"/>
        <v>0</v>
      </c>
      <c r="V307" s="89">
        <f t="shared" si="77"/>
        <v>0</v>
      </c>
      <c r="W307" s="90">
        <f t="shared" si="78"/>
        <v>0</v>
      </c>
      <c r="X307" s="90">
        <f t="shared" si="78"/>
        <v>0</v>
      </c>
      <c r="Y307" s="89">
        <f t="shared" si="79"/>
        <v>0</v>
      </c>
      <c r="Z307" s="89">
        <f t="shared" si="80"/>
        <v>0</v>
      </c>
      <c r="AA307" s="87"/>
      <c r="AB307" s="87"/>
      <c r="AD307" s="186" t="s">
        <v>145</v>
      </c>
    </row>
    <row r="308" spans="1:30" s="74" customFormat="1" ht="12.95" customHeight="1">
      <c r="A308" s="75" t="str">
        <f t="shared" si="70"/>
        <v/>
      </c>
      <c r="B308" s="76">
        <f t="shared" si="71"/>
        <v>129</v>
      </c>
      <c r="C308" s="77">
        <f t="shared" si="72"/>
        <v>9.5</v>
      </c>
      <c r="D308" s="78" t="str">
        <f t="shared" si="73"/>
        <v/>
      </c>
      <c r="E308" s="79">
        <f t="shared" si="74"/>
        <v>9.5</v>
      </c>
      <c r="F308" s="80">
        <v>700</v>
      </c>
      <c r="G308" s="81">
        <v>48.81</v>
      </c>
      <c r="H308" s="81">
        <v>45.7</v>
      </c>
      <c r="I308" s="81">
        <v>3.1099999999999994</v>
      </c>
      <c r="J308" s="81" t="s">
        <v>111</v>
      </c>
      <c r="K308" s="81" t="s">
        <v>95</v>
      </c>
      <c r="L308" s="82">
        <v>0</v>
      </c>
      <c r="M308" s="83" t="s">
        <v>100</v>
      </c>
      <c r="N308" s="83" t="s">
        <v>100</v>
      </c>
      <c r="O308" s="83" t="s">
        <v>100</v>
      </c>
      <c r="P308" s="84">
        <v>0</v>
      </c>
      <c r="Q308" s="85">
        <f t="shared" si="75"/>
        <v>2</v>
      </c>
      <c r="R308" s="91">
        <v>5169.5</v>
      </c>
      <c r="S308" s="87"/>
      <c r="T308" s="88">
        <f>IF(S308=0,0,SUM($S$5:S308))</f>
        <v>0</v>
      </c>
      <c r="U308" s="89">
        <f t="shared" si="76"/>
        <v>0</v>
      </c>
      <c r="V308" s="89">
        <f t="shared" si="77"/>
        <v>0</v>
      </c>
      <c r="W308" s="90">
        <f t="shared" si="78"/>
        <v>0</v>
      </c>
      <c r="X308" s="90">
        <f t="shared" si="78"/>
        <v>0</v>
      </c>
      <c r="Y308" s="89">
        <f t="shared" si="79"/>
        <v>0</v>
      </c>
      <c r="Z308" s="89">
        <f t="shared" si="80"/>
        <v>0</v>
      </c>
      <c r="AA308" s="87"/>
      <c r="AB308" s="87"/>
      <c r="AD308" s="186" t="s">
        <v>145</v>
      </c>
    </row>
    <row r="309" spans="1:30" s="74" customFormat="1" ht="12.95" customHeight="1">
      <c r="A309" s="75" t="str">
        <f t="shared" si="70"/>
        <v/>
      </c>
      <c r="B309" s="76">
        <f t="shared" si="71"/>
        <v>130</v>
      </c>
      <c r="C309" s="77">
        <f t="shared" si="72"/>
        <v>0</v>
      </c>
      <c r="D309" s="78" t="str">
        <f t="shared" si="73"/>
        <v/>
      </c>
      <c r="E309" s="79">
        <f t="shared" si="74"/>
        <v>30.5</v>
      </c>
      <c r="F309" s="80">
        <v>700</v>
      </c>
      <c r="G309" s="81">
        <v>48.82</v>
      </c>
      <c r="H309" s="81">
        <v>45.73</v>
      </c>
      <c r="I309" s="81">
        <v>3.0900000000000034</v>
      </c>
      <c r="J309" s="81" t="s">
        <v>111</v>
      </c>
      <c r="K309" s="81" t="s">
        <v>95</v>
      </c>
      <c r="L309" s="82">
        <v>0</v>
      </c>
      <c r="M309" s="83" t="s">
        <v>100</v>
      </c>
      <c r="N309" s="83" t="s">
        <v>100</v>
      </c>
      <c r="O309" s="83" t="s">
        <v>100</v>
      </c>
      <c r="P309" s="84">
        <v>0</v>
      </c>
      <c r="Q309" s="85">
        <f t="shared" si="75"/>
        <v>2</v>
      </c>
      <c r="R309" s="91">
        <v>5200</v>
      </c>
      <c r="S309" s="87"/>
      <c r="T309" s="88">
        <f>IF(S309=0,0,SUM($S$5:S309))</f>
        <v>0</v>
      </c>
      <c r="U309" s="89">
        <f t="shared" si="76"/>
        <v>0</v>
      </c>
      <c r="V309" s="89">
        <f t="shared" si="77"/>
        <v>0</v>
      </c>
      <c r="W309" s="90">
        <f t="shared" si="78"/>
        <v>0</v>
      </c>
      <c r="X309" s="90">
        <f t="shared" si="78"/>
        <v>0</v>
      </c>
      <c r="Y309" s="89">
        <f t="shared" si="79"/>
        <v>0</v>
      </c>
      <c r="Z309" s="89">
        <f t="shared" si="80"/>
        <v>0</v>
      </c>
      <c r="AA309" s="87"/>
      <c r="AB309" s="87"/>
      <c r="AD309" s="186" t="s">
        <v>145</v>
      </c>
    </row>
    <row r="310" spans="1:30" s="74" customFormat="1" ht="12.95" customHeight="1">
      <c r="A310" s="75" t="str">
        <f t="shared" si="70"/>
        <v/>
      </c>
      <c r="B310" s="76">
        <f t="shared" si="71"/>
        <v>131</v>
      </c>
      <c r="C310" s="77">
        <f t="shared" si="72"/>
        <v>0</v>
      </c>
      <c r="D310" s="78" t="str">
        <f t="shared" si="73"/>
        <v/>
      </c>
      <c r="E310" s="79">
        <f t="shared" si="74"/>
        <v>40</v>
      </c>
      <c r="F310" s="80">
        <v>700</v>
      </c>
      <c r="G310" s="81">
        <v>48.83</v>
      </c>
      <c r="H310" s="81">
        <v>45.76</v>
      </c>
      <c r="I310" s="81">
        <v>3.0700000000000003</v>
      </c>
      <c r="J310" s="81" t="s">
        <v>111</v>
      </c>
      <c r="K310" s="81" t="s">
        <v>95</v>
      </c>
      <c r="L310" s="82">
        <v>0</v>
      </c>
      <c r="M310" s="83" t="s">
        <v>100</v>
      </c>
      <c r="N310" s="83" t="s">
        <v>100</v>
      </c>
      <c r="O310" s="83" t="s">
        <v>100</v>
      </c>
      <c r="P310" s="84">
        <v>0</v>
      </c>
      <c r="Q310" s="85">
        <f t="shared" si="75"/>
        <v>2</v>
      </c>
      <c r="R310" s="91">
        <v>5240</v>
      </c>
      <c r="S310" s="87"/>
      <c r="T310" s="88">
        <f>IF(S310=0,0,SUM($S$5:S310))</f>
        <v>0</v>
      </c>
      <c r="U310" s="89">
        <f t="shared" si="76"/>
        <v>0</v>
      </c>
      <c r="V310" s="89">
        <f t="shared" si="77"/>
        <v>0</v>
      </c>
      <c r="W310" s="90">
        <f t="shared" si="78"/>
        <v>0</v>
      </c>
      <c r="X310" s="90">
        <f t="shared" si="78"/>
        <v>0</v>
      </c>
      <c r="Y310" s="89">
        <f t="shared" si="79"/>
        <v>0</v>
      </c>
      <c r="Z310" s="89">
        <f t="shared" si="80"/>
        <v>0</v>
      </c>
      <c r="AA310" s="87"/>
      <c r="AB310" s="87"/>
      <c r="AD310" s="186" t="s">
        <v>145</v>
      </c>
    </row>
    <row r="311" spans="1:30" s="74" customFormat="1" ht="12.95" customHeight="1">
      <c r="A311" s="75" t="str">
        <f t="shared" si="70"/>
        <v/>
      </c>
      <c r="B311" s="76">
        <f t="shared" si="71"/>
        <v>131</v>
      </c>
      <c r="C311" s="77">
        <f t="shared" si="72"/>
        <v>19.5</v>
      </c>
      <c r="D311" s="78" t="str">
        <f t="shared" si="73"/>
        <v/>
      </c>
      <c r="E311" s="79">
        <f t="shared" si="74"/>
        <v>19.5</v>
      </c>
      <c r="F311" s="80">
        <v>700</v>
      </c>
      <c r="G311" s="81">
        <v>48.83</v>
      </c>
      <c r="H311" s="81">
        <v>45.77</v>
      </c>
      <c r="I311" s="81">
        <v>3.0599999999999952</v>
      </c>
      <c r="J311" s="81" t="s">
        <v>111</v>
      </c>
      <c r="K311" s="81" t="s">
        <v>95</v>
      </c>
      <c r="L311" s="82">
        <v>0</v>
      </c>
      <c r="M311" s="83" t="s">
        <v>116</v>
      </c>
      <c r="N311" s="83" t="s">
        <v>100</v>
      </c>
      <c r="O311" s="83" t="s">
        <v>100</v>
      </c>
      <c r="P311" s="84">
        <v>0</v>
      </c>
      <c r="Q311" s="85">
        <f t="shared" si="75"/>
        <v>2</v>
      </c>
      <c r="R311" s="91">
        <v>5259.5</v>
      </c>
      <c r="S311" s="87"/>
      <c r="T311" s="88">
        <f>IF(S311=0,0,SUM($S$5:S311))</f>
        <v>0</v>
      </c>
      <c r="U311" s="89">
        <f t="shared" si="76"/>
        <v>0</v>
      </c>
      <c r="V311" s="89">
        <f t="shared" si="77"/>
        <v>0</v>
      </c>
      <c r="W311" s="90">
        <f t="shared" si="78"/>
        <v>0</v>
      </c>
      <c r="X311" s="90">
        <f t="shared" si="78"/>
        <v>0</v>
      </c>
      <c r="Y311" s="89">
        <f t="shared" si="79"/>
        <v>0</v>
      </c>
      <c r="Z311" s="89">
        <f t="shared" si="80"/>
        <v>0</v>
      </c>
      <c r="AA311" s="87"/>
      <c r="AB311" s="87"/>
      <c r="AD311" s="186" t="s">
        <v>145</v>
      </c>
    </row>
    <row r="312" spans="1:30" s="74" customFormat="1" ht="12.95" customHeight="1">
      <c r="A312" s="75" t="str">
        <f t="shared" si="70"/>
        <v/>
      </c>
      <c r="B312" s="76">
        <f t="shared" si="71"/>
        <v>131</v>
      </c>
      <c r="C312" s="77">
        <f t="shared" si="72"/>
        <v>27</v>
      </c>
      <c r="D312" s="78" t="str">
        <f t="shared" si="73"/>
        <v/>
      </c>
      <c r="E312" s="79">
        <f t="shared" si="74"/>
        <v>7.5</v>
      </c>
      <c r="F312" s="80">
        <v>700</v>
      </c>
      <c r="G312" s="81">
        <v>48.83</v>
      </c>
      <c r="H312" s="81">
        <v>45.78</v>
      </c>
      <c r="I312" s="81">
        <v>3.0499999999999972</v>
      </c>
      <c r="J312" s="81" t="s">
        <v>111</v>
      </c>
      <c r="K312" s="81" t="s">
        <v>95</v>
      </c>
      <c r="L312" s="82">
        <v>0</v>
      </c>
      <c r="M312" s="83" t="s">
        <v>116</v>
      </c>
      <c r="N312" s="83" t="s">
        <v>100</v>
      </c>
      <c r="O312" s="83" t="s">
        <v>100</v>
      </c>
      <c r="P312" s="84">
        <v>0</v>
      </c>
      <c r="Q312" s="85">
        <f t="shared" si="75"/>
        <v>2</v>
      </c>
      <c r="R312" s="91">
        <v>5267</v>
      </c>
      <c r="S312" s="87"/>
      <c r="T312" s="88">
        <f>IF(S312=0,0,SUM($S$5:S312))</f>
        <v>0</v>
      </c>
      <c r="U312" s="89">
        <f t="shared" si="76"/>
        <v>0</v>
      </c>
      <c r="V312" s="89">
        <f t="shared" si="77"/>
        <v>0</v>
      </c>
      <c r="W312" s="90">
        <f t="shared" si="78"/>
        <v>0</v>
      </c>
      <c r="X312" s="90">
        <f t="shared" si="78"/>
        <v>0</v>
      </c>
      <c r="Y312" s="89">
        <f t="shared" si="79"/>
        <v>0</v>
      </c>
      <c r="Z312" s="89">
        <f t="shared" si="80"/>
        <v>0</v>
      </c>
      <c r="AA312" s="87"/>
      <c r="AB312" s="87"/>
      <c r="AD312" s="186" t="s">
        <v>145</v>
      </c>
    </row>
    <row r="313" spans="1:30" s="74" customFormat="1" ht="12.95" customHeight="1">
      <c r="A313" s="75" t="str">
        <f t="shared" si="70"/>
        <v/>
      </c>
      <c r="B313" s="76">
        <f t="shared" si="71"/>
        <v>132</v>
      </c>
      <c r="C313" s="77">
        <f t="shared" si="72"/>
        <v>0</v>
      </c>
      <c r="D313" s="78" t="str">
        <f t="shared" si="73"/>
        <v/>
      </c>
      <c r="E313" s="79">
        <f t="shared" si="74"/>
        <v>13</v>
      </c>
      <c r="F313" s="80">
        <v>700</v>
      </c>
      <c r="G313" s="81">
        <v>48.84</v>
      </c>
      <c r="H313" s="81">
        <v>45.78</v>
      </c>
      <c r="I313" s="81">
        <v>3.0600000000000023</v>
      </c>
      <c r="J313" s="81" t="s">
        <v>111</v>
      </c>
      <c r="K313" s="81" t="s">
        <v>95</v>
      </c>
      <c r="L313" s="82">
        <v>0</v>
      </c>
      <c r="M313" s="83" t="s">
        <v>100</v>
      </c>
      <c r="N313" s="83" t="s">
        <v>100</v>
      </c>
      <c r="O313" s="83" t="s">
        <v>100</v>
      </c>
      <c r="P313" s="84">
        <v>0</v>
      </c>
      <c r="Q313" s="85">
        <f t="shared" si="75"/>
        <v>2</v>
      </c>
      <c r="R313" s="91">
        <v>5280</v>
      </c>
      <c r="S313" s="87"/>
      <c r="T313" s="88">
        <f>IF(S313=0,0,SUM($S$5:S313))</f>
        <v>0</v>
      </c>
      <c r="U313" s="89">
        <f t="shared" si="76"/>
        <v>0</v>
      </c>
      <c r="V313" s="89">
        <f t="shared" si="77"/>
        <v>0</v>
      </c>
      <c r="W313" s="90">
        <f t="shared" si="78"/>
        <v>0</v>
      </c>
      <c r="X313" s="90">
        <f t="shared" si="78"/>
        <v>0</v>
      </c>
      <c r="Y313" s="89">
        <f t="shared" si="79"/>
        <v>0</v>
      </c>
      <c r="Z313" s="89">
        <f t="shared" si="80"/>
        <v>0</v>
      </c>
      <c r="AA313" s="87"/>
      <c r="AB313" s="87"/>
      <c r="AD313" s="186" t="s">
        <v>145</v>
      </c>
    </row>
    <row r="314" spans="1:30" s="74" customFormat="1" ht="12.95" customHeight="1">
      <c r="A314" s="75" t="str">
        <f t="shared" si="70"/>
        <v/>
      </c>
      <c r="B314" s="76">
        <f t="shared" si="71"/>
        <v>133</v>
      </c>
      <c r="C314" s="77">
        <f t="shared" si="72"/>
        <v>0</v>
      </c>
      <c r="D314" s="78" t="str">
        <f t="shared" si="73"/>
        <v/>
      </c>
      <c r="E314" s="79">
        <f t="shared" si="74"/>
        <v>40</v>
      </c>
      <c r="F314" s="80">
        <v>700</v>
      </c>
      <c r="G314" s="81">
        <v>48.85</v>
      </c>
      <c r="H314" s="81">
        <v>45.81</v>
      </c>
      <c r="I314" s="81">
        <v>3.0399999999999991</v>
      </c>
      <c r="J314" s="81" t="s">
        <v>111</v>
      </c>
      <c r="K314" s="81" t="s">
        <v>95</v>
      </c>
      <c r="L314" s="82">
        <v>0</v>
      </c>
      <c r="M314" s="83" t="s">
        <v>100</v>
      </c>
      <c r="N314" s="83" t="s">
        <v>100</v>
      </c>
      <c r="O314" s="83" t="s">
        <v>100</v>
      </c>
      <c r="P314" s="84">
        <v>0</v>
      </c>
      <c r="Q314" s="85">
        <f t="shared" si="75"/>
        <v>2</v>
      </c>
      <c r="R314" s="91">
        <v>5320</v>
      </c>
      <c r="S314" s="87"/>
      <c r="T314" s="88">
        <f>IF(S314=0,0,SUM($S$5:S314))</f>
        <v>0</v>
      </c>
      <c r="U314" s="89">
        <f t="shared" si="76"/>
        <v>0</v>
      </c>
      <c r="V314" s="89">
        <f t="shared" si="77"/>
        <v>0</v>
      </c>
      <c r="W314" s="90">
        <f t="shared" si="78"/>
        <v>0</v>
      </c>
      <c r="X314" s="90">
        <f t="shared" si="78"/>
        <v>0</v>
      </c>
      <c r="Y314" s="89">
        <f t="shared" si="79"/>
        <v>0</v>
      </c>
      <c r="Z314" s="89">
        <f t="shared" si="80"/>
        <v>0</v>
      </c>
      <c r="AA314" s="87"/>
      <c r="AB314" s="87"/>
      <c r="AD314" s="186" t="s">
        <v>145</v>
      </c>
    </row>
    <row r="315" spans="1:30" s="74" customFormat="1" ht="12.95" customHeight="1">
      <c r="A315" s="75" t="str">
        <f t="shared" si="70"/>
        <v/>
      </c>
      <c r="B315" s="76">
        <f t="shared" si="71"/>
        <v>134</v>
      </c>
      <c r="C315" s="77">
        <f t="shared" si="72"/>
        <v>0</v>
      </c>
      <c r="D315" s="78" t="str">
        <f t="shared" si="73"/>
        <v/>
      </c>
      <c r="E315" s="79">
        <f t="shared" si="74"/>
        <v>40</v>
      </c>
      <c r="F315" s="80">
        <v>700</v>
      </c>
      <c r="G315" s="81">
        <v>48.86</v>
      </c>
      <c r="H315" s="81">
        <v>45.84</v>
      </c>
      <c r="I315" s="81">
        <v>3.019999999999996</v>
      </c>
      <c r="J315" s="81" t="s">
        <v>111</v>
      </c>
      <c r="K315" s="81" t="s">
        <v>95</v>
      </c>
      <c r="L315" s="82">
        <v>0</v>
      </c>
      <c r="M315" s="83" t="s">
        <v>100</v>
      </c>
      <c r="N315" s="83" t="s">
        <v>100</v>
      </c>
      <c r="O315" s="83" t="s">
        <v>100</v>
      </c>
      <c r="P315" s="84">
        <v>0</v>
      </c>
      <c r="Q315" s="85">
        <f t="shared" si="75"/>
        <v>2</v>
      </c>
      <c r="R315" s="91">
        <v>5360</v>
      </c>
      <c r="S315" s="87"/>
      <c r="T315" s="88">
        <f>IF(S315=0,0,SUM($S$5:S315))</f>
        <v>0</v>
      </c>
      <c r="U315" s="89">
        <f t="shared" si="76"/>
        <v>0</v>
      </c>
      <c r="V315" s="89">
        <f t="shared" si="77"/>
        <v>0</v>
      </c>
      <c r="W315" s="90">
        <f t="shared" si="78"/>
        <v>0</v>
      </c>
      <c r="X315" s="90">
        <f t="shared" si="78"/>
        <v>0</v>
      </c>
      <c r="Y315" s="89">
        <f t="shared" si="79"/>
        <v>0</v>
      </c>
      <c r="Z315" s="89">
        <f t="shared" si="80"/>
        <v>0</v>
      </c>
      <c r="AA315" s="87"/>
      <c r="AB315" s="87"/>
      <c r="AD315" s="186" t="s">
        <v>145</v>
      </c>
    </row>
    <row r="316" spans="1:30" s="74" customFormat="1" ht="12.95" customHeight="1">
      <c r="A316" s="75" t="str">
        <f t="shared" si="70"/>
        <v/>
      </c>
      <c r="B316" s="76">
        <f t="shared" si="71"/>
        <v>134</v>
      </c>
      <c r="C316" s="77">
        <f t="shared" si="72"/>
        <v>23.4</v>
      </c>
      <c r="D316" s="78" t="str">
        <f t="shared" si="73"/>
        <v/>
      </c>
      <c r="E316" s="79">
        <f t="shared" si="74"/>
        <v>23.4</v>
      </c>
      <c r="F316" s="80">
        <v>700</v>
      </c>
      <c r="G316" s="81">
        <v>48.86</v>
      </c>
      <c r="H316" s="81">
        <v>45.86</v>
      </c>
      <c r="I316" s="81">
        <v>3</v>
      </c>
      <c r="J316" s="81" t="s">
        <v>111</v>
      </c>
      <c r="K316" s="81" t="s">
        <v>95</v>
      </c>
      <c r="L316" s="82">
        <v>0</v>
      </c>
      <c r="M316" s="83" t="s">
        <v>116</v>
      </c>
      <c r="N316" s="83" t="s">
        <v>115</v>
      </c>
      <c r="O316" s="83" t="s">
        <v>100</v>
      </c>
      <c r="P316" s="84">
        <v>0</v>
      </c>
      <c r="Q316" s="85">
        <f t="shared" si="75"/>
        <v>2</v>
      </c>
      <c r="R316" s="91">
        <v>5383.4</v>
      </c>
      <c r="S316" s="87"/>
      <c r="T316" s="88">
        <f>IF(S316=0,0,SUM($S$5:S316))</f>
        <v>0</v>
      </c>
      <c r="U316" s="89">
        <f t="shared" si="76"/>
        <v>0</v>
      </c>
      <c r="V316" s="89">
        <f t="shared" si="77"/>
        <v>0</v>
      </c>
      <c r="W316" s="90">
        <f t="shared" si="78"/>
        <v>0</v>
      </c>
      <c r="X316" s="90">
        <f t="shared" si="78"/>
        <v>0</v>
      </c>
      <c r="Y316" s="89">
        <f t="shared" si="79"/>
        <v>0</v>
      </c>
      <c r="Z316" s="89">
        <f t="shared" si="80"/>
        <v>0</v>
      </c>
      <c r="AA316" s="87"/>
      <c r="AB316" s="87"/>
      <c r="AD316" s="186" t="s">
        <v>145</v>
      </c>
    </row>
    <row r="317" spans="1:30" s="74" customFormat="1" ht="12.95" customHeight="1">
      <c r="A317" s="75" t="str">
        <f t="shared" si="70"/>
        <v/>
      </c>
      <c r="B317" s="76">
        <f t="shared" si="71"/>
        <v>135</v>
      </c>
      <c r="C317" s="77">
        <f t="shared" si="72"/>
        <v>0</v>
      </c>
      <c r="D317" s="78" t="str">
        <f t="shared" si="73"/>
        <v/>
      </c>
      <c r="E317" s="79">
        <f t="shared" si="74"/>
        <v>16.600000000000001</v>
      </c>
      <c r="F317" s="80">
        <v>700</v>
      </c>
      <c r="G317" s="81">
        <v>48.87</v>
      </c>
      <c r="H317" s="81">
        <v>45.58</v>
      </c>
      <c r="I317" s="81">
        <v>3.2899999999999991</v>
      </c>
      <c r="J317" s="81" t="s">
        <v>111</v>
      </c>
      <c r="K317" s="81" t="s">
        <v>95</v>
      </c>
      <c r="L317" s="82">
        <v>0</v>
      </c>
      <c r="M317" s="83" t="s">
        <v>100</v>
      </c>
      <c r="N317" s="83" t="s">
        <v>100</v>
      </c>
      <c r="O317" s="83" t="s">
        <v>100</v>
      </c>
      <c r="P317" s="84">
        <v>0</v>
      </c>
      <c r="Q317" s="85">
        <f t="shared" si="75"/>
        <v>2</v>
      </c>
      <c r="R317" s="91">
        <v>5400</v>
      </c>
      <c r="S317" s="87"/>
      <c r="T317" s="88">
        <f>IF(S317=0,0,SUM($S$5:S317))</f>
        <v>0</v>
      </c>
      <c r="U317" s="89">
        <f t="shared" si="76"/>
        <v>0</v>
      </c>
      <c r="V317" s="89">
        <f t="shared" si="77"/>
        <v>0</v>
      </c>
      <c r="W317" s="90">
        <f t="shared" si="78"/>
        <v>0</v>
      </c>
      <c r="X317" s="90">
        <f t="shared" si="78"/>
        <v>0</v>
      </c>
      <c r="Y317" s="89">
        <f t="shared" si="79"/>
        <v>0</v>
      </c>
      <c r="Z317" s="89">
        <f t="shared" si="80"/>
        <v>0</v>
      </c>
      <c r="AA317" s="87"/>
      <c r="AB317" s="87"/>
      <c r="AD317" s="186" t="s">
        <v>145</v>
      </c>
    </row>
    <row r="318" spans="1:30" s="74" customFormat="1" ht="12.95" customHeight="1">
      <c r="A318" s="75" t="str">
        <f t="shared" si="70"/>
        <v/>
      </c>
      <c r="B318" s="76">
        <f t="shared" si="71"/>
        <v>135</v>
      </c>
      <c r="C318" s="77">
        <f t="shared" si="72"/>
        <v>9.5</v>
      </c>
      <c r="D318" s="78" t="str">
        <f t="shared" si="73"/>
        <v/>
      </c>
      <c r="E318" s="79">
        <f t="shared" si="74"/>
        <v>9.5</v>
      </c>
      <c r="F318" s="80">
        <v>700</v>
      </c>
      <c r="G318" s="81">
        <v>48.87</v>
      </c>
      <c r="H318" s="81">
        <v>45.42</v>
      </c>
      <c r="I318" s="81">
        <v>3.4499999999999957</v>
      </c>
      <c r="J318" s="81" t="s">
        <v>111</v>
      </c>
      <c r="K318" s="81" t="s">
        <v>95</v>
      </c>
      <c r="L318" s="82">
        <v>0</v>
      </c>
      <c r="M318" s="83" t="s">
        <v>100</v>
      </c>
      <c r="N318" s="83" t="s">
        <v>100</v>
      </c>
      <c r="O318" s="83" t="s">
        <v>100</v>
      </c>
      <c r="P318" s="84">
        <v>0</v>
      </c>
      <c r="Q318" s="85">
        <f t="shared" si="75"/>
        <v>2</v>
      </c>
      <c r="R318" s="91">
        <v>5409.5</v>
      </c>
      <c r="S318" s="87"/>
      <c r="T318" s="88">
        <f>IF(S318=0,0,SUM($S$5:S318))</f>
        <v>0</v>
      </c>
      <c r="U318" s="89">
        <f t="shared" si="76"/>
        <v>0</v>
      </c>
      <c r="V318" s="89">
        <f t="shared" si="77"/>
        <v>0</v>
      </c>
      <c r="W318" s="90">
        <f t="shared" si="78"/>
        <v>0</v>
      </c>
      <c r="X318" s="90">
        <f t="shared" si="78"/>
        <v>0</v>
      </c>
      <c r="Y318" s="89">
        <f t="shared" si="79"/>
        <v>0</v>
      </c>
      <c r="Z318" s="89">
        <f t="shared" si="80"/>
        <v>0</v>
      </c>
      <c r="AA318" s="87"/>
      <c r="AB318" s="87"/>
      <c r="AD318" s="186" t="s">
        <v>145</v>
      </c>
    </row>
    <row r="319" spans="1:30" s="74" customFormat="1" ht="12.95" customHeight="1">
      <c r="A319" s="75" t="str">
        <f t="shared" si="70"/>
        <v/>
      </c>
      <c r="B319" s="76">
        <f t="shared" si="71"/>
        <v>135</v>
      </c>
      <c r="C319" s="77">
        <f t="shared" si="72"/>
        <v>18.399999999999999</v>
      </c>
      <c r="D319" s="78" t="str">
        <f t="shared" si="73"/>
        <v/>
      </c>
      <c r="E319" s="79">
        <f t="shared" si="74"/>
        <v>8.9</v>
      </c>
      <c r="F319" s="80">
        <v>700</v>
      </c>
      <c r="G319" s="81">
        <v>48.87</v>
      </c>
      <c r="H319" s="81">
        <v>45.4</v>
      </c>
      <c r="I319" s="81">
        <v>3.4699999999999989</v>
      </c>
      <c r="J319" s="81" t="s">
        <v>111</v>
      </c>
      <c r="K319" s="81" t="s">
        <v>95</v>
      </c>
      <c r="L319" s="82">
        <v>0</v>
      </c>
      <c r="M319" s="83" t="s">
        <v>104</v>
      </c>
      <c r="N319" s="83" t="s">
        <v>100</v>
      </c>
      <c r="O319" s="83" t="s">
        <v>100</v>
      </c>
      <c r="P319" s="84">
        <v>0</v>
      </c>
      <c r="Q319" s="85">
        <f t="shared" si="75"/>
        <v>2</v>
      </c>
      <c r="R319" s="91">
        <v>5418.4</v>
      </c>
      <c r="S319" s="87"/>
      <c r="T319" s="88">
        <f>IF(S319=0,0,SUM($S$5:S319))</f>
        <v>0</v>
      </c>
      <c r="U319" s="89">
        <f t="shared" si="76"/>
        <v>0</v>
      </c>
      <c r="V319" s="89">
        <f t="shared" si="77"/>
        <v>0</v>
      </c>
      <c r="W319" s="90">
        <f t="shared" si="78"/>
        <v>0</v>
      </c>
      <c r="X319" s="90">
        <f t="shared" si="78"/>
        <v>0</v>
      </c>
      <c r="Y319" s="89">
        <f t="shared" si="79"/>
        <v>0</v>
      </c>
      <c r="Z319" s="89">
        <f t="shared" si="80"/>
        <v>0</v>
      </c>
      <c r="AA319" s="87"/>
      <c r="AB319" s="87"/>
      <c r="AD319" s="186" t="s">
        <v>145</v>
      </c>
    </row>
    <row r="320" spans="1:30" s="74" customFormat="1" ht="12.95" customHeight="1">
      <c r="A320" s="75" t="str">
        <f t="shared" si="70"/>
        <v/>
      </c>
      <c r="B320" s="76">
        <f t="shared" si="71"/>
        <v>135</v>
      </c>
      <c r="C320" s="77">
        <f t="shared" si="72"/>
        <v>28.2</v>
      </c>
      <c r="D320" s="78" t="str">
        <f t="shared" si="73"/>
        <v/>
      </c>
      <c r="E320" s="79">
        <f t="shared" si="74"/>
        <v>9.8000000000000007</v>
      </c>
      <c r="F320" s="80">
        <v>700</v>
      </c>
      <c r="G320" s="81">
        <v>48.88</v>
      </c>
      <c r="H320" s="81">
        <v>45.38</v>
      </c>
      <c r="I320" s="81">
        <v>3.5</v>
      </c>
      <c r="J320" s="81" t="s">
        <v>111</v>
      </c>
      <c r="K320" s="81" t="s">
        <v>95</v>
      </c>
      <c r="L320" s="82">
        <v>0</v>
      </c>
      <c r="M320" s="83" t="s">
        <v>100</v>
      </c>
      <c r="N320" s="83" t="s">
        <v>100</v>
      </c>
      <c r="O320" s="83" t="s">
        <v>119</v>
      </c>
      <c r="P320" s="84">
        <v>0</v>
      </c>
      <c r="Q320" s="85">
        <f t="shared" si="75"/>
        <v>2</v>
      </c>
      <c r="R320" s="91">
        <v>5428.2</v>
      </c>
      <c r="S320" s="87"/>
      <c r="T320" s="88">
        <f>IF(S320=0,0,SUM($S$5:S320))</f>
        <v>0</v>
      </c>
      <c r="U320" s="89">
        <f t="shared" si="76"/>
        <v>0</v>
      </c>
      <c r="V320" s="89">
        <f t="shared" si="77"/>
        <v>0</v>
      </c>
      <c r="W320" s="90">
        <f t="shared" si="78"/>
        <v>0</v>
      </c>
      <c r="X320" s="90">
        <f t="shared" si="78"/>
        <v>0</v>
      </c>
      <c r="Y320" s="89">
        <f t="shared" si="79"/>
        <v>0</v>
      </c>
      <c r="Z320" s="89">
        <f t="shared" si="80"/>
        <v>0</v>
      </c>
      <c r="AA320" s="87"/>
      <c r="AB320" s="87"/>
      <c r="AD320" s="186" t="s">
        <v>145</v>
      </c>
    </row>
    <row r="321" spans="1:30" s="74" customFormat="1" ht="12.95" customHeight="1">
      <c r="A321" s="75" t="str">
        <f t="shared" si="70"/>
        <v/>
      </c>
      <c r="B321" s="76">
        <f t="shared" si="71"/>
        <v>136</v>
      </c>
      <c r="C321" s="77">
        <f t="shared" si="72"/>
        <v>0</v>
      </c>
      <c r="D321" s="78" t="str">
        <f t="shared" si="73"/>
        <v/>
      </c>
      <c r="E321" s="79">
        <f t="shared" si="74"/>
        <v>11.8</v>
      </c>
      <c r="F321" s="80">
        <v>700</v>
      </c>
      <c r="G321" s="81">
        <v>48.88</v>
      </c>
      <c r="H321" s="81">
        <v>45.35</v>
      </c>
      <c r="I321" s="81">
        <v>3.5300000000000011</v>
      </c>
      <c r="J321" s="81" t="s">
        <v>111</v>
      </c>
      <c r="K321" s="81" t="s">
        <v>95</v>
      </c>
      <c r="L321" s="82">
        <v>0</v>
      </c>
      <c r="M321" s="83" t="s">
        <v>100</v>
      </c>
      <c r="N321" s="83" t="s">
        <v>100</v>
      </c>
      <c r="O321" s="83" t="s">
        <v>100</v>
      </c>
      <c r="P321" s="84">
        <v>0</v>
      </c>
      <c r="Q321" s="85">
        <f t="shared" si="75"/>
        <v>2</v>
      </c>
      <c r="R321" s="91">
        <v>5440</v>
      </c>
      <c r="S321" s="87"/>
      <c r="T321" s="88">
        <f>IF(S321=0,0,SUM($S$5:S321))</f>
        <v>0</v>
      </c>
      <c r="U321" s="89">
        <f t="shared" si="76"/>
        <v>0</v>
      </c>
      <c r="V321" s="89">
        <f t="shared" si="77"/>
        <v>0</v>
      </c>
      <c r="W321" s="90">
        <f t="shared" si="78"/>
        <v>0</v>
      </c>
      <c r="X321" s="90">
        <f t="shared" si="78"/>
        <v>0</v>
      </c>
      <c r="Y321" s="89">
        <f t="shared" si="79"/>
        <v>0</v>
      </c>
      <c r="Z321" s="89">
        <f t="shared" si="80"/>
        <v>0</v>
      </c>
      <c r="AA321" s="87"/>
      <c r="AB321" s="87"/>
      <c r="AD321" s="186" t="s">
        <v>145</v>
      </c>
    </row>
    <row r="322" spans="1:30" s="74" customFormat="1" ht="12.95" customHeight="1">
      <c r="A322" s="75" t="str">
        <f t="shared" si="70"/>
        <v/>
      </c>
      <c r="B322" s="76">
        <f t="shared" si="71"/>
        <v>137</v>
      </c>
      <c r="C322" s="77">
        <f t="shared" si="72"/>
        <v>0</v>
      </c>
      <c r="D322" s="78" t="str">
        <f t="shared" si="73"/>
        <v/>
      </c>
      <c r="E322" s="79">
        <f t="shared" si="74"/>
        <v>40</v>
      </c>
      <c r="F322" s="80">
        <v>700</v>
      </c>
      <c r="G322" s="81">
        <v>48.89</v>
      </c>
      <c r="H322" s="81">
        <v>45.26</v>
      </c>
      <c r="I322" s="81">
        <v>3.6300000000000026</v>
      </c>
      <c r="J322" s="81" t="s">
        <v>111</v>
      </c>
      <c r="K322" s="81" t="s">
        <v>95</v>
      </c>
      <c r="L322" s="82">
        <v>0</v>
      </c>
      <c r="M322" s="83" t="s">
        <v>100</v>
      </c>
      <c r="N322" s="83" t="s">
        <v>100</v>
      </c>
      <c r="O322" s="83" t="s">
        <v>100</v>
      </c>
      <c r="P322" s="84">
        <v>0</v>
      </c>
      <c r="Q322" s="85">
        <f t="shared" si="75"/>
        <v>2</v>
      </c>
      <c r="R322" s="91">
        <v>5480</v>
      </c>
      <c r="S322" s="87"/>
      <c r="T322" s="88">
        <f>IF(S322=0,0,SUM($S$5:S322))</f>
        <v>0</v>
      </c>
      <c r="U322" s="89">
        <f t="shared" si="76"/>
        <v>0</v>
      </c>
      <c r="V322" s="89">
        <f t="shared" si="77"/>
        <v>0</v>
      </c>
      <c r="W322" s="90">
        <f t="shared" si="78"/>
        <v>0</v>
      </c>
      <c r="X322" s="90">
        <f t="shared" si="78"/>
        <v>0</v>
      </c>
      <c r="Y322" s="89">
        <f t="shared" si="79"/>
        <v>0</v>
      </c>
      <c r="Z322" s="89">
        <f t="shared" si="80"/>
        <v>0</v>
      </c>
      <c r="AA322" s="87"/>
      <c r="AB322" s="87"/>
      <c r="AD322" s="186" t="s">
        <v>145</v>
      </c>
    </row>
    <row r="323" spans="1:30" s="74" customFormat="1" ht="12.95" customHeight="1">
      <c r="A323" s="75" t="str">
        <f t="shared" si="70"/>
        <v/>
      </c>
      <c r="B323" s="76">
        <f t="shared" si="71"/>
        <v>138</v>
      </c>
      <c r="C323" s="77">
        <f t="shared" si="72"/>
        <v>0</v>
      </c>
      <c r="D323" s="78" t="str">
        <f t="shared" si="73"/>
        <v>(전)</v>
      </c>
      <c r="E323" s="79">
        <f t="shared" si="74"/>
        <v>40</v>
      </c>
      <c r="F323" s="80">
        <v>700</v>
      </c>
      <c r="G323" s="81">
        <v>48.9</v>
      </c>
      <c r="H323" s="81">
        <v>45.17</v>
      </c>
      <c r="I323" s="81">
        <v>3.7299999999999969</v>
      </c>
      <c r="J323" s="81" t="s">
        <v>111</v>
      </c>
      <c r="K323" s="81" t="s">
        <v>95</v>
      </c>
      <c r="L323" s="82">
        <v>0</v>
      </c>
      <c r="M323" s="83" t="s">
        <v>100</v>
      </c>
      <c r="N323" s="83" t="s">
        <v>100</v>
      </c>
      <c r="O323" s="83" t="s">
        <v>100</v>
      </c>
      <c r="P323" s="84">
        <v>0</v>
      </c>
      <c r="Q323" s="85">
        <f t="shared" si="75"/>
        <v>2</v>
      </c>
      <c r="R323" s="91">
        <v>5520</v>
      </c>
      <c r="S323" s="87"/>
      <c r="T323" s="88">
        <f>IF(S323=0,0,SUM($S$5:S323))</f>
        <v>0</v>
      </c>
      <c r="U323" s="89">
        <f t="shared" si="76"/>
        <v>0</v>
      </c>
      <c r="V323" s="89">
        <f t="shared" si="77"/>
        <v>0</v>
      </c>
      <c r="W323" s="90">
        <f t="shared" si="78"/>
        <v>0</v>
      </c>
      <c r="X323" s="90">
        <f t="shared" si="78"/>
        <v>0</v>
      </c>
      <c r="Y323" s="89">
        <f t="shared" si="79"/>
        <v>0</v>
      </c>
      <c r="Z323" s="89">
        <f t="shared" si="80"/>
        <v>0</v>
      </c>
      <c r="AA323" s="87"/>
      <c r="AB323" s="87"/>
      <c r="AD323" s="186" t="s">
        <v>145</v>
      </c>
    </row>
    <row r="324" spans="1:30" s="74" customFormat="1" ht="12.95" customHeight="1">
      <c r="A324" s="75" t="str">
        <f t="shared" si="70"/>
        <v/>
      </c>
      <c r="B324" s="76">
        <f t="shared" si="71"/>
        <v>138</v>
      </c>
      <c r="C324" s="77">
        <f t="shared" si="72"/>
        <v>0</v>
      </c>
      <c r="D324" s="78" t="str">
        <f t="shared" si="73"/>
        <v>(후)</v>
      </c>
      <c r="E324" s="79">
        <f t="shared" si="74"/>
        <v>0</v>
      </c>
      <c r="F324" s="80">
        <v>700</v>
      </c>
      <c r="G324" s="81">
        <v>48.9</v>
      </c>
      <c r="H324" s="81">
        <v>45.17</v>
      </c>
      <c r="I324" s="81">
        <v>3.7299999999999969</v>
      </c>
      <c r="J324" s="81" t="s">
        <v>111</v>
      </c>
      <c r="K324" s="81" t="s">
        <v>98</v>
      </c>
      <c r="L324" s="82">
        <v>0</v>
      </c>
      <c r="M324" s="83" t="s">
        <v>100</v>
      </c>
      <c r="N324" s="83" t="s">
        <v>100</v>
      </c>
      <c r="O324" s="83" t="s">
        <v>100</v>
      </c>
      <c r="P324" s="84">
        <v>0</v>
      </c>
      <c r="Q324" s="85">
        <f t="shared" si="75"/>
        <v>2</v>
      </c>
      <c r="R324" s="91">
        <v>5520</v>
      </c>
      <c r="S324" s="87"/>
      <c r="T324" s="88">
        <f>IF(S324=0,0,SUM($S$5:S324))</f>
        <v>0</v>
      </c>
      <c r="U324" s="89">
        <f t="shared" si="76"/>
        <v>0</v>
      </c>
      <c r="V324" s="89">
        <f t="shared" si="77"/>
        <v>0</v>
      </c>
      <c r="W324" s="90">
        <f t="shared" si="78"/>
        <v>0</v>
      </c>
      <c r="X324" s="90">
        <f t="shared" si="78"/>
        <v>0</v>
      </c>
      <c r="Y324" s="89">
        <f t="shared" si="79"/>
        <v>0</v>
      </c>
      <c r="Z324" s="89">
        <f t="shared" si="80"/>
        <v>0</v>
      </c>
      <c r="AA324" s="87"/>
      <c r="AB324" s="87"/>
      <c r="AD324" s="186" t="s">
        <v>145</v>
      </c>
    </row>
    <row r="325" spans="1:30" s="74" customFormat="1" ht="12.95" customHeight="1">
      <c r="A325" s="75" t="str">
        <f t="shared" si="70"/>
        <v/>
      </c>
      <c r="B325" s="76">
        <f t="shared" si="71"/>
        <v>138</v>
      </c>
      <c r="C325" s="77">
        <f t="shared" si="72"/>
        <v>9.5</v>
      </c>
      <c r="D325" s="78" t="str">
        <f t="shared" si="73"/>
        <v/>
      </c>
      <c r="E325" s="79">
        <f t="shared" si="74"/>
        <v>9.5</v>
      </c>
      <c r="F325" s="80">
        <v>700</v>
      </c>
      <c r="G325" s="81">
        <v>48.98</v>
      </c>
      <c r="H325" s="81">
        <v>45.15</v>
      </c>
      <c r="I325" s="81">
        <v>3.8299999999999983</v>
      </c>
      <c r="J325" s="81" t="s">
        <v>111</v>
      </c>
      <c r="K325" s="81" t="s">
        <v>98</v>
      </c>
      <c r="L325" s="82">
        <v>0</v>
      </c>
      <c r="M325" s="83" t="s">
        <v>100</v>
      </c>
      <c r="N325" s="83" t="s">
        <v>100</v>
      </c>
      <c r="O325" s="83" t="s">
        <v>100</v>
      </c>
      <c r="P325" s="84">
        <v>0</v>
      </c>
      <c r="Q325" s="85">
        <f t="shared" si="75"/>
        <v>2</v>
      </c>
      <c r="R325" s="91">
        <v>5529.5</v>
      </c>
      <c r="S325" s="87"/>
      <c r="T325" s="88">
        <f>IF(S325=0,0,SUM($S$5:S325))</f>
        <v>0</v>
      </c>
      <c r="U325" s="89">
        <f t="shared" si="76"/>
        <v>0</v>
      </c>
      <c r="V325" s="89">
        <f t="shared" si="77"/>
        <v>0</v>
      </c>
      <c r="W325" s="90">
        <f t="shared" si="78"/>
        <v>0</v>
      </c>
      <c r="X325" s="90">
        <f t="shared" si="78"/>
        <v>0</v>
      </c>
      <c r="Y325" s="89">
        <f t="shared" si="79"/>
        <v>0</v>
      </c>
      <c r="Z325" s="89">
        <f t="shared" si="80"/>
        <v>0</v>
      </c>
      <c r="AA325" s="87"/>
      <c r="AB325" s="87"/>
      <c r="AD325" s="186" t="s">
        <v>145</v>
      </c>
    </row>
    <row r="326" spans="1:30" s="74" customFormat="1" ht="12.95" customHeight="1">
      <c r="A326" s="75" t="str">
        <f t="shared" si="70"/>
        <v/>
      </c>
      <c r="B326" s="76">
        <f t="shared" si="71"/>
        <v>139</v>
      </c>
      <c r="C326" s="77">
        <f t="shared" si="72"/>
        <v>0</v>
      </c>
      <c r="D326" s="78" t="str">
        <f t="shared" si="73"/>
        <v/>
      </c>
      <c r="E326" s="79">
        <f t="shared" si="74"/>
        <v>30.5</v>
      </c>
      <c r="F326" s="80">
        <v>700</v>
      </c>
      <c r="G326" s="81">
        <v>49.25</v>
      </c>
      <c r="H326" s="81">
        <v>45.08</v>
      </c>
      <c r="I326" s="81">
        <v>4.1700000000000017</v>
      </c>
      <c r="J326" s="81" t="s">
        <v>111</v>
      </c>
      <c r="K326" s="81" t="s">
        <v>98</v>
      </c>
      <c r="L326" s="82">
        <v>0</v>
      </c>
      <c r="M326" s="83" t="s">
        <v>100</v>
      </c>
      <c r="N326" s="83" t="s">
        <v>100</v>
      </c>
      <c r="O326" s="83" t="s">
        <v>100</v>
      </c>
      <c r="P326" s="84">
        <v>0</v>
      </c>
      <c r="Q326" s="85">
        <f t="shared" si="75"/>
        <v>2</v>
      </c>
      <c r="R326" s="91">
        <v>5560</v>
      </c>
      <c r="S326" s="87"/>
      <c r="T326" s="88">
        <f>IF(S326=0,0,SUM($S$5:S326))</f>
        <v>0</v>
      </c>
      <c r="U326" s="89">
        <f t="shared" si="76"/>
        <v>0</v>
      </c>
      <c r="V326" s="89">
        <f t="shared" si="77"/>
        <v>0</v>
      </c>
      <c r="W326" s="90">
        <f t="shared" si="78"/>
        <v>0</v>
      </c>
      <c r="X326" s="90">
        <f t="shared" si="78"/>
        <v>0</v>
      </c>
      <c r="Y326" s="89">
        <f t="shared" si="79"/>
        <v>0</v>
      </c>
      <c r="Z326" s="89">
        <f t="shared" si="80"/>
        <v>0</v>
      </c>
      <c r="AA326" s="87"/>
      <c r="AB326" s="87"/>
      <c r="AD326" s="186" t="s">
        <v>145</v>
      </c>
    </row>
    <row r="327" spans="1:30" s="74" customFormat="1" ht="12.95" customHeight="1">
      <c r="A327" s="75" t="str">
        <f t="shared" ref="A327:A572" si="81">IF(P327&gt;0,P327,"")</f>
        <v/>
      </c>
      <c r="B327" s="76">
        <f t="shared" ref="B327:B572" si="82">ROUNDDOWN(R327/$P$2,0)</f>
        <v>139</v>
      </c>
      <c r="C327" s="77">
        <f t="shared" ref="C327:C572" si="83">ROUND(R327-(B327*$P$2),2)</f>
        <v>9.5</v>
      </c>
      <c r="D327" s="78" t="str">
        <f t="shared" ref="D327:D572" si="84">IF(D326="(전)","(후)",IF(AND(B327=B328,C327=C328),"(전)",""))</f>
        <v/>
      </c>
      <c r="E327" s="79">
        <f t="shared" ref="E327:E572" si="85">IF(P327&gt;0,0,ROUND(((B327*$P$2)+C327)-((B326*$P$2)+C326),2))</f>
        <v>9.5</v>
      </c>
      <c r="F327" s="80">
        <v>700</v>
      </c>
      <c r="G327" s="81">
        <v>49.34</v>
      </c>
      <c r="H327" s="81">
        <v>45.08</v>
      </c>
      <c r="I327" s="81">
        <v>4.2600000000000051</v>
      </c>
      <c r="J327" s="81" t="s">
        <v>111</v>
      </c>
      <c r="K327" s="81" t="s">
        <v>98</v>
      </c>
      <c r="L327" s="82">
        <v>0</v>
      </c>
      <c r="M327" s="83" t="s">
        <v>100</v>
      </c>
      <c r="N327" s="83" t="s">
        <v>110</v>
      </c>
      <c r="O327" s="83" t="s">
        <v>100</v>
      </c>
      <c r="P327" s="84">
        <v>0</v>
      </c>
      <c r="Q327" s="85">
        <f t="shared" si="75"/>
        <v>2</v>
      </c>
      <c r="R327" s="91">
        <v>5569.5</v>
      </c>
      <c r="S327" s="87"/>
      <c r="T327" s="88">
        <f>IF(S327=0,0,SUM($S$5:S327))</f>
        <v>0</v>
      </c>
      <c r="U327" s="89">
        <f t="shared" si="76"/>
        <v>0</v>
      </c>
      <c r="V327" s="89">
        <f t="shared" si="77"/>
        <v>0</v>
      </c>
      <c r="W327" s="90">
        <f t="shared" si="78"/>
        <v>0</v>
      </c>
      <c r="X327" s="90">
        <f t="shared" si="78"/>
        <v>0</v>
      </c>
      <c r="Y327" s="89">
        <f t="shared" si="79"/>
        <v>0</v>
      </c>
      <c r="Z327" s="89">
        <f t="shared" si="80"/>
        <v>0</v>
      </c>
      <c r="AA327" s="87"/>
      <c r="AB327" s="87"/>
      <c r="AD327" s="186" t="s">
        <v>145</v>
      </c>
    </row>
    <row r="328" spans="1:30" s="74" customFormat="1" ht="12.95" customHeight="1">
      <c r="A328" s="75" t="str">
        <f t="shared" si="81"/>
        <v/>
      </c>
      <c r="B328" s="76">
        <f t="shared" si="82"/>
        <v>139</v>
      </c>
      <c r="C328" s="77">
        <f t="shared" si="83"/>
        <v>27</v>
      </c>
      <c r="D328" s="78" t="str">
        <f t="shared" si="84"/>
        <v>(전)</v>
      </c>
      <c r="E328" s="79">
        <f t="shared" si="85"/>
        <v>17.5</v>
      </c>
      <c r="F328" s="80">
        <v>700</v>
      </c>
      <c r="G328" s="81">
        <v>49.49</v>
      </c>
      <c r="H328" s="81">
        <v>46.82</v>
      </c>
      <c r="I328" s="81">
        <v>2.6700000000000017</v>
      </c>
      <c r="J328" s="81" t="s">
        <v>111</v>
      </c>
      <c r="K328" s="81" t="s">
        <v>98</v>
      </c>
      <c r="L328" s="82">
        <v>0</v>
      </c>
      <c r="M328" s="83" t="s">
        <v>100</v>
      </c>
      <c r="N328" s="83" t="s">
        <v>100</v>
      </c>
      <c r="O328" s="83" t="s">
        <v>100</v>
      </c>
      <c r="P328" s="84">
        <v>0</v>
      </c>
      <c r="Q328" s="85">
        <f t="shared" si="75"/>
        <v>2</v>
      </c>
      <c r="R328" s="91">
        <v>5587</v>
      </c>
      <c r="S328" s="87"/>
      <c r="T328" s="88">
        <f>IF(S328=0,0,SUM($S$5:S328))</f>
        <v>0</v>
      </c>
      <c r="U328" s="89">
        <f t="shared" si="76"/>
        <v>0</v>
      </c>
      <c r="V328" s="89">
        <f t="shared" si="77"/>
        <v>0</v>
      </c>
      <c r="W328" s="90">
        <f t="shared" si="78"/>
        <v>0</v>
      </c>
      <c r="X328" s="90">
        <f t="shared" si="78"/>
        <v>0</v>
      </c>
      <c r="Y328" s="89">
        <f t="shared" si="79"/>
        <v>0</v>
      </c>
      <c r="Z328" s="89">
        <f t="shared" si="80"/>
        <v>0</v>
      </c>
      <c r="AA328" s="87"/>
      <c r="AB328" s="87"/>
      <c r="AD328" s="186" t="s">
        <v>145</v>
      </c>
    </row>
    <row r="329" spans="1:30" s="74" customFormat="1" ht="12.95" customHeight="1">
      <c r="A329" s="75" t="str">
        <f t="shared" si="81"/>
        <v/>
      </c>
      <c r="B329" s="76">
        <f t="shared" si="82"/>
        <v>139</v>
      </c>
      <c r="C329" s="77">
        <f t="shared" si="83"/>
        <v>27</v>
      </c>
      <c r="D329" s="78" t="str">
        <f t="shared" si="84"/>
        <v>(후)</v>
      </c>
      <c r="E329" s="79">
        <f t="shared" si="85"/>
        <v>0</v>
      </c>
      <c r="F329" s="80">
        <v>700</v>
      </c>
      <c r="G329" s="81">
        <v>49.49</v>
      </c>
      <c r="H329" s="81">
        <v>46.82</v>
      </c>
      <c r="I329" s="81">
        <v>2.6700000000000017</v>
      </c>
      <c r="J329" s="81" t="s">
        <v>111</v>
      </c>
      <c r="K329" s="81" t="s">
        <v>95</v>
      </c>
      <c r="L329" s="82">
        <v>0</v>
      </c>
      <c r="M329" s="83" t="s">
        <v>100</v>
      </c>
      <c r="N329" s="83" t="s">
        <v>100</v>
      </c>
      <c r="O329" s="83" t="s">
        <v>100</v>
      </c>
      <c r="P329" s="84">
        <v>0</v>
      </c>
      <c r="Q329" s="85">
        <f t="shared" ref="Q329:Q574" si="86">IF(P329=0,Q328,P329)</f>
        <v>2</v>
      </c>
      <c r="R329" s="91">
        <v>5587</v>
      </c>
      <c r="S329" s="87"/>
      <c r="T329" s="88">
        <f>IF(S329=0,0,SUM($S$5:S329))</f>
        <v>0</v>
      </c>
      <c r="U329" s="89">
        <f t="shared" ref="U329:U341" si="87">IF(S329=1,Q329,0)</f>
        <v>0</v>
      </c>
      <c r="V329" s="89">
        <f t="shared" ref="V329:V341" si="88">IF(S329=1,R329,0)</f>
        <v>0</v>
      </c>
      <c r="W329" s="90">
        <f t="shared" ref="W329:X341" si="89">IF($S329=0,0,G329)</f>
        <v>0</v>
      </c>
      <c r="X329" s="90">
        <f t="shared" si="89"/>
        <v>0</v>
      </c>
      <c r="Y329" s="89">
        <f t="shared" ref="Y329:Y341" si="90">IF(S329=1,J329,0)</f>
        <v>0</v>
      </c>
      <c r="Z329" s="89">
        <f t="shared" ref="Z329:Z341" si="91">IF(S329=1,K329,0)</f>
        <v>0</v>
      </c>
      <c r="AA329" s="87"/>
      <c r="AB329" s="87"/>
      <c r="AD329" s="186" t="s">
        <v>145</v>
      </c>
    </row>
    <row r="330" spans="1:30" s="74" customFormat="1" ht="12.95" customHeight="1">
      <c r="A330" s="75" t="str">
        <f t="shared" si="81"/>
        <v/>
      </c>
      <c r="B330" s="76">
        <f t="shared" si="82"/>
        <v>140</v>
      </c>
      <c r="C330" s="77">
        <f t="shared" si="83"/>
        <v>0</v>
      </c>
      <c r="D330" s="78" t="str">
        <f t="shared" si="84"/>
        <v/>
      </c>
      <c r="E330" s="79">
        <f t="shared" si="85"/>
        <v>13</v>
      </c>
      <c r="F330" s="80">
        <v>700</v>
      </c>
      <c r="G330" s="81">
        <v>49.61</v>
      </c>
      <c r="H330" s="81">
        <v>46.86</v>
      </c>
      <c r="I330" s="81">
        <v>2.75</v>
      </c>
      <c r="J330" s="81" t="s">
        <v>111</v>
      </c>
      <c r="K330" s="81" t="s">
        <v>95</v>
      </c>
      <c r="L330" s="82">
        <v>0</v>
      </c>
      <c r="M330" s="83" t="s">
        <v>100</v>
      </c>
      <c r="N330" s="83" t="s">
        <v>100</v>
      </c>
      <c r="O330" s="83" t="s">
        <v>100</v>
      </c>
      <c r="P330" s="84">
        <v>0</v>
      </c>
      <c r="Q330" s="85">
        <f t="shared" si="86"/>
        <v>2</v>
      </c>
      <c r="R330" s="91">
        <v>5600</v>
      </c>
      <c r="S330" s="87"/>
      <c r="T330" s="88">
        <f>IF(S330=0,0,SUM($S$5:S330))</f>
        <v>0</v>
      </c>
      <c r="U330" s="89">
        <f t="shared" si="87"/>
        <v>0</v>
      </c>
      <c r="V330" s="89">
        <f t="shared" si="88"/>
        <v>0</v>
      </c>
      <c r="W330" s="90">
        <f t="shared" si="89"/>
        <v>0</v>
      </c>
      <c r="X330" s="90">
        <f t="shared" si="89"/>
        <v>0</v>
      </c>
      <c r="Y330" s="89">
        <f t="shared" si="90"/>
        <v>0</v>
      </c>
      <c r="Z330" s="89">
        <f t="shared" si="91"/>
        <v>0</v>
      </c>
      <c r="AA330" s="87"/>
      <c r="AB330" s="87"/>
      <c r="AD330" s="186" t="s">
        <v>145</v>
      </c>
    </row>
    <row r="331" spans="1:30" s="74" customFormat="1" ht="12.95" customHeight="1">
      <c r="A331" s="75" t="str">
        <f t="shared" si="81"/>
        <v/>
      </c>
      <c r="B331" s="76">
        <f t="shared" si="82"/>
        <v>141</v>
      </c>
      <c r="C331" s="77">
        <f t="shared" si="83"/>
        <v>0</v>
      </c>
      <c r="D331" s="78" t="str">
        <f t="shared" si="84"/>
        <v/>
      </c>
      <c r="E331" s="79">
        <f t="shared" si="85"/>
        <v>40</v>
      </c>
      <c r="F331" s="80">
        <v>700</v>
      </c>
      <c r="G331" s="81">
        <v>49.96</v>
      </c>
      <c r="H331" s="81">
        <v>46.98</v>
      </c>
      <c r="I331" s="81">
        <v>2.980000000000004</v>
      </c>
      <c r="J331" s="81" t="s">
        <v>111</v>
      </c>
      <c r="K331" s="81" t="s">
        <v>95</v>
      </c>
      <c r="L331" s="82">
        <v>0</v>
      </c>
      <c r="M331" s="83" t="s">
        <v>100</v>
      </c>
      <c r="N331" s="83" t="s">
        <v>100</v>
      </c>
      <c r="O331" s="83" t="s">
        <v>100</v>
      </c>
      <c r="P331" s="84">
        <v>0</v>
      </c>
      <c r="Q331" s="85">
        <f t="shared" si="86"/>
        <v>2</v>
      </c>
      <c r="R331" s="91">
        <v>5640</v>
      </c>
      <c r="S331" s="87"/>
      <c r="T331" s="88">
        <f>IF(S331=0,0,SUM($S$5:S331))</f>
        <v>0</v>
      </c>
      <c r="U331" s="89">
        <f t="shared" si="87"/>
        <v>0</v>
      </c>
      <c r="V331" s="89">
        <f t="shared" si="88"/>
        <v>0</v>
      </c>
      <c r="W331" s="90">
        <f t="shared" si="89"/>
        <v>0</v>
      </c>
      <c r="X331" s="90">
        <f t="shared" si="89"/>
        <v>0</v>
      </c>
      <c r="Y331" s="89">
        <f t="shared" si="90"/>
        <v>0</v>
      </c>
      <c r="Z331" s="89">
        <f t="shared" si="91"/>
        <v>0</v>
      </c>
      <c r="AA331" s="87"/>
      <c r="AB331" s="87"/>
      <c r="AD331" s="186" t="s">
        <v>145</v>
      </c>
    </row>
    <row r="332" spans="1:30" s="74" customFormat="1" ht="12.95" customHeight="1">
      <c r="A332" s="75" t="str">
        <f t="shared" si="81"/>
        <v/>
      </c>
      <c r="B332" s="76">
        <f t="shared" si="82"/>
        <v>141</v>
      </c>
      <c r="C332" s="77">
        <f t="shared" si="83"/>
        <v>4.5999999999999996</v>
      </c>
      <c r="D332" s="78" t="str">
        <f t="shared" si="84"/>
        <v>(전)</v>
      </c>
      <c r="E332" s="79">
        <f t="shared" si="85"/>
        <v>4.5999999999999996</v>
      </c>
      <c r="F332" s="80">
        <v>700</v>
      </c>
      <c r="G332" s="81">
        <v>50</v>
      </c>
      <c r="H332" s="81">
        <v>47</v>
      </c>
      <c r="I332" s="81">
        <v>3</v>
      </c>
      <c r="J332" s="81" t="s">
        <v>111</v>
      </c>
      <c r="K332" s="81" t="s">
        <v>95</v>
      </c>
      <c r="L332" s="82">
        <v>0</v>
      </c>
      <c r="M332" s="83" t="s">
        <v>116</v>
      </c>
      <c r="N332" s="83" t="s">
        <v>100</v>
      </c>
      <c r="O332" s="83" t="s">
        <v>100</v>
      </c>
      <c r="P332" s="84">
        <v>0</v>
      </c>
      <c r="Q332" s="85">
        <f t="shared" si="86"/>
        <v>2</v>
      </c>
      <c r="R332" s="91">
        <v>5644.6</v>
      </c>
      <c r="S332" s="87"/>
      <c r="T332" s="88">
        <f>IF(S332=0,0,SUM($S$5:S332))</f>
        <v>0</v>
      </c>
      <c r="U332" s="89">
        <f t="shared" si="87"/>
        <v>0</v>
      </c>
      <c r="V332" s="89">
        <f t="shared" si="88"/>
        <v>0</v>
      </c>
      <c r="W332" s="90">
        <f t="shared" si="89"/>
        <v>0</v>
      </c>
      <c r="X332" s="90">
        <f t="shared" si="89"/>
        <v>0</v>
      </c>
      <c r="Y332" s="89">
        <f t="shared" si="90"/>
        <v>0</v>
      </c>
      <c r="Z332" s="89">
        <f t="shared" si="91"/>
        <v>0</v>
      </c>
      <c r="AA332" s="87"/>
      <c r="AB332" s="87"/>
      <c r="AD332" s="186" t="s">
        <v>145</v>
      </c>
    </row>
    <row r="333" spans="1:30" s="74" customFormat="1" ht="12.95" customHeight="1">
      <c r="A333" s="75" t="str">
        <f t="shared" si="81"/>
        <v/>
      </c>
      <c r="B333" s="76">
        <f t="shared" si="82"/>
        <v>141</v>
      </c>
      <c r="C333" s="77">
        <f t="shared" si="83"/>
        <v>4.5999999999999996</v>
      </c>
      <c r="D333" s="78" t="str">
        <f t="shared" si="84"/>
        <v>(후)</v>
      </c>
      <c r="E333" s="79">
        <f t="shared" si="85"/>
        <v>0</v>
      </c>
      <c r="F333" s="80">
        <v>700</v>
      </c>
      <c r="G333" s="81">
        <v>50</v>
      </c>
      <c r="H333" s="81">
        <v>47</v>
      </c>
      <c r="I333" s="81">
        <v>3</v>
      </c>
      <c r="J333" s="81" t="s">
        <v>111</v>
      </c>
      <c r="K333" s="81" t="s">
        <v>95</v>
      </c>
      <c r="L333" s="82">
        <v>0</v>
      </c>
      <c r="M333" s="83" t="s">
        <v>100</v>
      </c>
      <c r="N333" s="83" t="s">
        <v>100</v>
      </c>
      <c r="O333" s="83" t="s">
        <v>100</v>
      </c>
      <c r="P333" s="84">
        <v>0</v>
      </c>
      <c r="Q333" s="85">
        <f t="shared" si="86"/>
        <v>2</v>
      </c>
      <c r="R333" s="91">
        <v>5644.6</v>
      </c>
      <c r="S333" s="87"/>
      <c r="T333" s="88">
        <f>IF(S333=0,0,SUM($S$5:S333))</f>
        <v>0</v>
      </c>
      <c r="U333" s="89">
        <f t="shared" si="87"/>
        <v>0</v>
      </c>
      <c r="V333" s="89">
        <f t="shared" si="88"/>
        <v>0</v>
      </c>
      <c r="W333" s="90">
        <f t="shared" si="89"/>
        <v>0</v>
      </c>
      <c r="X333" s="90">
        <f t="shared" si="89"/>
        <v>0</v>
      </c>
      <c r="Y333" s="89">
        <f t="shared" si="90"/>
        <v>0</v>
      </c>
      <c r="Z333" s="89">
        <f t="shared" si="91"/>
        <v>0</v>
      </c>
      <c r="AA333" s="87"/>
      <c r="AB333" s="87"/>
      <c r="AD333" s="186" t="s">
        <v>146</v>
      </c>
    </row>
    <row r="334" spans="1:30" s="74" customFormat="1" ht="12.95" customHeight="1">
      <c r="A334" s="75" t="str">
        <f t="shared" si="81"/>
        <v/>
      </c>
      <c r="B334" s="76">
        <f t="shared" si="82"/>
        <v>141</v>
      </c>
      <c r="C334" s="77">
        <f t="shared" si="83"/>
        <v>9.5</v>
      </c>
      <c r="D334" s="78" t="str">
        <f t="shared" si="84"/>
        <v>(전)</v>
      </c>
      <c r="E334" s="79">
        <f t="shared" si="85"/>
        <v>4.9000000000000004</v>
      </c>
      <c r="F334" s="80">
        <v>700</v>
      </c>
      <c r="G334" s="81">
        <v>50.01</v>
      </c>
      <c r="H334" s="81">
        <v>47.01</v>
      </c>
      <c r="I334" s="81">
        <v>3</v>
      </c>
      <c r="J334" s="81" t="s">
        <v>111</v>
      </c>
      <c r="K334" s="81" t="s">
        <v>95</v>
      </c>
      <c r="L334" s="82">
        <v>0</v>
      </c>
      <c r="M334" s="83" t="s">
        <v>100</v>
      </c>
      <c r="N334" s="83" t="s">
        <v>115</v>
      </c>
      <c r="O334" s="83" t="s">
        <v>100</v>
      </c>
      <c r="P334" s="84">
        <v>0</v>
      </c>
      <c r="Q334" s="85">
        <f t="shared" si="86"/>
        <v>2</v>
      </c>
      <c r="R334" s="91">
        <v>5649.5</v>
      </c>
      <c r="S334" s="87"/>
      <c r="T334" s="88">
        <f>IF(S334=0,0,SUM($S$5:S334))</f>
        <v>0</v>
      </c>
      <c r="U334" s="89">
        <f t="shared" si="87"/>
        <v>0</v>
      </c>
      <c r="V334" s="89">
        <f t="shared" si="88"/>
        <v>0</v>
      </c>
      <c r="W334" s="90">
        <f t="shared" si="89"/>
        <v>0</v>
      </c>
      <c r="X334" s="90">
        <f t="shared" si="89"/>
        <v>0</v>
      </c>
      <c r="Y334" s="89">
        <f t="shared" si="90"/>
        <v>0</v>
      </c>
      <c r="Z334" s="89">
        <f t="shared" si="91"/>
        <v>0</v>
      </c>
      <c r="AA334" s="87"/>
      <c r="AB334" s="87"/>
      <c r="AD334" s="186" t="s">
        <v>146</v>
      </c>
    </row>
    <row r="335" spans="1:30" s="74" customFormat="1" ht="12.95" customHeight="1">
      <c r="A335" s="75" t="str">
        <f t="shared" si="81"/>
        <v/>
      </c>
      <c r="B335" s="76">
        <f t="shared" si="82"/>
        <v>141</v>
      </c>
      <c r="C335" s="77">
        <f t="shared" si="83"/>
        <v>9.5</v>
      </c>
      <c r="D335" s="78" t="str">
        <f t="shared" si="84"/>
        <v>(후)</v>
      </c>
      <c r="E335" s="79">
        <f t="shared" si="85"/>
        <v>0</v>
      </c>
      <c r="F335" s="80">
        <v>700</v>
      </c>
      <c r="G335" s="81">
        <v>50.01</v>
      </c>
      <c r="H335" s="81">
        <v>47.01</v>
      </c>
      <c r="I335" s="81">
        <v>3</v>
      </c>
      <c r="J335" s="81" t="s">
        <v>111</v>
      </c>
      <c r="K335" s="81" t="s">
        <v>96</v>
      </c>
      <c r="L335" s="82">
        <v>0</v>
      </c>
      <c r="M335" s="83" t="s">
        <v>100</v>
      </c>
      <c r="N335" s="83" t="s">
        <v>100</v>
      </c>
      <c r="O335" s="83" t="s">
        <v>100</v>
      </c>
      <c r="P335" s="84">
        <v>0</v>
      </c>
      <c r="Q335" s="85">
        <f t="shared" si="86"/>
        <v>2</v>
      </c>
      <c r="R335" s="91">
        <v>5649.5</v>
      </c>
      <c r="S335" s="87"/>
      <c r="T335" s="88">
        <f>IF(S335=0,0,SUM($S$5:S335))</f>
        <v>0</v>
      </c>
      <c r="U335" s="89">
        <f t="shared" si="87"/>
        <v>0</v>
      </c>
      <c r="V335" s="89">
        <f t="shared" si="88"/>
        <v>0</v>
      </c>
      <c r="W335" s="90">
        <f t="shared" si="89"/>
        <v>0</v>
      </c>
      <c r="X335" s="90">
        <f t="shared" si="89"/>
        <v>0</v>
      </c>
      <c r="Y335" s="89">
        <f t="shared" si="90"/>
        <v>0</v>
      </c>
      <c r="Z335" s="89">
        <f t="shared" si="91"/>
        <v>0</v>
      </c>
      <c r="AA335" s="87"/>
      <c r="AB335" s="87"/>
      <c r="AD335" s="186" t="s">
        <v>146</v>
      </c>
    </row>
    <row r="336" spans="1:30" s="74" customFormat="1" ht="12.95" customHeight="1">
      <c r="A336" s="75" t="str">
        <f t="shared" si="81"/>
        <v/>
      </c>
      <c r="B336" s="76">
        <f t="shared" si="82"/>
        <v>141</v>
      </c>
      <c r="C336" s="77">
        <f t="shared" si="83"/>
        <v>18.399999999999999</v>
      </c>
      <c r="D336" s="78" t="str">
        <f t="shared" si="84"/>
        <v>(전)</v>
      </c>
      <c r="E336" s="79">
        <f t="shared" si="85"/>
        <v>8.9</v>
      </c>
      <c r="F336" s="80">
        <v>700</v>
      </c>
      <c r="G336" s="81">
        <v>50.12</v>
      </c>
      <c r="H336" s="81">
        <v>45.97</v>
      </c>
      <c r="I336" s="81">
        <v>4.1499999999999986</v>
      </c>
      <c r="J336" s="81" t="s">
        <v>111</v>
      </c>
      <c r="K336" s="81" t="s">
        <v>96</v>
      </c>
      <c r="L336" s="82">
        <v>0</v>
      </c>
      <c r="M336" s="83" t="s">
        <v>100</v>
      </c>
      <c r="N336" s="83" t="s">
        <v>100</v>
      </c>
      <c r="O336" s="83" t="s">
        <v>100</v>
      </c>
      <c r="P336" s="84">
        <v>0</v>
      </c>
      <c r="Q336" s="85">
        <f t="shared" si="86"/>
        <v>2</v>
      </c>
      <c r="R336" s="91">
        <v>5658.4</v>
      </c>
      <c r="S336" s="87"/>
      <c r="T336" s="88">
        <f>IF(S336=0,0,SUM($S$5:S336))</f>
        <v>0</v>
      </c>
      <c r="U336" s="89">
        <f t="shared" si="87"/>
        <v>0</v>
      </c>
      <c r="V336" s="89">
        <f t="shared" si="88"/>
        <v>0</v>
      </c>
      <c r="W336" s="90">
        <f t="shared" si="89"/>
        <v>0</v>
      </c>
      <c r="X336" s="90">
        <f t="shared" si="89"/>
        <v>0</v>
      </c>
      <c r="Y336" s="89">
        <f t="shared" si="90"/>
        <v>0</v>
      </c>
      <c r="Z336" s="89">
        <f t="shared" si="91"/>
        <v>0</v>
      </c>
      <c r="AA336" s="87"/>
      <c r="AB336" s="87"/>
      <c r="AD336" s="186" t="s">
        <v>146</v>
      </c>
    </row>
    <row r="337" spans="1:30" s="74" customFormat="1" ht="12.95" customHeight="1">
      <c r="A337" s="75" t="str">
        <f t="shared" si="81"/>
        <v/>
      </c>
      <c r="B337" s="76">
        <f t="shared" si="82"/>
        <v>141</v>
      </c>
      <c r="C337" s="77">
        <f t="shared" si="83"/>
        <v>18.399999999999999</v>
      </c>
      <c r="D337" s="78" t="str">
        <f t="shared" si="84"/>
        <v>(후)</v>
      </c>
      <c r="E337" s="79">
        <f t="shared" si="85"/>
        <v>0</v>
      </c>
      <c r="F337" s="80">
        <v>700</v>
      </c>
      <c r="G337" s="81">
        <v>50.12</v>
      </c>
      <c r="H337" s="81">
        <v>45.97</v>
      </c>
      <c r="I337" s="81">
        <v>4.1499999999999986</v>
      </c>
      <c r="J337" s="81" t="s">
        <v>111</v>
      </c>
      <c r="K337" s="81" t="s">
        <v>113</v>
      </c>
      <c r="L337" s="82" t="s">
        <v>114</v>
      </c>
      <c r="M337" s="83" t="s">
        <v>100</v>
      </c>
      <c r="N337" s="83" t="s">
        <v>100</v>
      </c>
      <c r="O337" s="83" t="s">
        <v>100</v>
      </c>
      <c r="P337" s="84">
        <v>0</v>
      </c>
      <c r="Q337" s="85">
        <f t="shared" si="86"/>
        <v>2</v>
      </c>
      <c r="R337" s="91">
        <v>5658.4</v>
      </c>
      <c r="S337" s="87"/>
      <c r="T337" s="88">
        <f>IF(S337=0,0,SUM($S$5:S337))</f>
        <v>0</v>
      </c>
      <c r="U337" s="89">
        <f t="shared" si="87"/>
        <v>0</v>
      </c>
      <c r="V337" s="89">
        <f t="shared" si="88"/>
        <v>0</v>
      </c>
      <c r="W337" s="90">
        <f t="shared" si="89"/>
        <v>0</v>
      </c>
      <c r="X337" s="90">
        <f t="shared" si="89"/>
        <v>0</v>
      </c>
      <c r="Y337" s="89">
        <f t="shared" si="90"/>
        <v>0</v>
      </c>
      <c r="Z337" s="89">
        <f t="shared" si="91"/>
        <v>0</v>
      </c>
      <c r="AA337" s="87"/>
      <c r="AB337" s="87"/>
      <c r="AD337" s="186" t="s">
        <v>146</v>
      </c>
    </row>
    <row r="338" spans="1:30" s="74" customFormat="1" ht="12.95" customHeight="1">
      <c r="A338" s="75" t="str">
        <f t="shared" si="81"/>
        <v/>
      </c>
      <c r="B338" s="76">
        <f t="shared" si="82"/>
        <v>141</v>
      </c>
      <c r="C338" s="77">
        <f t="shared" si="83"/>
        <v>25</v>
      </c>
      <c r="D338" s="78" t="str">
        <f t="shared" si="84"/>
        <v>(전)</v>
      </c>
      <c r="E338" s="79">
        <f t="shared" si="85"/>
        <v>6.6</v>
      </c>
      <c r="F338" s="80">
        <v>700</v>
      </c>
      <c r="G338" s="81">
        <v>50.18</v>
      </c>
      <c r="H338" s="81">
        <v>45.97</v>
      </c>
      <c r="I338" s="81">
        <v>4.2100000000000009</v>
      </c>
      <c r="J338" s="81" t="s">
        <v>111</v>
      </c>
      <c r="K338" s="81" t="s">
        <v>113</v>
      </c>
      <c r="L338" s="82" t="s">
        <v>114</v>
      </c>
      <c r="M338" s="83" t="s">
        <v>100</v>
      </c>
      <c r="N338" s="83" t="s">
        <v>100</v>
      </c>
      <c r="O338" s="83" t="s">
        <v>100</v>
      </c>
      <c r="P338" s="84">
        <v>0</v>
      </c>
      <c r="Q338" s="85">
        <f t="shared" si="86"/>
        <v>2</v>
      </c>
      <c r="R338" s="91">
        <v>5665</v>
      </c>
      <c r="S338" s="87"/>
      <c r="T338" s="88">
        <f>IF(S338=0,0,SUM($S$5:S338))</f>
        <v>0</v>
      </c>
      <c r="U338" s="89">
        <f t="shared" si="87"/>
        <v>0</v>
      </c>
      <c r="V338" s="89">
        <f t="shared" si="88"/>
        <v>0</v>
      </c>
      <c r="W338" s="90">
        <f t="shared" si="89"/>
        <v>0</v>
      </c>
      <c r="X338" s="90">
        <f t="shared" si="89"/>
        <v>0</v>
      </c>
      <c r="Y338" s="89">
        <f t="shared" si="90"/>
        <v>0</v>
      </c>
      <c r="Z338" s="89">
        <f t="shared" si="91"/>
        <v>0</v>
      </c>
      <c r="AA338" s="87"/>
      <c r="AB338" s="87"/>
      <c r="AD338" s="186" t="s">
        <v>146</v>
      </c>
    </row>
    <row r="339" spans="1:30" s="74" customFormat="1" ht="12.95" customHeight="1">
      <c r="A339" s="75" t="str">
        <f t="shared" si="81"/>
        <v/>
      </c>
      <c r="B339" s="76">
        <f t="shared" si="82"/>
        <v>141</v>
      </c>
      <c r="C339" s="77">
        <f t="shared" si="83"/>
        <v>25</v>
      </c>
      <c r="D339" s="78" t="str">
        <f t="shared" si="84"/>
        <v>(후)</v>
      </c>
      <c r="E339" s="79">
        <f t="shared" si="85"/>
        <v>0</v>
      </c>
      <c r="F339" s="80">
        <v>700</v>
      </c>
      <c r="G339" s="81">
        <v>50.18</v>
      </c>
      <c r="H339" s="81">
        <v>45.97</v>
      </c>
      <c r="I339" s="81">
        <v>4.2100000000000009</v>
      </c>
      <c r="J339" s="81" t="s">
        <v>111</v>
      </c>
      <c r="K339" s="81" t="s">
        <v>96</v>
      </c>
      <c r="L339" s="82">
        <v>0</v>
      </c>
      <c r="M339" s="83" t="s">
        <v>100</v>
      </c>
      <c r="N339" s="83" t="s">
        <v>100</v>
      </c>
      <c r="O339" s="83" t="s">
        <v>100</v>
      </c>
      <c r="P339" s="84">
        <v>0</v>
      </c>
      <c r="Q339" s="85">
        <f t="shared" si="86"/>
        <v>2</v>
      </c>
      <c r="R339" s="91">
        <v>5665</v>
      </c>
      <c r="S339" s="87"/>
      <c r="T339" s="88">
        <f>IF(S339=0,0,SUM($S$5:S339))</f>
        <v>0</v>
      </c>
      <c r="U339" s="89">
        <f t="shared" si="87"/>
        <v>0</v>
      </c>
      <c r="V339" s="89">
        <f t="shared" si="88"/>
        <v>0</v>
      </c>
      <c r="W339" s="90">
        <f t="shared" si="89"/>
        <v>0</v>
      </c>
      <c r="X339" s="90">
        <f t="shared" si="89"/>
        <v>0</v>
      </c>
      <c r="Y339" s="89">
        <f t="shared" si="90"/>
        <v>0</v>
      </c>
      <c r="Z339" s="89">
        <f t="shared" si="91"/>
        <v>0</v>
      </c>
      <c r="AA339" s="87"/>
      <c r="AB339" s="87"/>
      <c r="AD339" s="186" t="s">
        <v>146</v>
      </c>
    </row>
    <row r="340" spans="1:30" s="74" customFormat="1" ht="12.95" customHeight="1">
      <c r="A340" s="75" t="str">
        <f t="shared" si="81"/>
        <v/>
      </c>
      <c r="B340" s="76">
        <f t="shared" si="82"/>
        <v>141</v>
      </c>
      <c r="C340" s="77">
        <f t="shared" si="83"/>
        <v>35</v>
      </c>
      <c r="D340" s="78" t="str">
        <f t="shared" si="84"/>
        <v>(전)</v>
      </c>
      <c r="E340" s="79">
        <f t="shared" si="85"/>
        <v>10</v>
      </c>
      <c r="F340" s="80">
        <v>700</v>
      </c>
      <c r="G340" s="81">
        <v>50.27</v>
      </c>
      <c r="H340" s="81">
        <v>46.93</v>
      </c>
      <c r="I340" s="81">
        <v>3.3400000000000034</v>
      </c>
      <c r="J340" s="81" t="s">
        <v>111</v>
      </c>
      <c r="K340" s="81" t="s">
        <v>96</v>
      </c>
      <c r="L340" s="82">
        <v>0</v>
      </c>
      <c r="M340" s="83" t="s">
        <v>104</v>
      </c>
      <c r="N340" s="83" t="s">
        <v>100</v>
      </c>
      <c r="O340" s="83" t="s">
        <v>100</v>
      </c>
      <c r="P340" s="84">
        <v>0</v>
      </c>
      <c r="Q340" s="85">
        <f t="shared" si="86"/>
        <v>2</v>
      </c>
      <c r="R340" s="91">
        <v>5675</v>
      </c>
      <c r="S340" s="87"/>
      <c r="T340" s="88">
        <f>IF(S340=0,0,SUM($S$5:S340))</f>
        <v>0</v>
      </c>
      <c r="U340" s="89">
        <f t="shared" si="87"/>
        <v>0</v>
      </c>
      <c r="V340" s="89">
        <f t="shared" si="88"/>
        <v>0</v>
      </c>
      <c r="W340" s="90">
        <f t="shared" si="89"/>
        <v>0</v>
      </c>
      <c r="X340" s="90">
        <f t="shared" si="89"/>
        <v>0</v>
      </c>
      <c r="Y340" s="89">
        <f t="shared" si="90"/>
        <v>0</v>
      </c>
      <c r="Z340" s="89">
        <f t="shared" si="91"/>
        <v>0</v>
      </c>
      <c r="AA340" s="87"/>
      <c r="AB340" s="87"/>
      <c r="AD340" s="186" t="s">
        <v>146</v>
      </c>
    </row>
    <row r="341" spans="1:30" s="74" customFormat="1" ht="12.95" customHeight="1">
      <c r="A341" s="75" t="str">
        <f t="shared" si="81"/>
        <v/>
      </c>
      <c r="B341" s="76">
        <f t="shared" si="82"/>
        <v>141</v>
      </c>
      <c r="C341" s="77">
        <f t="shared" si="83"/>
        <v>35</v>
      </c>
      <c r="D341" s="78" t="str">
        <f t="shared" si="84"/>
        <v>(후)</v>
      </c>
      <c r="E341" s="79">
        <f t="shared" si="85"/>
        <v>0</v>
      </c>
      <c r="F341" s="80">
        <v>700</v>
      </c>
      <c r="G341" s="81">
        <v>50.27</v>
      </c>
      <c r="H341" s="81">
        <v>46.93</v>
      </c>
      <c r="I341" s="81">
        <v>3.3400000000000034</v>
      </c>
      <c r="J341" s="81" t="s">
        <v>111</v>
      </c>
      <c r="K341" s="81" t="s">
        <v>95</v>
      </c>
      <c r="L341" s="82">
        <v>0</v>
      </c>
      <c r="M341" s="83" t="s">
        <v>100</v>
      </c>
      <c r="N341" s="83" t="s">
        <v>100</v>
      </c>
      <c r="O341" s="83" t="s">
        <v>100</v>
      </c>
      <c r="P341" s="84">
        <v>0</v>
      </c>
      <c r="Q341" s="85">
        <f t="shared" si="86"/>
        <v>2</v>
      </c>
      <c r="R341" s="91">
        <v>5675</v>
      </c>
      <c r="S341" s="87"/>
      <c r="T341" s="88">
        <f>IF(S341=0,0,SUM($S$5:S341))</f>
        <v>0</v>
      </c>
      <c r="U341" s="89">
        <f t="shared" si="87"/>
        <v>0</v>
      </c>
      <c r="V341" s="89">
        <f t="shared" si="88"/>
        <v>0</v>
      </c>
      <c r="W341" s="90">
        <f t="shared" si="89"/>
        <v>0</v>
      </c>
      <c r="X341" s="90">
        <f t="shared" si="89"/>
        <v>0</v>
      </c>
      <c r="Y341" s="89">
        <f t="shared" si="90"/>
        <v>0</v>
      </c>
      <c r="Z341" s="89">
        <f t="shared" si="91"/>
        <v>0</v>
      </c>
      <c r="AA341" s="87"/>
      <c r="AB341" s="87"/>
      <c r="AD341" s="186" t="s">
        <v>145</v>
      </c>
    </row>
    <row r="342" spans="1:30" s="74" customFormat="1" ht="12.95" customHeight="1">
      <c r="A342" s="75" t="str">
        <f t="shared" ref="A342:A406" si="92">IF(P342&gt;0,P342,"")</f>
        <v/>
      </c>
      <c r="B342" s="76">
        <f t="shared" ref="B342:B406" si="93">ROUNDDOWN(R342/$P$2,0)</f>
        <v>142</v>
      </c>
      <c r="C342" s="77">
        <f t="shared" ref="C342:C406" si="94">ROUND(R342-(B342*$P$2),2)</f>
        <v>0</v>
      </c>
      <c r="D342" s="78" t="str">
        <f t="shared" ref="D342:D406" si="95">IF(D341="(전)","(후)",IF(AND(B342=B343,C342=C343),"(전)",""))</f>
        <v/>
      </c>
      <c r="E342" s="79">
        <f t="shared" ref="E342:E406" si="96">IF(P342&gt;0,0,ROUND(((B342*$P$2)+C342)-((B341*$P$2)+C341),2))</f>
        <v>5</v>
      </c>
      <c r="F342" s="80">
        <v>700</v>
      </c>
      <c r="G342" s="81">
        <v>50.31</v>
      </c>
      <c r="H342" s="81">
        <v>46.95</v>
      </c>
      <c r="I342" s="81">
        <v>3.3599999999999994</v>
      </c>
      <c r="J342" s="81" t="s">
        <v>111</v>
      </c>
      <c r="K342" s="81" t="s">
        <v>95</v>
      </c>
      <c r="L342" s="82">
        <v>0</v>
      </c>
      <c r="M342" s="83" t="s">
        <v>100</v>
      </c>
      <c r="N342" s="83" t="s">
        <v>100</v>
      </c>
      <c r="O342" s="83" t="s">
        <v>100</v>
      </c>
      <c r="P342" s="84">
        <v>0</v>
      </c>
      <c r="Q342" s="85">
        <f t="shared" ref="Q342:Q406" si="97">IF(P342=0,Q341,P342)</f>
        <v>2</v>
      </c>
      <c r="R342" s="91">
        <v>5680</v>
      </c>
      <c r="S342" s="87"/>
      <c r="T342" s="88">
        <f>IF(S342=0,0,SUM($S$5:S342))</f>
        <v>0</v>
      </c>
      <c r="U342" s="89">
        <f t="shared" ref="U342:U406" si="98">IF(S342=1,Q342,0)</f>
        <v>0</v>
      </c>
      <c r="V342" s="89">
        <f t="shared" ref="V342:V406" si="99">IF(S342=1,R342,0)</f>
        <v>0</v>
      </c>
      <c r="W342" s="90">
        <f t="shared" ref="W342:W406" si="100">IF($S342=0,0,G342)</f>
        <v>0</v>
      </c>
      <c r="X342" s="90">
        <f t="shared" ref="X342:X406" si="101">IF($S342=0,0,H342)</f>
        <v>0</v>
      </c>
      <c r="Y342" s="89">
        <f t="shared" ref="Y342:Y406" si="102">IF(S342=1,J342,0)</f>
        <v>0</v>
      </c>
      <c r="Z342" s="89">
        <f t="shared" ref="Z342:Z406" si="103">IF(S342=1,K342,0)</f>
        <v>0</v>
      </c>
      <c r="AA342" s="87"/>
      <c r="AB342" s="87"/>
      <c r="AD342" s="186" t="s">
        <v>145</v>
      </c>
    </row>
    <row r="343" spans="1:30" s="74" customFormat="1" ht="12.95" customHeight="1">
      <c r="A343" s="75" t="str">
        <f t="shared" si="92"/>
        <v/>
      </c>
      <c r="B343" s="76">
        <f t="shared" si="93"/>
        <v>143</v>
      </c>
      <c r="C343" s="77">
        <f t="shared" si="94"/>
        <v>0</v>
      </c>
      <c r="D343" s="78" t="str">
        <f t="shared" si="95"/>
        <v/>
      </c>
      <c r="E343" s="79">
        <f t="shared" si="96"/>
        <v>40</v>
      </c>
      <c r="F343" s="80">
        <v>700</v>
      </c>
      <c r="G343" s="81">
        <v>50.67</v>
      </c>
      <c r="H343" s="81">
        <v>47.08</v>
      </c>
      <c r="I343" s="81">
        <v>3.5900000000000034</v>
      </c>
      <c r="J343" s="81" t="s">
        <v>111</v>
      </c>
      <c r="K343" s="81" t="s">
        <v>95</v>
      </c>
      <c r="L343" s="82">
        <v>0</v>
      </c>
      <c r="M343" s="83" t="s">
        <v>100</v>
      </c>
      <c r="N343" s="83" t="s">
        <v>100</v>
      </c>
      <c r="O343" s="83" t="s">
        <v>100</v>
      </c>
      <c r="P343" s="84">
        <v>0</v>
      </c>
      <c r="Q343" s="85">
        <f t="shared" si="97"/>
        <v>2</v>
      </c>
      <c r="R343" s="91">
        <v>5720</v>
      </c>
      <c r="S343" s="87"/>
      <c r="T343" s="88">
        <f>IF(S343=0,0,SUM($S$5:S343))</f>
        <v>0</v>
      </c>
      <c r="U343" s="89">
        <f t="shared" si="98"/>
        <v>0</v>
      </c>
      <c r="V343" s="89">
        <f t="shared" si="99"/>
        <v>0</v>
      </c>
      <c r="W343" s="90">
        <f t="shared" si="100"/>
        <v>0</v>
      </c>
      <c r="X343" s="90">
        <f t="shared" si="101"/>
        <v>0</v>
      </c>
      <c r="Y343" s="89">
        <f t="shared" si="102"/>
        <v>0</v>
      </c>
      <c r="Z343" s="89">
        <f t="shared" si="103"/>
        <v>0</v>
      </c>
      <c r="AA343" s="87"/>
      <c r="AB343" s="87"/>
      <c r="AD343" s="186" t="s">
        <v>145</v>
      </c>
    </row>
    <row r="344" spans="1:30" s="74" customFormat="1" ht="12.95" customHeight="1">
      <c r="A344" s="75" t="str">
        <f t="shared" si="92"/>
        <v/>
      </c>
      <c r="B344" s="76">
        <f t="shared" si="93"/>
        <v>143</v>
      </c>
      <c r="C344" s="77">
        <f t="shared" si="94"/>
        <v>9.5</v>
      </c>
      <c r="D344" s="78" t="str">
        <f t="shared" si="95"/>
        <v/>
      </c>
      <c r="E344" s="79">
        <f t="shared" si="96"/>
        <v>9.5</v>
      </c>
      <c r="F344" s="80">
        <v>700</v>
      </c>
      <c r="G344" s="81">
        <v>50.75</v>
      </c>
      <c r="H344" s="81">
        <v>47.12</v>
      </c>
      <c r="I344" s="81">
        <v>3.6300000000000026</v>
      </c>
      <c r="J344" s="81" t="s">
        <v>111</v>
      </c>
      <c r="K344" s="81" t="s">
        <v>95</v>
      </c>
      <c r="L344" s="82">
        <v>0</v>
      </c>
      <c r="M344" s="83" t="s">
        <v>100</v>
      </c>
      <c r="N344" s="83" t="s">
        <v>100</v>
      </c>
      <c r="O344" s="83" t="s">
        <v>100</v>
      </c>
      <c r="P344" s="84">
        <v>0</v>
      </c>
      <c r="Q344" s="85">
        <f t="shared" si="97"/>
        <v>2</v>
      </c>
      <c r="R344" s="91">
        <v>5729.5</v>
      </c>
      <c r="S344" s="87"/>
      <c r="T344" s="88">
        <f>IF(S344=0,0,SUM($S$5:S344))</f>
        <v>0</v>
      </c>
      <c r="U344" s="89">
        <f t="shared" si="98"/>
        <v>0</v>
      </c>
      <c r="V344" s="89">
        <f t="shared" si="99"/>
        <v>0</v>
      </c>
      <c r="W344" s="90">
        <f t="shared" si="100"/>
        <v>0</v>
      </c>
      <c r="X344" s="90">
        <f t="shared" si="101"/>
        <v>0</v>
      </c>
      <c r="Y344" s="89">
        <f t="shared" si="102"/>
        <v>0</v>
      </c>
      <c r="Z344" s="89">
        <f t="shared" si="103"/>
        <v>0</v>
      </c>
      <c r="AA344" s="87"/>
      <c r="AB344" s="87"/>
      <c r="AD344" s="186" t="s">
        <v>145</v>
      </c>
    </row>
    <row r="345" spans="1:30" s="74" customFormat="1" ht="12.95" customHeight="1">
      <c r="A345" s="75" t="str">
        <f t="shared" si="92"/>
        <v/>
      </c>
      <c r="B345" s="76">
        <f t="shared" si="93"/>
        <v>144</v>
      </c>
      <c r="C345" s="77">
        <f t="shared" si="94"/>
        <v>0</v>
      </c>
      <c r="D345" s="78" t="str">
        <f t="shared" si="95"/>
        <v/>
      </c>
      <c r="E345" s="79">
        <f t="shared" si="96"/>
        <v>30.5</v>
      </c>
      <c r="F345" s="80">
        <v>700</v>
      </c>
      <c r="G345" s="81">
        <v>50.84</v>
      </c>
      <c r="H345" s="81">
        <v>47.22</v>
      </c>
      <c r="I345" s="81">
        <v>3.6200000000000045</v>
      </c>
      <c r="J345" s="81" t="s">
        <v>111</v>
      </c>
      <c r="K345" s="81" t="s">
        <v>95</v>
      </c>
      <c r="L345" s="82">
        <v>0</v>
      </c>
      <c r="M345" s="83" t="s">
        <v>100</v>
      </c>
      <c r="N345" s="83" t="s">
        <v>100</v>
      </c>
      <c r="O345" s="83" t="s">
        <v>100</v>
      </c>
      <c r="P345" s="84">
        <v>0</v>
      </c>
      <c r="Q345" s="85">
        <f t="shared" si="97"/>
        <v>2</v>
      </c>
      <c r="R345" s="91">
        <v>5760</v>
      </c>
      <c r="S345" s="87"/>
      <c r="T345" s="88">
        <f>IF(S345=0,0,SUM($S$5:S345))</f>
        <v>0</v>
      </c>
      <c r="U345" s="89">
        <f t="shared" si="98"/>
        <v>0</v>
      </c>
      <c r="V345" s="89">
        <f t="shared" si="99"/>
        <v>0</v>
      </c>
      <c r="W345" s="90">
        <f t="shared" si="100"/>
        <v>0</v>
      </c>
      <c r="X345" s="90">
        <f t="shared" si="101"/>
        <v>0</v>
      </c>
      <c r="Y345" s="89">
        <f t="shared" si="102"/>
        <v>0</v>
      </c>
      <c r="Z345" s="89">
        <f t="shared" si="103"/>
        <v>0</v>
      </c>
      <c r="AA345" s="87"/>
      <c r="AB345" s="87"/>
      <c r="AD345" s="186" t="s">
        <v>145</v>
      </c>
    </row>
    <row r="346" spans="1:30" s="74" customFormat="1" ht="12.95" customHeight="1">
      <c r="A346" s="75" t="str">
        <f t="shared" si="92"/>
        <v/>
      </c>
      <c r="B346" s="76">
        <f t="shared" si="93"/>
        <v>144</v>
      </c>
      <c r="C346" s="77">
        <f t="shared" si="94"/>
        <v>32.4</v>
      </c>
      <c r="D346" s="78" t="str">
        <f t="shared" si="95"/>
        <v/>
      </c>
      <c r="E346" s="79">
        <f t="shared" si="96"/>
        <v>32.4</v>
      </c>
      <c r="F346" s="80">
        <v>700</v>
      </c>
      <c r="G346" s="81">
        <v>50.93</v>
      </c>
      <c r="H346" s="81">
        <v>47.33</v>
      </c>
      <c r="I346" s="81">
        <v>3.6000000000000014</v>
      </c>
      <c r="J346" s="81" t="s">
        <v>111</v>
      </c>
      <c r="K346" s="81" t="s">
        <v>95</v>
      </c>
      <c r="L346" s="82">
        <v>0</v>
      </c>
      <c r="M346" s="83" t="s">
        <v>104</v>
      </c>
      <c r="N346" s="83" t="s">
        <v>100</v>
      </c>
      <c r="O346" s="83" t="s">
        <v>100</v>
      </c>
      <c r="P346" s="84">
        <v>0</v>
      </c>
      <c r="Q346" s="85">
        <f t="shared" si="97"/>
        <v>2</v>
      </c>
      <c r="R346" s="91">
        <v>5792.4</v>
      </c>
      <c r="S346" s="87"/>
      <c r="T346" s="88">
        <f>IF(S346=0,0,SUM($S$5:S346))</f>
        <v>0</v>
      </c>
      <c r="U346" s="89">
        <f t="shared" si="98"/>
        <v>0</v>
      </c>
      <c r="V346" s="89">
        <f t="shared" si="99"/>
        <v>0</v>
      </c>
      <c r="W346" s="90">
        <f t="shared" si="100"/>
        <v>0</v>
      </c>
      <c r="X346" s="90">
        <f t="shared" si="101"/>
        <v>0</v>
      </c>
      <c r="Y346" s="89">
        <f t="shared" si="102"/>
        <v>0</v>
      </c>
      <c r="Z346" s="89">
        <f t="shared" si="103"/>
        <v>0</v>
      </c>
      <c r="AA346" s="87"/>
      <c r="AB346" s="87"/>
      <c r="AD346" s="186" t="s">
        <v>145</v>
      </c>
    </row>
    <row r="347" spans="1:30" s="74" customFormat="1" ht="12.95" customHeight="1">
      <c r="A347" s="75" t="str">
        <f t="shared" si="92"/>
        <v/>
      </c>
      <c r="B347" s="76">
        <f t="shared" si="93"/>
        <v>145</v>
      </c>
      <c r="C347" s="77">
        <f t="shared" si="94"/>
        <v>0</v>
      </c>
      <c r="D347" s="78" t="str">
        <f t="shared" si="95"/>
        <v/>
      </c>
      <c r="E347" s="79">
        <f t="shared" si="96"/>
        <v>7.6</v>
      </c>
      <c r="F347" s="80">
        <v>700</v>
      </c>
      <c r="G347" s="81">
        <v>50.95</v>
      </c>
      <c r="H347" s="81">
        <v>47.35</v>
      </c>
      <c r="I347" s="81">
        <v>3.6000000000000014</v>
      </c>
      <c r="J347" s="81" t="s">
        <v>111</v>
      </c>
      <c r="K347" s="81" t="s">
        <v>95</v>
      </c>
      <c r="L347" s="82">
        <v>0</v>
      </c>
      <c r="M347" s="83" t="s">
        <v>100</v>
      </c>
      <c r="N347" s="83" t="s">
        <v>100</v>
      </c>
      <c r="O347" s="83" t="s">
        <v>100</v>
      </c>
      <c r="P347" s="84">
        <v>0</v>
      </c>
      <c r="Q347" s="85">
        <f t="shared" si="97"/>
        <v>2</v>
      </c>
      <c r="R347" s="91">
        <v>5800</v>
      </c>
      <c r="S347" s="87"/>
      <c r="T347" s="88">
        <f>IF(S347=0,0,SUM($S$5:S347))</f>
        <v>0</v>
      </c>
      <c r="U347" s="89">
        <f t="shared" si="98"/>
        <v>0</v>
      </c>
      <c r="V347" s="89">
        <f t="shared" si="99"/>
        <v>0</v>
      </c>
      <c r="W347" s="90">
        <f t="shared" si="100"/>
        <v>0</v>
      </c>
      <c r="X347" s="90">
        <f t="shared" si="101"/>
        <v>0</v>
      </c>
      <c r="Y347" s="89">
        <f t="shared" si="102"/>
        <v>0</v>
      </c>
      <c r="Z347" s="89">
        <f t="shared" si="103"/>
        <v>0</v>
      </c>
      <c r="AA347" s="87"/>
      <c r="AB347" s="87"/>
      <c r="AD347" s="186" t="s">
        <v>145</v>
      </c>
    </row>
    <row r="348" spans="1:30" s="74" customFormat="1" ht="12.95" customHeight="1">
      <c r="A348" s="75" t="str">
        <f t="shared" si="92"/>
        <v/>
      </c>
      <c r="B348" s="76">
        <f t="shared" si="93"/>
        <v>146</v>
      </c>
      <c r="C348" s="77">
        <f t="shared" si="94"/>
        <v>0</v>
      </c>
      <c r="D348" s="78" t="str">
        <f t="shared" si="95"/>
        <v/>
      </c>
      <c r="E348" s="79">
        <f t="shared" si="96"/>
        <v>40</v>
      </c>
      <c r="F348" s="80">
        <v>700</v>
      </c>
      <c r="G348" s="81">
        <v>51.06</v>
      </c>
      <c r="H348" s="81">
        <v>47.49</v>
      </c>
      <c r="I348" s="81">
        <v>3.5700000000000003</v>
      </c>
      <c r="J348" s="81" t="s">
        <v>111</v>
      </c>
      <c r="K348" s="81" t="s">
        <v>95</v>
      </c>
      <c r="L348" s="82">
        <v>0</v>
      </c>
      <c r="M348" s="83" t="s">
        <v>100</v>
      </c>
      <c r="N348" s="83" t="s">
        <v>100</v>
      </c>
      <c r="O348" s="83" t="s">
        <v>100</v>
      </c>
      <c r="P348" s="84">
        <v>0</v>
      </c>
      <c r="Q348" s="85">
        <f t="shared" si="97"/>
        <v>2</v>
      </c>
      <c r="R348" s="91">
        <v>5840</v>
      </c>
      <c r="S348" s="87"/>
      <c r="T348" s="88">
        <f>IF(S348=0,0,SUM($S$5:S348))</f>
        <v>0</v>
      </c>
      <c r="U348" s="89">
        <f t="shared" si="98"/>
        <v>0</v>
      </c>
      <c r="V348" s="89">
        <f t="shared" si="99"/>
        <v>0</v>
      </c>
      <c r="W348" s="90">
        <f t="shared" si="100"/>
        <v>0</v>
      </c>
      <c r="X348" s="90">
        <f t="shared" si="101"/>
        <v>0</v>
      </c>
      <c r="Y348" s="89">
        <f t="shared" si="102"/>
        <v>0</v>
      </c>
      <c r="Z348" s="89">
        <f t="shared" si="103"/>
        <v>0</v>
      </c>
      <c r="AA348" s="87"/>
      <c r="AB348" s="87"/>
      <c r="AD348" s="186" t="s">
        <v>145</v>
      </c>
    </row>
    <row r="349" spans="1:30" s="74" customFormat="1" ht="12.95" customHeight="1">
      <c r="A349" s="75" t="str">
        <f t="shared" si="92"/>
        <v/>
      </c>
      <c r="B349" s="76">
        <f t="shared" si="93"/>
        <v>146</v>
      </c>
      <c r="C349" s="77">
        <f t="shared" si="94"/>
        <v>3.5</v>
      </c>
      <c r="D349" s="78" t="str">
        <f t="shared" si="95"/>
        <v/>
      </c>
      <c r="E349" s="79">
        <f t="shared" si="96"/>
        <v>3.5</v>
      </c>
      <c r="F349" s="80">
        <v>700</v>
      </c>
      <c r="G349" s="81">
        <v>51.07</v>
      </c>
      <c r="H349" s="81">
        <v>47.5</v>
      </c>
      <c r="I349" s="81">
        <v>3.5700000000000003</v>
      </c>
      <c r="J349" s="81" t="s">
        <v>111</v>
      </c>
      <c r="K349" s="81" t="s">
        <v>95</v>
      </c>
      <c r="L349" s="82">
        <v>0</v>
      </c>
      <c r="M349" s="83" t="s">
        <v>116</v>
      </c>
      <c r="N349" s="83" t="s">
        <v>100</v>
      </c>
      <c r="O349" s="83" t="s">
        <v>100</v>
      </c>
      <c r="P349" s="84">
        <v>0</v>
      </c>
      <c r="Q349" s="85">
        <f t="shared" si="97"/>
        <v>2</v>
      </c>
      <c r="R349" s="91">
        <v>5843.5</v>
      </c>
      <c r="S349" s="87"/>
      <c r="T349" s="88">
        <f>IF(S349=0,0,SUM($S$5:S349))</f>
        <v>0</v>
      </c>
      <c r="U349" s="89">
        <f t="shared" si="98"/>
        <v>0</v>
      </c>
      <c r="V349" s="89">
        <f t="shared" si="99"/>
        <v>0</v>
      </c>
      <c r="W349" s="90">
        <f t="shared" si="100"/>
        <v>0</v>
      </c>
      <c r="X349" s="90">
        <f t="shared" si="101"/>
        <v>0</v>
      </c>
      <c r="Y349" s="89">
        <f t="shared" si="102"/>
        <v>0</v>
      </c>
      <c r="Z349" s="89">
        <f t="shared" si="103"/>
        <v>0</v>
      </c>
      <c r="AA349" s="87"/>
      <c r="AB349" s="87"/>
      <c r="AD349" s="186" t="s">
        <v>145</v>
      </c>
    </row>
    <row r="350" spans="1:30" s="74" customFormat="1" ht="12.95" customHeight="1">
      <c r="A350" s="75" t="str">
        <f t="shared" si="92"/>
        <v/>
      </c>
      <c r="B350" s="76">
        <f t="shared" si="93"/>
        <v>146</v>
      </c>
      <c r="C350" s="77">
        <f t="shared" si="94"/>
        <v>20</v>
      </c>
      <c r="D350" s="78" t="str">
        <f t="shared" si="95"/>
        <v/>
      </c>
      <c r="E350" s="79">
        <f t="shared" si="96"/>
        <v>16.5</v>
      </c>
      <c r="F350" s="80">
        <v>700</v>
      </c>
      <c r="G350" s="81">
        <v>51.12</v>
      </c>
      <c r="H350" s="81">
        <v>47.56</v>
      </c>
      <c r="I350" s="81">
        <v>3.5599999999999952</v>
      </c>
      <c r="J350" s="81" t="s">
        <v>111</v>
      </c>
      <c r="K350" s="81" t="s">
        <v>95</v>
      </c>
      <c r="L350" s="82">
        <v>0</v>
      </c>
      <c r="M350" s="83" t="s">
        <v>104</v>
      </c>
      <c r="N350" s="83" t="s">
        <v>100</v>
      </c>
      <c r="O350" s="83" t="s">
        <v>100</v>
      </c>
      <c r="P350" s="84">
        <v>0</v>
      </c>
      <c r="Q350" s="85">
        <f t="shared" si="97"/>
        <v>2</v>
      </c>
      <c r="R350" s="91">
        <v>5860</v>
      </c>
      <c r="S350" s="87"/>
      <c r="T350" s="88">
        <f>IF(S350=0,0,SUM($S$5:S350))</f>
        <v>0</v>
      </c>
      <c r="U350" s="89">
        <f t="shared" si="98"/>
        <v>0</v>
      </c>
      <c r="V350" s="89">
        <f t="shared" si="99"/>
        <v>0</v>
      </c>
      <c r="W350" s="90">
        <f t="shared" si="100"/>
        <v>0</v>
      </c>
      <c r="X350" s="90">
        <f t="shared" si="101"/>
        <v>0</v>
      </c>
      <c r="Y350" s="89">
        <f t="shared" si="102"/>
        <v>0</v>
      </c>
      <c r="Z350" s="89">
        <f t="shared" si="103"/>
        <v>0</v>
      </c>
      <c r="AA350" s="87"/>
      <c r="AB350" s="87"/>
      <c r="AD350" s="186" t="s">
        <v>145</v>
      </c>
    </row>
    <row r="351" spans="1:30" s="74" customFormat="1" ht="12.95" customHeight="1">
      <c r="A351" s="75" t="str">
        <f t="shared" si="92"/>
        <v/>
      </c>
      <c r="B351" s="76">
        <f t="shared" si="93"/>
        <v>146</v>
      </c>
      <c r="C351" s="77">
        <f t="shared" si="94"/>
        <v>25.3</v>
      </c>
      <c r="D351" s="78" t="str">
        <f t="shared" si="95"/>
        <v/>
      </c>
      <c r="E351" s="79">
        <f t="shared" si="96"/>
        <v>5.3</v>
      </c>
      <c r="F351" s="80">
        <v>700</v>
      </c>
      <c r="G351" s="81">
        <v>51.13</v>
      </c>
      <c r="H351" s="81">
        <v>47.58</v>
      </c>
      <c r="I351" s="81">
        <v>3.5500000000000043</v>
      </c>
      <c r="J351" s="81" t="s">
        <v>111</v>
      </c>
      <c r="K351" s="81" t="s">
        <v>95</v>
      </c>
      <c r="L351" s="82">
        <v>0</v>
      </c>
      <c r="M351" s="83" t="s">
        <v>100</v>
      </c>
      <c r="N351" s="83" t="s">
        <v>112</v>
      </c>
      <c r="O351" s="83" t="s">
        <v>100</v>
      </c>
      <c r="P351" s="84">
        <v>0</v>
      </c>
      <c r="Q351" s="85">
        <f t="shared" si="97"/>
        <v>2</v>
      </c>
      <c r="R351" s="91">
        <v>5865.3</v>
      </c>
      <c r="S351" s="87"/>
      <c r="T351" s="88">
        <f>IF(S351=0,0,SUM($S$5:S351))</f>
        <v>0</v>
      </c>
      <c r="U351" s="89">
        <f t="shared" si="98"/>
        <v>0</v>
      </c>
      <c r="V351" s="89">
        <f t="shared" si="99"/>
        <v>0</v>
      </c>
      <c r="W351" s="90">
        <f t="shared" si="100"/>
        <v>0</v>
      </c>
      <c r="X351" s="90">
        <f t="shared" si="101"/>
        <v>0</v>
      </c>
      <c r="Y351" s="89">
        <f t="shared" si="102"/>
        <v>0</v>
      </c>
      <c r="Z351" s="89">
        <f t="shared" si="103"/>
        <v>0</v>
      </c>
      <c r="AA351" s="87"/>
      <c r="AB351" s="87"/>
      <c r="AD351" s="186" t="s">
        <v>145</v>
      </c>
    </row>
    <row r="352" spans="1:30" s="74" customFormat="1" ht="12.95" customHeight="1">
      <c r="A352" s="75" t="str">
        <f t="shared" si="92"/>
        <v/>
      </c>
      <c r="B352" s="76">
        <f t="shared" si="93"/>
        <v>146</v>
      </c>
      <c r="C352" s="77">
        <f t="shared" si="94"/>
        <v>38</v>
      </c>
      <c r="D352" s="78" t="str">
        <f t="shared" si="95"/>
        <v>(전)</v>
      </c>
      <c r="E352" s="79">
        <f t="shared" si="96"/>
        <v>12.7</v>
      </c>
      <c r="F352" s="80">
        <v>700</v>
      </c>
      <c r="G352" s="81">
        <v>51.17</v>
      </c>
      <c r="H352" s="81">
        <v>47.62</v>
      </c>
      <c r="I352" s="81">
        <v>3.5500000000000043</v>
      </c>
      <c r="J352" s="81" t="s">
        <v>111</v>
      </c>
      <c r="K352" s="81" t="s">
        <v>95</v>
      </c>
      <c r="L352" s="82">
        <v>0</v>
      </c>
      <c r="M352" s="83" t="s">
        <v>100</v>
      </c>
      <c r="N352" s="83" t="s">
        <v>100</v>
      </c>
      <c r="O352" s="83" t="s">
        <v>100</v>
      </c>
      <c r="P352" s="84">
        <v>0</v>
      </c>
      <c r="Q352" s="85">
        <f t="shared" si="97"/>
        <v>2</v>
      </c>
      <c r="R352" s="91">
        <v>5878</v>
      </c>
      <c r="S352" s="87"/>
      <c r="T352" s="88">
        <f>IF(S352=0,0,SUM($S$5:S352))</f>
        <v>0</v>
      </c>
      <c r="U352" s="89">
        <f t="shared" si="98"/>
        <v>0</v>
      </c>
      <c r="V352" s="89">
        <f t="shared" si="99"/>
        <v>0</v>
      </c>
      <c r="W352" s="90">
        <f t="shared" si="100"/>
        <v>0</v>
      </c>
      <c r="X352" s="90">
        <f t="shared" si="101"/>
        <v>0</v>
      </c>
      <c r="Y352" s="89">
        <f t="shared" si="102"/>
        <v>0</v>
      </c>
      <c r="Z352" s="89">
        <f t="shared" si="103"/>
        <v>0</v>
      </c>
      <c r="AA352" s="87"/>
      <c r="AB352" s="87"/>
      <c r="AD352" s="186" t="s">
        <v>145</v>
      </c>
    </row>
    <row r="353" spans="1:30" s="74" customFormat="1" ht="12.95" customHeight="1">
      <c r="A353" s="75" t="str">
        <f t="shared" si="92"/>
        <v/>
      </c>
      <c r="B353" s="76">
        <f t="shared" si="93"/>
        <v>146</v>
      </c>
      <c r="C353" s="77">
        <f t="shared" si="94"/>
        <v>38</v>
      </c>
      <c r="D353" s="78" t="str">
        <f t="shared" si="95"/>
        <v>(후)</v>
      </c>
      <c r="E353" s="79">
        <f t="shared" si="96"/>
        <v>0</v>
      </c>
      <c r="F353" s="80">
        <v>700</v>
      </c>
      <c r="G353" s="81">
        <v>51.17</v>
      </c>
      <c r="H353" s="81">
        <v>47.62</v>
      </c>
      <c r="I353" s="81">
        <v>3.5500000000000043</v>
      </c>
      <c r="J353" s="81" t="s">
        <v>111</v>
      </c>
      <c r="K353" s="81" t="s">
        <v>113</v>
      </c>
      <c r="L353" s="82" t="s">
        <v>114</v>
      </c>
      <c r="M353" s="83" t="s">
        <v>100</v>
      </c>
      <c r="N353" s="83" t="s">
        <v>100</v>
      </c>
      <c r="O353" s="83" t="s">
        <v>100</v>
      </c>
      <c r="P353" s="84">
        <v>0</v>
      </c>
      <c r="Q353" s="85">
        <f t="shared" si="97"/>
        <v>2</v>
      </c>
      <c r="R353" s="91">
        <v>5878</v>
      </c>
      <c r="S353" s="87"/>
      <c r="T353" s="88">
        <f>IF(S353=0,0,SUM($S$5:S353))</f>
        <v>0</v>
      </c>
      <c r="U353" s="89">
        <f t="shared" si="98"/>
        <v>0</v>
      </c>
      <c r="V353" s="89">
        <f t="shared" si="99"/>
        <v>0</v>
      </c>
      <c r="W353" s="90">
        <f t="shared" si="100"/>
        <v>0</v>
      </c>
      <c r="X353" s="90">
        <f t="shared" si="101"/>
        <v>0</v>
      </c>
      <c r="Y353" s="89">
        <f t="shared" si="102"/>
        <v>0</v>
      </c>
      <c r="Z353" s="89">
        <f t="shared" si="103"/>
        <v>0</v>
      </c>
      <c r="AA353" s="87"/>
      <c r="AB353" s="87"/>
      <c r="AD353" s="186" t="s">
        <v>145</v>
      </c>
    </row>
    <row r="354" spans="1:30" s="74" customFormat="1" ht="12.95" customHeight="1">
      <c r="A354" s="75" t="str">
        <f t="shared" si="92"/>
        <v/>
      </c>
      <c r="B354" s="76">
        <f t="shared" si="93"/>
        <v>146</v>
      </c>
      <c r="C354" s="77">
        <f t="shared" si="94"/>
        <v>39.4</v>
      </c>
      <c r="D354" s="78" t="str">
        <f t="shared" si="95"/>
        <v>(전)</v>
      </c>
      <c r="E354" s="79">
        <f t="shared" si="96"/>
        <v>1.4</v>
      </c>
      <c r="F354" s="80">
        <v>700</v>
      </c>
      <c r="G354" s="81">
        <v>51.17</v>
      </c>
      <c r="H354" s="81">
        <v>47.63</v>
      </c>
      <c r="I354" s="81">
        <v>3.5399999999999991</v>
      </c>
      <c r="J354" s="81" t="s">
        <v>111</v>
      </c>
      <c r="K354" s="81" t="s">
        <v>113</v>
      </c>
      <c r="L354" s="82" t="s">
        <v>114</v>
      </c>
      <c r="M354" s="83" t="s">
        <v>100</v>
      </c>
      <c r="N354" s="83" t="s">
        <v>100</v>
      </c>
      <c r="O354" s="83" t="s">
        <v>100</v>
      </c>
      <c r="P354" s="84">
        <v>0</v>
      </c>
      <c r="Q354" s="85">
        <f t="shared" si="97"/>
        <v>2</v>
      </c>
      <c r="R354" s="91">
        <v>5879.4</v>
      </c>
      <c r="S354" s="87"/>
      <c r="T354" s="88">
        <f>IF(S354=0,0,SUM($S$5:S354))</f>
        <v>0</v>
      </c>
      <c r="U354" s="89">
        <f t="shared" si="98"/>
        <v>0</v>
      </c>
      <c r="V354" s="89">
        <f t="shared" si="99"/>
        <v>0</v>
      </c>
      <c r="W354" s="90">
        <f t="shared" si="100"/>
        <v>0</v>
      </c>
      <c r="X354" s="90">
        <f t="shared" si="101"/>
        <v>0</v>
      </c>
      <c r="Y354" s="89">
        <f t="shared" si="102"/>
        <v>0</v>
      </c>
      <c r="Z354" s="89">
        <f t="shared" si="103"/>
        <v>0</v>
      </c>
      <c r="AA354" s="87"/>
      <c r="AB354" s="87"/>
      <c r="AD354" s="186" t="s">
        <v>145</v>
      </c>
    </row>
    <row r="355" spans="1:30" s="74" customFormat="1" ht="12.95" customHeight="1">
      <c r="A355" s="75" t="str">
        <f t="shared" si="92"/>
        <v/>
      </c>
      <c r="B355" s="76">
        <f t="shared" si="93"/>
        <v>146</v>
      </c>
      <c r="C355" s="77">
        <f t="shared" si="94"/>
        <v>39.4</v>
      </c>
      <c r="D355" s="78" t="str">
        <f t="shared" si="95"/>
        <v>(후)</v>
      </c>
      <c r="E355" s="79">
        <f t="shared" si="96"/>
        <v>0</v>
      </c>
      <c r="F355" s="80">
        <v>700</v>
      </c>
      <c r="G355" s="81">
        <v>51.17</v>
      </c>
      <c r="H355" s="81">
        <v>47.63</v>
      </c>
      <c r="I355" s="81">
        <v>3.5399999999999991</v>
      </c>
      <c r="J355" s="81" t="s">
        <v>111</v>
      </c>
      <c r="K355" s="81" t="s">
        <v>95</v>
      </c>
      <c r="L355" s="82">
        <v>0</v>
      </c>
      <c r="M355" s="83" t="s">
        <v>100</v>
      </c>
      <c r="N355" s="83" t="s">
        <v>100</v>
      </c>
      <c r="O355" s="83" t="s">
        <v>100</v>
      </c>
      <c r="P355" s="84">
        <v>0</v>
      </c>
      <c r="Q355" s="85">
        <f t="shared" si="97"/>
        <v>2</v>
      </c>
      <c r="R355" s="91">
        <v>5879.4</v>
      </c>
      <c r="S355" s="87"/>
      <c r="T355" s="88">
        <f>IF(S355=0,0,SUM($S$5:S355))</f>
        <v>0</v>
      </c>
      <c r="U355" s="89">
        <f t="shared" si="98"/>
        <v>0</v>
      </c>
      <c r="V355" s="89">
        <f t="shared" si="99"/>
        <v>0</v>
      </c>
      <c r="W355" s="90">
        <f t="shared" si="100"/>
        <v>0</v>
      </c>
      <c r="X355" s="90">
        <f t="shared" si="101"/>
        <v>0</v>
      </c>
      <c r="Y355" s="89">
        <f t="shared" si="102"/>
        <v>0</v>
      </c>
      <c r="Z355" s="89">
        <f t="shared" si="103"/>
        <v>0</v>
      </c>
      <c r="AA355" s="87"/>
      <c r="AB355" s="87"/>
      <c r="AD355" s="186" t="s">
        <v>145</v>
      </c>
    </row>
    <row r="356" spans="1:30" s="74" customFormat="1" ht="12.95" customHeight="1">
      <c r="A356" s="75" t="str">
        <f t="shared" si="92"/>
        <v/>
      </c>
      <c r="B356" s="76">
        <f t="shared" si="93"/>
        <v>147</v>
      </c>
      <c r="C356" s="77">
        <f t="shared" si="94"/>
        <v>0</v>
      </c>
      <c r="D356" s="78" t="str">
        <f t="shared" si="95"/>
        <v/>
      </c>
      <c r="E356" s="79">
        <f t="shared" si="96"/>
        <v>0.6</v>
      </c>
      <c r="F356" s="80">
        <v>700</v>
      </c>
      <c r="G356" s="81">
        <v>51.17</v>
      </c>
      <c r="H356" s="81">
        <v>47.64</v>
      </c>
      <c r="I356" s="81">
        <v>3.5300000000000011</v>
      </c>
      <c r="J356" s="81" t="s">
        <v>111</v>
      </c>
      <c r="K356" s="81" t="s">
        <v>95</v>
      </c>
      <c r="L356" s="82">
        <v>0</v>
      </c>
      <c r="M356" s="83" t="s">
        <v>100</v>
      </c>
      <c r="N356" s="83" t="s">
        <v>100</v>
      </c>
      <c r="O356" s="83" t="s">
        <v>100</v>
      </c>
      <c r="P356" s="84">
        <v>0</v>
      </c>
      <c r="Q356" s="85">
        <f t="shared" si="97"/>
        <v>2</v>
      </c>
      <c r="R356" s="91">
        <v>5880</v>
      </c>
      <c r="S356" s="87"/>
      <c r="T356" s="88">
        <f>IF(S356=0,0,SUM($S$5:S356))</f>
        <v>0</v>
      </c>
      <c r="U356" s="89">
        <f t="shared" si="98"/>
        <v>0</v>
      </c>
      <c r="V356" s="89">
        <f t="shared" si="99"/>
        <v>0</v>
      </c>
      <c r="W356" s="90">
        <f t="shared" si="100"/>
        <v>0</v>
      </c>
      <c r="X356" s="90">
        <f t="shared" si="101"/>
        <v>0</v>
      </c>
      <c r="Y356" s="89">
        <f t="shared" si="102"/>
        <v>0</v>
      </c>
      <c r="Z356" s="89">
        <f t="shared" si="103"/>
        <v>0</v>
      </c>
      <c r="AA356" s="87"/>
      <c r="AB356" s="87"/>
      <c r="AD356" s="186" t="s">
        <v>145</v>
      </c>
    </row>
    <row r="357" spans="1:30" s="74" customFormat="1" ht="12.95" customHeight="1">
      <c r="A357" s="75" t="str">
        <f t="shared" si="92"/>
        <v/>
      </c>
      <c r="B357" s="76">
        <f t="shared" si="93"/>
        <v>147</v>
      </c>
      <c r="C357" s="77">
        <f t="shared" si="94"/>
        <v>9.5</v>
      </c>
      <c r="D357" s="78" t="str">
        <f t="shared" si="95"/>
        <v/>
      </c>
      <c r="E357" s="79">
        <f t="shared" si="96"/>
        <v>9.5</v>
      </c>
      <c r="F357" s="80">
        <v>700</v>
      </c>
      <c r="G357" s="81">
        <v>51.2</v>
      </c>
      <c r="H357" s="81">
        <v>47.71</v>
      </c>
      <c r="I357" s="81">
        <v>3.490000000000002</v>
      </c>
      <c r="J357" s="81" t="s">
        <v>111</v>
      </c>
      <c r="K357" s="81" t="s">
        <v>95</v>
      </c>
      <c r="L357" s="82">
        <v>0</v>
      </c>
      <c r="M357" s="83" t="s">
        <v>100</v>
      </c>
      <c r="N357" s="83" t="s">
        <v>100</v>
      </c>
      <c r="O357" s="83" t="s">
        <v>100</v>
      </c>
      <c r="P357" s="84">
        <v>0</v>
      </c>
      <c r="Q357" s="85">
        <f t="shared" si="97"/>
        <v>2</v>
      </c>
      <c r="R357" s="91">
        <v>5889.5</v>
      </c>
      <c r="S357" s="87"/>
      <c r="T357" s="88">
        <f>IF(S357=0,0,SUM($S$5:S357))</f>
        <v>0</v>
      </c>
      <c r="U357" s="89">
        <f t="shared" si="98"/>
        <v>0</v>
      </c>
      <c r="V357" s="89">
        <f t="shared" si="99"/>
        <v>0</v>
      </c>
      <c r="W357" s="90">
        <f t="shared" si="100"/>
        <v>0</v>
      </c>
      <c r="X357" s="90">
        <f t="shared" si="101"/>
        <v>0</v>
      </c>
      <c r="Y357" s="89">
        <f t="shared" si="102"/>
        <v>0</v>
      </c>
      <c r="Z357" s="89">
        <f t="shared" si="103"/>
        <v>0</v>
      </c>
      <c r="AA357" s="87"/>
      <c r="AB357" s="87"/>
      <c r="AD357" s="186" t="s">
        <v>145</v>
      </c>
    </row>
    <row r="358" spans="1:30" s="74" customFormat="1" ht="12.95" customHeight="1">
      <c r="A358" s="75" t="str">
        <f t="shared" si="92"/>
        <v/>
      </c>
      <c r="B358" s="76">
        <f t="shared" si="93"/>
        <v>148</v>
      </c>
      <c r="C358" s="77">
        <f t="shared" si="94"/>
        <v>0</v>
      </c>
      <c r="D358" s="78" t="str">
        <f t="shared" si="95"/>
        <v/>
      </c>
      <c r="E358" s="79">
        <f t="shared" si="96"/>
        <v>30.5</v>
      </c>
      <c r="F358" s="80">
        <v>700</v>
      </c>
      <c r="G358" s="81">
        <v>51.46</v>
      </c>
      <c r="H358" s="81">
        <v>47.95</v>
      </c>
      <c r="I358" s="81">
        <v>3.509999999999998</v>
      </c>
      <c r="J358" s="81" t="s">
        <v>111</v>
      </c>
      <c r="K358" s="81" t="s">
        <v>95</v>
      </c>
      <c r="L358" s="82">
        <v>0</v>
      </c>
      <c r="M358" s="83" t="s">
        <v>100</v>
      </c>
      <c r="N358" s="83" t="s">
        <v>100</v>
      </c>
      <c r="O358" s="83" t="s">
        <v>100</v>
      </c>
      <c r="P358" s="84">
        <v>0</v>
      </c>
      <c r="Q358" s="85">
        <f t="shared" si="97"/>
        <v>2</v>
      </c>
      <c r="R358" s="91">
        <v>5920</v>
      </c>
      <c r="S358" s="87"/>
      <c r="T358" s="88">
        <f>IF(S358=0,0,SUM($S$5:S358))</f>
        <v>0</v>
      </c>
      <c r="U358" s="89">
        <f t="shared" si="98"/>
        <v>0</v>
      </c>
      <c r="V358" s="89">
        <f t="shared" si="99"/>
        <v>0</v>
      </c>
      <c r="W358" s="90">
        <f t="shared" si="100"/>
        <v>0</v>
      </c>
      <c r="X358" s="90">
        <f t="shared" si="101"/>
        <v>0</v>
      </c>
      <c r="Y358" s="89">
        <f t="shared" si="102"/>
        <v>0</v>
      </c>
      <c r="Z358" s="89">
        <f t="shared" si="103"/>
        <v>0</v>
      </c>
      <c r="AA358" s="87"/>
      <c r="AB358" s="87"/>
      <c r="AD358" s="186" t="s">
        <v>145</v>
      </c>
    </row>
    <row r="359" spans="1:30" s="74" customFormat="1" ht="12.95" customHeight="1">
      <c r="A359" s="75" t="str">
        <f t="shared" si="92"/>
        <v/>
      </c>
      <c r="B359" s="76">
        <f t="shared" si="93"/>
        <v>149</v>
      </c>
      <c r="C359" s="77">
        <f t="shared" si="94"/>
        <v>0</v>
      </c>
      <c r="D359" s="78" t="str">
        <f t="shared" si="95"/>
        <v/>
      </c>
      <c r="E359" s="79">
        <f t="shared" si="96"/>
        <v>40</v>
      </c>
      <c r="F359" s="80">
        <v>700</v>
      </c>
      <c r="G359" s="81">
        <v>51.81</v>
      </c>
      <c r="H359" s="81">
        <v>48.26</v>
      </c>
      <c r="I359" s="81">
        <v>3.5500000000000043</v>
      </c>
      <c r="J359" s="81" t="s">
        <v>111</v>
      </c>
      <c r="K359" s="81" t="s">
        <v>95</v>
      </c>
      <c r="L359" s="82">
        <v>0</v>
      </c>
      <c r="M359" s="83" t="s">
        <v>100</v>
      </c>
      <c r="N359" s="83" t="s">
        <v>100</v>
      </c>
      <c r="O359" s="83" t="s">
        <v>100</v>
      </c>
      <c r="P359" s="84">
        <v>0</v>
      </c>
      <c r="Q359" s="85">
        <f t="shared" si="97"/>
        <v>2</v>
      </c>
      <c r="R359" s="91">
        <v>5960</v>
      </c>
      <c r="S359" s="87"/>
      <c r="T359" s="88">
        <f>IF(S359=0,0,SUM($S$5:S359))</f>
        <v>0</v>
      </c>
      <c r="U359" s="89">
        <f t="shared" si="98"/>
        <v>0</v>
      </c>
      <c r="V359" s="89">
        <f t="shared" si="99"/>
        <v>0</v>
      </c>
      <c r="W359" s="90">
        <f t="shared" si="100"/>
        <v>0</v>
      </c>
      <c r="X359" s="90">
        <f t="shared" si="101"/>
        <v>0</v>
      </c>
      <c r="Y359" s="89">
        <f t="shared" si="102"/>
        <v>0</v>
      </c>
      <c r="Z359" s="89">
        <f t="shared" si="103"/>
        <v>0</v>
      </c>
      <c r="AA359" s="87"/>
      <c r="AB359" s="87"/>
      <c r="AD359" s="186" t="s">
        <v>145</v>
      </c>
    </row>
    <row r="360" spans="1:30" s="74" customFormat="1" ht="12.95" customHeight="1">
      <c r="A360" s="75" t="str">
        <f t="shared" si="92"/>
        <v/>
      </c>
      <c r="B360" s="76">
        <f t="shared" si="93"/>
        <v>149</v>
      </c>
      <c r="C360" s="77">
        <f t="shared" si="94"/>
        <v>4.7</v>
      </c>
      <c r="D360" s="78" t="str">
        <f t="shared" si="95"/>
        <v>(전)</v>
      </c>
      <c r="E360" s="79">
        <f t="shared" si="96"/>
        <v>4.7</v>
      </c>
      <c r="F360" s="80">
        <v>700</v>
      </c>
      <c r="G360" s="81">
        <v>51.85</v>
      </c>
      <c r="H360" s="81">
        <v>48.3</v>
      </c>
      <c r="I360" s="81">
        <v>3.5500000000000043</v>
      </c>
      <c r="J360" s="81" t="s">
        <v>111</v>
      </c>
      <c r="K360" s="81" t="s">
        <v>95</v>
      </c>
      <c r="L360" s="82">
        <v>0</v>
      </c>
      <c r="M360" s="83" t="s">
        <v>100</v>
      </c>
      <c r="N360" s="83" t="s">
        <v>100</v>
      </c>
      <c r="O360" s="83" t="s">
        <v>100</v>
      </c>
      <c r="P360" s="84">
        <v>0</v>
      </c>
      <c r="Q360" s="85">
        <f t="shared" si="97"/>
        <v>2</v>
      </c>
      <c r="R360" s="91">
        <v>5964.7</v>
      </c>
      <c r="S360" s="87"/>
      <c r="T360" s="88">
        <f>IF(S360=0,0,SUM($S$5:S360))</f>
        <v>0</v>
      </c>
      <c r="U360" s="89">
        <f t="shared" si="98"/>
        <v>0</v>
      </c>
      <c r="V360" s="89">
        <f t="shared" si="99"/>
        <v>0</v>
      </c>
      <c r="W360" s="90">
        <f t="shared" si="100"/>
        <v>0</v>
      </c>
      <c r="X360" s="90">
        <f t="shared" si="101"/>
        <v>0</v>
      </c>
      <c r="Y360" s="89">
        <f t="shared" si="102"/>
        <v>0</v>
      </c>
      <c r="Z360" s="89">
        <f t="shared" si="103"/>
        <v>0</v>
      </c>
      <c r="AA360" s="87"/>
      <c r="AB360" s="87"/>
      <c r="AD360" s="186" t="s">
        <v>145</v>
      </c>
    </row>
    <row r="361" spans="1:30" s="74" customFormat="1" ht="12.95" customHeight="1">
      <c r="A361" s="75" t="str">
        <f t="shared" si="92"/>
        <v/>
      </c>
      <c r="B361" s="76">
        <f t="shared" si="93"/>
        <v>149</v>
      </c>
      <c r="C361" s="77">
        <f t="shared" si="94"/>
        <v>4.7</v>
      </c>
      <c r="D361" s="78" t="str">
        <f t="shared" si="95"/>
        <v>(후)</v>
      </c>
      <c r="E361" s="79">
        <f t="shared" si="96"/>
        <v>0</v>
      </c>
      <c r="F361" s="80">
        <v>700</v>
      </c>
      <c r="G361" s="81">
        <v>51.85</v>
      </c>
      <c r="H361" s="81">
        <v>48.3</v>
      </c>
      <c r="I361" s="81">
        <v>3.5500000000000043</v>
      </c>
      <c r="J361" s="81" t="s">
        <v>111</v>
      </c>
      <c r="K361" s="81" t="s">
        <v>113</v>
      </c>
      <c r="L361" s="82" t="s">
        <v>114</v>
      </c>
      <c r="M361" s="83" t="s">
        <v>100</v>
      </c>
      <c r="N361" s="83" t="s">
        <v>100</v>
      </c>
      <c r="O361" s="83" t="s">
        <v>100</v>
      </c>
      <c r="P361" s="84">
        <v>0</v>
      </c>
      <c r="Q361" s="85">
        <f t="shared" si="97"/>
        <v>2</v>
      </c>
      <c r="R361" s="91">
        <v>5964.7</v>
      </c>
      <c r="S361" s="87"/>
      <c r="T361" s="88">
        <f>IF(S361=0,0,SUM($S$5:S361))</f>
        <v>0</v>
      </c>
      <c r="U361" s="89">
        <f t="shared" si="98"/>
        <v>0</v>
      </c>
      <c r="V361" s="89">
        <f t="shared" si="99"/>
        <v>0</v>
      </c>
      <c r="W361" s="90">
        <f t="shared" si="100"/>
        <v>0</v>
      </c>
      <c r="X361" s="90">
        <f t="shared" si="101"/>
        <v>0</v>
      </c>
      <c r="Y361" s="89">
        <f t="shared" si="102"/>
        <v>0</v>
      </c>
      <c r="Z361" s="89">
        <f t="shared" si="103"/>
        <v>0</v>
      </c>
      <c r="AA361" s="87"/>
      <c r="AB361" s="87"/>
      <c r="AD361" s="186" t="s">
        <v>145</v>
      </c>
    </row>
    <row r="362" spans="1:30" s="74" customFormat="1" ht="12.95" customHeight="1">
      <c r="A362" s="75" t="str">
        <f t="shared" si="92"/>
        <v/>
      </c>
      <c r="B362" s="76">
        <f t="shared" si="93"/>
        <v>149</v>
      </c>
      <c r="C362" s="77">
        <f t="shared" si="94"/>
        <v>6.7</v>
      </c>
      <c r="D362" s="78" t="str">
        <f t="shared" si="95"/>
        <v>(전)</v>
      </c>
      <c r="E362" s="79">
        <f t="shared" si="96"/>
        <v>2</v>
      </c>
      <c r="F362" s="80">
        <v>700</v>
      </c>
      <c r="G362" s="81">
        <v>51.87</v>
      </c>
      <c r="H362" s="81">
        <v>48.3</v>
      </c>
      <c r="I362" s="81">
        <v>3.5700000000000003</v>
      </c>
      <c r="J362" s="81" t="s">
        <v>111</v>
      </c>
      <c r="K362" s="81" t="s">
        <v>113</v>
      </c>
      <c r="L362" s="82" t="s">
        <v>114</v>
      </c>
      <c r="M362" s="83" t="s">
        <v>100</v>
      </c>
      <c r="N362" s="83" t="s">
        <v>100</v>
      </c>
      <c r="O362" s="83" t="s">
        <v>100</v>
      </c>
      <c r="P362" s="84">
        <v>0</v>
      </c>
      <c r="Q362" s="85">
        <f t="shared" si="97"/>
        <v>2</v>
      </c>
      <c r="R362" s="91">
        <v>5966.7</v>
      </c>
      <c r="S362" s="87"/>
      <c r="T362" s="88">
        <f>IF(S362=0,0,SUM($S$5:S362))</f>
        <v>0</v>
      </c>
      <c r="U362" s="89">
        <f t="shared" si="98"/>
        <v>0</v>
      </c>
      <c r="V362" s="89">
        <f t="shared" si="99"/>
        <v>0</v>
      </c>
      <c r="W362" s="90">
        <f t="shared" si="100"/>
        <v>0</v>
      </c>
      <c r="X362" s="90">
        <f t="shared" si="101"/>
        <v>0</v>
      </c>
      <c r="Y362" s="89">
        <f t="shared" si="102"/>
        <v>0</v>
      </c>
      <c r="Z362" s="89">
        <f t="shared" si="103"/>
        <v>0</v>
      </c>
      <c r="AA362" s="87"/>
      <c r="AB362" s="87"/>
      <c r="AD362" s="186" t="s">
        <v>145</v>
      </c>
    </row>
    <row r="363" spans="1:30" s="74" customFormat="1" ht="12.95" customHeight="1">
      <c r="A363" s="75" t="str">
        <f t="shared" si="92"/>
        <v/>
      </c>
      <c r="B363" s="76">
        <f t="shared" si="93"/>
        <v>149</v>
      </c>
      <c r="C363" s="77">
        <f t="shared" si="94"/>
        <v>6.7</v>
      </c>
      <c r="D363" s="78" t="str">
        <f t="shared" si="95"/>
        <v>(후)</v>
      </c>
      <c r="E363" s="79">
        <f t="shared" si="96"/>
        <v>0</v>
      </c>
      <c r="F363" s="80">
        <v>700</v>
      </c>
      <c r="G363" s="81">
        <v>51.87</v>
      </c>
      <c r="H363" s="81">
        <v>48.3</v>
      </c>
      <c r="I363" s="81">
        <v>3.5700000000000003</v>
      </c>
      <c r="J363" s="81" t="s">
        <v>111</v>
      </c>
      <c r="K363" s="81" t="s">
        <v>95</v>
      </c>
      <c r="L363" s="82">
        <v>0</v>
      </c>
      <c r="M363" s="83" t="s">
        <v>100</v>
      </c>
      <c r="N363" s="83" t="s">
        <v>100</v>
      </c>
      <c r="O363" s="83" t="s">
        <v>100</v>
      </c>
      <c r="P363" s="84">
        <v>0</v>
      </c>
      <c r="Q363" s="85">
        <f t="shared" si="97"/>
        <v>2</v>
      </c>
      <c r="R363" s="91">
        <v>5966.7</v>
      </c>
      <c r="S363" s="87"/>
      <c r="T363" s="88">
        <f>IF(S363=0,0,SUM($S$5:S363))</f>
        <v>0</v>
      </c>
      <c r="U363" s="89">
        <f t="shared" si="98"/>
        <v>0</v>
      </c>
      <c r="V363" s="89">
        <f t="shared" si="99"/>
        <v>0</v>
      </c>
      <c r="W363" s="90">
        <f t="shared" si="100"/>
        <v>0</v>
      </c>
      <c r="X363" s="90">
        <f t="shared" si="101"/>
        <v>0</v>
      </c>
      <c r="Y363" s="89">
        <f t="shared" si="102"/>
        <v>0</v>
      </c>
      <c r="Z363" s="89">
        <f t="shared" si="103"/>
        <v>0</v>
      </c>
      <c r="AA363" s="87"/>
      <c r="AB363" s="87"/>
      <c r="AD363" s="186" t="s">
        <v>145</v>
      </c>
    </row>
    <row r="364" spans="1:30" s="74" customFormat="1" ht="12.95" customHeight="1">
      <c r="A364" s="75" t="str">
        <f t="shared" si="92"/>
        <v/>
      </c>
      <c r="B364" s="76">
        <f t="shared" si="93"/>
        <v>149</v>
      </c>
      <c r="C364" s="77">
        <f t="shared" si="94"/>
        <v>19</v>
      </c>
      <c r="D364" s="78" t="str">
        <f t="shared" si="95"/>
        <v/>
      </c>
      <c r="E364" s="79">
        <f t="shared" si="96"/>
        <v>12.3</v>
      </c>
      <c r="F364" s="80">
        <v>700</v>
      </c>
      <c r="G364" s="81">
        <v>51.97</v>
      </c>
      <c r="H364" s="81">
        <v>50.01</v>
      </c>
      <c r="I364" s="81">
        <v>1.9600000000000009</v>
      </c>
      <c r="J364" s="81" t="s">
        <v>111</v>
      </c>
      <c r="K364" s="81" t="s">
        <v>95</v>
      </c>
      <c r="L364" s="82">
        <v>0</v>
      </c>
      <c r="M364" s="83" t="s">
        <v>100</v>
      </c>
      <c r="N364" s="83" t="s">
        <v>100</v>
      </c>
      <c r="O364" s="83" t="s">
        <v>100</v>
      </c>
      <c r="P364" s="84">
        <v>0</v>
      </c>
      <c r="Q364" s="85">
        <f t="shared" si="97"/>
        <v>2</v>
      </c>
      <c r="R364" s="91">
        <v>5979</v>
      </c>
      <c r="S364" s="87"/>
      <c r="T364" s="88">
        <f>IF(S364=0,0,SUM($S$5:S364))</f>
        <v>0</v>
      </c>
      <c r="U364" s="89">
        <f t="shared" si="98"/>
        <v>0</v>
      </c>
      <c r="V364" s="89">
        <f t="shared" si="99"/>
        <v>0</v>
      </c>
      <c r="W364" s="90">
        <f t="shared" si="100"/>
        <v>0</v>
      </c>
      <c r="X364" s="90">
        <f t="shared" si="101"/>
        <v>0</v>
      </c>
      <c r="Y364" s="89">
        <f t="shared" si="102"/>
        <v>0</v>
      </c>
      <c r="Z364" s="89">
        <f t="shared" si="103"/>
        <v>0</v>
      </c>
      <c r="AA364" s="87"/>
      <c r="AB364" s="87"/>
      <c r="AD364" s="186" t="s">
        <v>145</v>
      </c>
    </row>
    <row r="365" spans="1:30" s="74" customFormat="1" ht="12.95" customHeight="1">
      <c r="A365" s="75" t="str">
        <f t="shared" si="92"/>
        <v/>
      </c>
      <c r="B365" s="76">
        <f t="shared" si="93"/>
        <v>150</v>
      </c>
      <c r="C365" s="77">
        <f t="shared" si="94"/>
        <v>0</v>
      </c>
      <c r="D365" s="78" t="str">
        <f t="shared" si="95"/>
        <v/>
      </c>
      <c r="E365" s="79">
        <f t="shared" si="96"/>
        <v>21</v>
      </c>
      <c r="F365" s="80">
        <v>700</v>
      </c>
      <c r="G365" s="81">
        <v>52.15</v>
      </c>
      <c r="H365" s="81">
        <v>50.03</v>
      </c>
      <c r="I365" s="81">
        <v>2.1199999999999974</v>
      </c>
      <c r="J365" s="81" t="s">
        <v>111</v>
      </c>
      <c r="K365" s="81" t="s">
        <v>95</v>
      </c>
      <c r="L365" s="82">
        <v>0</v>
      </c>
      <c r="M365" s="83" t="s">
        <v>100</v>
      </c>
      <c r="N365" s="83" t="s">
        <v>100</v>
      </c>
      <c r="O365" s="83" t="s">
        <v>100</v>
      </c>
      <c r="P365" s="84">
        <v>0</v>
      </c>
      <c r="Q365" s="85">
        <f t="shared" si="97"/>
        <v>2</v>
      </c>
      <c r="R365" s="91">
        <v>6000</v>
      </c>
      <c r="S365" s="87"/>
      <c r="T365" s="88">
        <f>IF(S365=0,0,SUM($S$5:S365))</f>
        <v>0</v>
      </c>
      <c r="U365" s="89">
        <f t="shared" si="98"/>
        <v>0</v>
      </c>
      <c r="V365" s="89">
        <f t="shared" si="99"/>
        <v>0</v>
      </c>
      <c r="W365" s="90">
        <f t="shared" si="100"/>
        <v>0</v>
      </c>
      <c r="X365" s="90">
        <f t="shared" si="101"/>
        <v>0</v>
      </c>
      <c r="Y365" s="89">
        <f t="shared" si="102"/>
        <v>0</v>
      </c>
      <c r="Z365" s="89">
        <f t="shared" si="103"/>
        <v>0</v>
      </c>
      <c r="AA365" s="87"/>
      <c r="AB365" s="87"/>
      <c r="AD365" s="186" t="s">
        <v>145</v>
      </c>
    </row>
    <row r="366" spans="1:30" s="74" customFormat="1" ht="12.95" customHeight="1">
      <c r="A366" s="75" t="str">
        <f t="shared" si="92"/>
        <v/>
      </c>
      <c r="B366" s="76">
        <f t="shared" si="93"/>
        <v>151</v>
      </c>
      <c r="C366" s="77">
        <f t="shared" si="94"/>
        <v>0</v>
      </c>
      <c r="D366" s="78" t="str">
        <f t="shared" si="95"/>
        <v/>
      </c>
      <c r="E366" s="79">
        <f t="shared" si="96"/>
        <v>40</v>
      </c>
      <c r="F366" s="80">
        <v>700</v>
      </c>
      <c r="G366" s="81">
        <v>52.5</v>
      </c>
      <c r="H366" s="81">
        <v>50.08</v>
      </c>
      <c r="I366" s="81">
        <v>2.4200000000000017</v>
      </c>
      <c r="J366" s="81" t="s">
        <v>111</v>
      </c>
      <c r="K366" s="81" t="s">
        <v>95</v>
      </c>
      <c r="L366" s="82">
        <v>0</v>
      </c>
      <c r="M366" s="83" t="s">
        <v>100</v>
      </c>
      <c r="N366" s="83" t="s">
        <v>100</v>
      </c>
      <c r="O366" s="83" t="s">
        <v>100</v>
      </c>
      <c r="P366" s="84">
        <v>0</v>
      </c>
      <c r="Q366" s="85">
        <f t="shared" si="97"/>
        <v>2</v>
      </c>
      <c r="R366" s="91">
        <v>6040</v>
      </c>
      <c r="S366" s="87"/>
      <c r="T366" s="88">
        <f>IF(S366=0,0,SUM($S$5:S366))</f>
        <v>0</v>
      </c>
      <c r="U366" s="89">
        <f t="shared" si="98"/>
        <v>0</v>
      </c>
      <c r="V366" s="89">
        <f t="shared" si="99"/>
        <v>0</v>
      </c>
      <c r="W366" s="90">
        <f t="shared" si="100"/>
        <v>0</v>
      </c>
      <c r="X366" s="90">
        <f t="shared" si="101"/>
        <v>0</v>
      </c>
      <c r="Y366" s="89">
        <f t="shared" si="102"/>
        <v>0</v>
      </c>
      <c r="Z366" s="89">
        <f t="shared" si="103"/>
        <v>0</v>
      </c>
      <c r="AA366" s="87"/>
      <c r="AB366" s="87"/>
      <c r="AD366" s="186" t="s">
        <v>145</v>
      </c>
    </row>
    <row r="367" spans="1:30" s="74" customFormat="1" ht="12.95" customHeight="1">
      <c r="A367" s="75" t="str">
        <f t="shared" si="92"/>
        <v/>
      </c>
      <c r="B367" s="76">
        <f t="shared" si="93"/>
        <v>152</v>
      </c>
      <c r="C367" s="77">
        <f t="shared" si="94"/>
        <v>0</v>
      </c>
      <c r="D367" s="78" t="str">
        <f t="shared" si="95"/>
        <v/>
      </c>
      <c r="E367" s="79">
        <f t="shared" si="96"/>
        <v>40</v>
      </c>
      <c r="F367" s="80">
        <v>700</v>
      </c>
      <c r="G367" s="81">
        <v>52.85</v>
      </c>
      <c r="H367" s="81">
        <v>50.12</v>
      </c>
      <c r="I367" s="81">
        <v>2.730000000000004</v>
      </c>
      <c r="J367" s="81" t="s">
        <v>111</v>
      </c>
      <c r="K367" s="81" t="s">
        <v>95</v>
      </c>
      <c r="L367" s="82">
        <v>0</v>
      </c>
      <c r="M367" s="83" t="s">
        <v>100</v>
      </c>
      <c r="N367" s="83" t="s">
        <v>100</v>
      </c>
      <c r="O367" s="83" t="s">
        <v>100</v>
      </c>
      <c r="P367" s="84">
        <v>0</v>
      </c>
      <c r="Q367" s="85">
        <f t="shared" si="97"/>
        <v>2</v>
      </c>
      <c r="R367" s="91">
        <v>6080</v>
      </c>
      <c r="S367" s="87"/>
      <c r="T367" s="88">
        <f>IF(S367=0,0,SUM($S$5:S367))</f>
        <v>0</v>
      </c>
      <c r="U367" s="89">
        <f t="shared" si="98"/>
        <v>0</v>
      </c>
      <c r="V367" s="89">
        <f t="shared" si="99"/>
        <v>0</v>
      </c>
      <c r="W367" s="90">
        <f t="shared" si="100"/>
        <v>0</v>
      </c>
      <c r="X367" s="90">
        <f t="shared" si="101"/>
        <v>0</v>
      </c>
      <c r="Y367" s="89">
        <f t="shared" si="102"/>
        <v>0</v>
      </c>
      <c r="Z367" s="89">
        <f t="shared" si="103"/>
        <v>0</v>
      </c>
      <c r="AA367" s="87"/>
      <c r="AB367" s="87"/>
      <c r="AD367" s="186" t="s">
        <v>145</v>
      </c>
    </row>
    <row r="368" spans="1:30" s="74" customFormat="1" ht="12.95" customHeight="1">
      <c r="A368" s="75" t="str">
        <f t="shared" si="92"/>
        <v/>
      </c>
      <c r="B368" s="76">
        <f t="shared" si="93"/>
        <v>152</v>
      </c>
      <c r="C368" s="77">
        <f t="shared" si="94"/>
        <v>36.4</v>
      </c>
      <c r="D368" s="78" t="str">
        <f t="shared" si="95"/>
        <v>(전)</v>
      </c>
      <c r="E368" s="79">
        <f t="shared" si="96"/>
        <v>36.4</v>
      </c>
      <c r="F368" s="80">
        <v>700</v>
      </c>
      <c r="G368" s="81">
        <v>53.16</v>
      </c>
      <c r="H368" s="81">
        <v>50.16</v>
      </c>
      <c r="I368" s="81">
        <v>3</v>
      </c>
      <c r="J368" s="81" t="s">
        <v>111</v>
      </c>
      <c r="K368" s="81" t="s">
        <v>95</v>
      </c>
      <c r="L368" s="82">
        <v>0</v>
      </c>
      <c r="M368" s="83" t="s">
        <v>100</v>
      </c>
      <c r="N368" s="83" t="s">
        <v>115</v>
      </c>
      <c r="O368" s="83" t="s">
        <v>100</v>
      </c>
      <c r="P368" s="84">
        <v>0</v>
      </c>
      <c r="Q368" s="85">
        <f t="shared" si="97"/>
        <v>2</v>
      </c>
      <c r="R368" s="91">
        <v>6116.4</v>
      </c>
      <c r="S368" s="87"/>
      <c r="T368" s="88">
        <f>IF(S368=0,0,SUM($S$5:S368))</f>
        <v>0</v>
      </c>
      <c r="U368" s="89">
        <f t="shared" si="98"/>
        <v>0</v>
      </c>
      <c r="V368" s="89">
        <f t="shared" si="99"/>
        <v>0</v>
      </c>
      <c r="W368" s="90">
        <f t="shared" si="100"/>
        <v>0</v>
      </c>
      <c r="X368" s="90">
        <f t="shared" si="101"/>
        <v>0</v>
      </c>
      <c r="Y368" s="89">
        <f t="shared" si="102"/>
        <v>0</v>
      </c>
      <c r="Z368" s="89">
        <f t="shared" si="103"/>
        <v>0</v>
      </c>
      <c r="AA368" s="87"/>
      <c r="AB368" s="87"/>
      <c r="AD368" s="186" t="s">
        <v>145</v>
      </c>
    </row>
    <row r="369" spans="1:30" s="74" customFormat="1" ht="12.95" customHeight="1">
      <c r="A369" s="75" t="str">
        <f t="shared" si="92"/>
        <v/>
      </c>
      <c r="B369" s="76">
        <f t="shared" si="93"/>
        <v>152</v>
      </c>
      <c r="C369" s="77">
        <f t="shared" si="94"/>
        <v>36.4</v>
      </c>
      <c r="D369" s="78" t="str">
        <f t="shared" si="95"/>
        <v>(후)</v>
      </c>
      <c r="E369" s="79">
        <f t="shared" si="96"/>
        <v>0</v>
      </c>
      <c r="F369" s="80">
        <v>700</v>
      </c>
      <c r="G369" s="81">
        <v>53.16</v>
      </c>
      <c r="H369" s="81">
        <v>50.16</v>
      </c>
      <c r="I369" s="81">
        <v>3</v>
      </c>
      <c r="J369" s="81" t="s">
        <v>111</v>
      </c>
      <c r="K369" s="81" t="s">
        <v>96</v>
      </c>
      <c r="L369" s="82">
        <v>0</v>
      </c>
      <c r="M369" s="83" t="s">
        <v>100</v>
      </c>
      <c r="N369" s="83" t="s">
        <v>100</v>
      </c>
      <c r="O369" s="83" t="s">
        <v>100</v>
      </c>
      <c r="P369" s="84">
        <v>0</v>
      </c>
      <c r="Q369" s="85">
        <f t="shared" si="97"/>
        <v>2</v>
      </c>
      <c r="R369" s="91">
        <v>6116.4</v>
      </c>
      <c r="S369" s="87"/>
      <c r="T369" s="88">
        <f>IF(S369=0,0,SUM($S$5:S369))</f>
        <v>0</v>
      </c>
      <c r="U369" s="89">
        <f t="shared" si="98"/>
        <v>0</v>
      </c>
      <c r="V369" s="89">
        <f t="shared" si="99"/>
        <v>0</v>
      </c>
      <c r="W369" s="90">
        <f t="shared" si="100"/>
        <v>0</v>
      </c>
      <c r="X369" s="90">
        <f t="shared" si="101"/>
        <v>0</v>
      </c>
      <c r="Y369" s="89">
        <f t="shared" si="102"/>
        <v>0</v>
      </c>
      <c r="Z369" s="89">
        <f t="shared" si="103"/>
        <v>0</v>
      </c>
      <c r="AA369" s="87"/>
      <c r="AB369" s="87"/>
      <c r="AD369" s="186" t="s">
        <v>145</v>
      </c>
    </row>
    <row r="370" spans="1:30" s="74" customFormat="1" ht="12.95" customHeight="1">
      <c r="A370" s="75" t="str">
        <f t="shared" si="92"/>
        <v/>
      </c>
      <c r="B370" s="76">
        <f t="shared" si="93"/>
        <v>153</v>
      </c>
      <c r="C370" s="77">
        <f t="shared" si="94"/>
        <v>0</v>
      </c>
      <c r="D370" s="78" t="str">
        <f t="shared" si="95"/>
        <v/>
      </c>
      <c r="E370" s="79">
        <f t="shared" si="96"/>
        <v>3.6</v>
      </c>
      <c r="F370" s="80">
        <v>700</v>
      </c>
      <c r="G370" s="81">
        <v>53.19</v>
      </c>
      <c r="H370" s="81">
        <v>48.4</v>
      </c>
      <c r="I370" s="81">
        <v>4.7899999999999991</v>
      </c>
      <c r="J370" s="81" t="s">
        <v>111</v>
      </c>
      <c r="K370" s="81" t="s">
        <v>96</v>
      </c>
      <c r="L370" s="82">
        <v>0</v>
      </c>
      <c r="M370" s="83" t="s">
        <v>100</v>
      </c>
      <c r="N370" s="83" t="s">
        <v>100</v>
      </c>
      <c r="O370" s="83" t="s">
        <v>100</v>
      </c>
      <c r="P370" s="84">
        <v>0</v>
      </c>
      <c r="Q370" s="85">
        <f t="shared" si="97"/>
        <v>2</v>
      </c>
      <c r="R370" s="91">
        <v>6120</v>
      </c>
      <c r="S370" s="87"/>
      <c r="T370" s="88">
        <f>IF(S370=0,0,SUM($S$5:S370))</f>
        <v>0</v>
      </c>
      <c r="U370" s="89">
        <f t="shared" si="98"/>
        <v>0</v>
      </c>
      <c r="V370" s="89">
        <f t="shared" si="99"/>
        <v>0</v>
      </c>
      <c r="W370" s="90">
        <f t="shared" si="100"/>
        <v>0</v>
      </c>
      <c r="X370" s="90">
        <f t="shared" si="101"/>
        <v>0</v>
      </c>
      <c r="Y370" s="89">
        <f t="shared" si="102"/>
        <v>0</v>
      </c>
      <c r="Z370" s="89">
        <f t="shared" si="103"/>
        <v>0</v>
      </c>
      <c r="AA370" s="87"/>
      <c r="AB370" s="87"/>
      <c r="AD370" s="186" t="s">
        <v>145</v>
      </c>
    </row>
    <row r="371" spans="1:30" s="74" customFormat="1" ht="12.95" customHeight="1">
      <c r="A371" s="75" t="str">
        <f t="shared" si="92"/>
        <v/>
      </c>
      <c r="B371" s="76">
        <f t="shared" si="93"/>
        <v>153</v>
      </c>
      <c r="C371" s="77">
        <f t="shared" si="94"/>
        <v>0.4</v>
      </c>
      <c r="D371" s="78" t="str">
        <f t="shared" si="95"/>
        <v>(전)</v>
      </c>
      <c r="E371" s="79">
        <f t="shared" si="96"/>
        <v>0.4</v>
      </c>
      <c r="F371" s="80">
        <v>700</v>
      </c>
      <c r="G371" s="81">
        <v>53.19</v>
      </c>
      <c r="H371" s="81">
        <v>48.21</v>
      </c>
      <c r="I371" s="81">
        <v>4.9799999999999969</v>
      </c>
      <c r="J371" s="81" t="s">
        <v>111</v>
      </c>
      <c r="K371" s="81" t="s">
        <v>96</v>
      </c>
      <c r="L371" s="82">
        <v>0</v>
      </c>
      <c r="M371" s="83" t="s">
        <v>100</v>
      </c>
      <c r="N371" s="83" t="s">
        <v>100</v>
      </c>
      <c r="O371" s="83" t="s">
        <v>100</v>
      </c>
      <c r="P371" s="84">
        <v>0</v>
      </c>
      <c r="Q371" s="85">
        <f t="shared" si="97"/>
        <v>2</v>
      </c>
      <c r="R371" s="91">
        <v>6120.4</v>
      </c>
      <c r="S371" s="87"/>
      <c r="T371" s="88">
        <f>IF(S371=0,0,SUM($S$5:S371))</f>
        <v>0</v>
      </c>
      <c r="U371" s="89">
        <f t="shared" si="98"/>
        <v>0</v>
      </c>
      <c r="V371" s="89">
        <f t="shared" si="99"/>
        <v>0</v>
      </c>
      <c r="W371" s="90">
        <f t="shared" si="100"/>
        <v>0</v>
      </c>
      <c r="X371" s="90">
        <f t="shared" si="101"/>
        <v>0</v>
      </c>
      <c r="Y371" s="89">
        <f t="shared" si="102"/>
        <v>0</v>
      </c>
      <c r="Z371" s="89">
        <f t="shared" si="103"/>
        <v>0</v>
      </c>
      <c r="AA371" s="87"/>
      <c r="AB371" s="87"/>
      <c r="AD371" s="186" t="s">
        <v>145</v>
      </c>
    </row>
    <row r="372" spans="1:30" s="74" customFormat="1" ht="12.95" customHeight="1">
      <c r="A372" s="75" t="str">
        <f t="shared" si="92"/>
        <v/>
      </c>
      <c r="B372" s="76">
        <f t="shared" si="93"/>
        <v>153</v>
      </c>
      <c r="C372" s="77">
        <f t="shared" si="94"/>
        <v>0.4</v>
      </c>
      <c r="D372" s="78" t="str">
        <f t="shared" si="95"/>
        <v>(후)</v>
      </c>
      <c r="E372" s="79">
        <f t="shared" si="96"/>
        <v>0</v>
      </c>
      <c r="F372" s="80">
        <v>700</v>
      </c>
      <c r="G372" s="81">
        <v>53.19</v>
      </c>
      <c r="H372" s="81">
        <v>48.21</v>
      </c>
      <c r="I372" s="81">
        <v>4.9799999999999969</v>
      </c>
      <c r="J372" s="81" t="s">
        <v>111</v>
      </c>
      <c r="K372" s="81" t="s">
        <v>113</v>
      </c>
      <c r="L372" s="82" t="s">
        <v>114</v>
      </c>
      <c r="M372" s="83" t="s">
        <v>100</v>
      </c>
      <c r="N372" s="83" t="s">
        <v>100</v>
      </c>
      <c r="O372" s="83" t="s">
        <v>100</v>
      </c>
      <c r="P372" s="84">
        <v>0</v>
      </c>
      <c r="Q372" s="85">
        <f t="shared" si="97"/>
        <v>2</v>
      </c>
      <c r="R372" s="91">
        <v>6120.4</v>
      </c>
      <c r="S372" s="87"/>
      <c r="T372" s="88">
        <f>IF(S372=0,0,SUM($S$5:S372))</f>
        <v>0</v>
      </c>
      <c r="U372" s="89">
        <f t="shared" si="98"/>
        <v>0</v>
      </c>
      <c r="V372" s="89">
        <f t="shared" si="99"/>
        <v>0</v>
      </c>
      <c r="W372" s="90">
        <f t="shared" si="100"/>
        <v>0</v>
      </c>
      <c r="X372" s="90">
        <f t="shared" si="101"/>
        <v>0</v>
      </c>
      <c r="Y372" s="89">
        <f t="shared" si="102"/>
        <v>0</v>
      </c>
      <c r="Z372" s="89">
        <f t="shared" si="103"/>
        <v>0</v>
      </c>
      <c r="AA372" s="87"/>
      <c r="AB372" s="87"/>
      <c r="AD372" s="186" t="s">
        <v>145</v>
      </c>
    </row>
    <row r="373" spans="1:30" s="74" customFormat="1" ht="12.95" customHeight="1">
      <c r="A373" s="75" t="str">
        <f t="shared" si="92"/>
        <v/>
      </c>
      <c r="B373" s="76">
        <f t="shared" si="93"/>
        <v>153</v>
      </c>
      <c r="C373" s="77">
        <f t="shared" si="94"/>
        <v>3.8</v>
      </c>
      <c r="D373" s="78" t="str">
        <f t="shared" si="95"/>
        <v>(전)</v>
      </c>
      <c r="E373" s="79">
        <f t="shared" si="96"/>
        <v>3.4</v>
      </c>
      <c r="F373" s="80">
        <v>700</v>
      </c>
      <c r="G373" s="81">
        <v>53.22</v>
      </c>
      <c r="H373" s="81">
        <v>48.21</v>
      </c>
      <c r="I373" s="81">
        <v>5.009999999999998</v>
      </c>
      <c r="J373" s="81" t="s">
        <v>111</v>
      </c>
      <c r="K373" s="81" t="s">
        <v>113</v>
      </c>
      <c r="L373" s="82" t="s">
        <v>114</v>
      </c>
      <c r="M373" s="83" t="s">
        <v>100</v>
      </c>
      <c r="N373" s="83" t="s">
        <v>100</v>
      </c>
      <c r="O373" s="83" t="s">
        <v>100</v>
      </c>
      <c r="P373" s="84">
        <v>0</v>
      </c>
      <c r="Q373" s="85">
        <f t="shared" si="97"/>
        <v>2</v>
      </c>
      <c r="R373" s="91">
        <v>6123.8</v>
      </c>
      <c r="S373" s="87"/>
      <c r="T373" s="88">
        <f>IF(S373=0,0,SUM($S$5:S373))</f>
        <v>0</v>
      </c>
      <c r="U373" s="89">
        <f t="shared" si="98"/>
        <v>0</v>
      </c>
      <c r="V373" s="89">
        <f t="shared" si="99"/>
        <v>0</v>
      </c>
      <c r="W373" s="90">
        <f t="shared" si="100"/>
        <v>0</v>
      </c>
      <c r="X373" s="90">
        <f t="shared" si="101"/>
        <v>0</v>
      </c>
      <c r="Y373" s="89">
        <f t="shared" si="102"/>
        <v>0</v>
      </c>
      <c r="Z373" s="89">
        <f t="shared" si="103"/>
        <v>0</v>
      </c>
      <c r="AA373" s="87"/>
      <c r="AB373" s="87"/>
      <c r="AD373" s="186" t="s">
        <v>145</v>
      </c>
    </row>
    <row r="374" spans="1:30" s="74" customFormat="1" ht="12.95" customHeight="1">
      <c r="A374" s="75" t="str">
        <f t="shared" si="92"/>
        <v/>
      </c>
      <c r="B374" s="76">
        <f t="shared" si="93"/>
        <v>153</v>
      </c>
      <c r="C374" s="77">
        <f t="shared" si="94"/>
        <v>3.8</v>
      </c>
      <c r="D374" s="78" t="str">
        <f t="shared" si="95"/>
        <v>(후)</v>
      </c>
      <c r="E374" s="79">
        <f t="shared" si="96"/>
        <v>0</v>
      </c>
      <c r="F374" s="80">
        <v>700</v>
      </c>
      <c r="G374" s="81">
        <v>53.22</v>
      </c>
      <c r="H374" s="81">
        <v>48.21</v>
      </c>
      <c r="I374" s="81">
        <v>5.009999999999998</v>
      </c>
      <c r="J374" s="81" t="s">
        <v>111</v>
      </c>
      <c r="K374" s="81" t="s">
        <v>96</v>
      </c>
      <c r="L374" s="82">
        <v>0</v>
      </c>
      <c r="M374" s="83" t="s">
        <v>100</v>
      </c>
      <c r="N374" s="83" t="s">
        <v>100</v>
      </c>
      <c r="O374" s="83" t="s">
        <v>100</v>
      </c>
      <c r="P374" s="84">
        <v>0</v>
      </c>
      <c r="Q374" s="85">
        <f t="shared" si="97"/>
        <v>2</v>
      </c>
      <c r="R374" s="91">
        <v>6123.8</v>
      </c>
      <c r="S374" s="87"/>
      <c r="T374" s="88">
        <f>IF(S374=0,0,SUM($S$5:S374))</f>
        <v>0</v>
      </c>
      <c r="U374" s="89">
        <f t="shared" si="98"/>
        <v>0</v>
      </c>
      <c r="V374" s="89">
        <f t="shared" si="99"/>
        <v>0</v>
      </c>
      <c r="W374" s="90">
        <f t="shared" si="100"/>
        <v>0</v>
      </c>
      <c r="X374" s="90">
        <f t="shared" si="101"/>
        <v>0</v>
      </c>
      <c r="Y374" s="89">
        <f t="shared" si="102"/>
        <v>0</v>
      </c>
      <c r="Z374" s="89">
        <f t="shared" si="103"/>
        <v>0</v>
      </c>
      <c r="AA374" s="87"/>
      <c r="AB374" s="87"/>
      <c r="AD374" s="186" t="s">
        <v>145</v>
      </c>
    </row>
    <row r="375" spans="1:30" s="74" customFormat="1" ht="12.95" customHeight="1">
      <c r="A375" s="75" t="str">
        <f t="shared" si="92"/>
        <v/>
      </c>
      <c r="B375" s="76">
        <f t="shared" si="93"/>
        <v>153</v>
      </c>
      <c r="C375" s="77">
        <f t="shared" si="94"/>
        <v>9.5</v>
      </c>
      <c r="D375" s="78" t="str">
        <f t="shared" si="95"/>
        <v>(전)</v>
      </c>
      <c r="E375" s="79">
        <f t="shared" si="96"/>
        <v>5.7</v>
      </c>
      <c r="F375" s="80">
        <v>700</v>
      </c>
      <c r="G375" s="81">
        <v>53.27</v>
      </c>
      <c r="H375" s="81">
        <v>50.77</v>
      </c>
      <c r="I375" s="81">
        <v>2.5</v>
      </c>
      <c r="J375" s="81" t="s">
        <v>111</v>
      </c>
      <c r="K375" s="81" t="s">
        <v>96</v>
      </c>
      <c r="L375" s="82">
        <v>0</v>
      </c>
      <c r="M375" s="83" t="s">
        <v>100</v>
      </c>
      <c r="N375" s="83" t="s">
        <v>100</v>
      </c>
      <c r="O375" s="83" t="s">
        <v>100</v>
      </c>
      <c r="P375" s="84">
        <v>0</v>
      </c>
      <c r="Q375" s="85">
        <f t="shared" si="97"/>
        <v>2</v>
      </c>
      <c r="R375" s="91">
        <v>6129.5</v>
      </c>
      <c r="S375" s="87"/>
      <c r="T375" s="88">
        <f>IF(S375=0,0,SUM($S$5:S375))</f>
        <v>0</v>
      </c>
      <c r="U375" s="89">
        <f t="shared" si="98"/>
        <v>0</v>
      </c>
      <c r="V375" s="89">
        <f t="shared" si="99"/>
        <v>0</v>
      </c>
      <c r="W375" s="90">
        <f t="shared" si="100"/>
        <v>0</v>
      </c>
      <c r="X375" s="90">
        <f t="shared" si="101"/>
        <v>0</v>
      </c>
      <c r="Y375" s="89">
        <f t="shared" si="102"/>
        <v>0</v>
      </c>
      <c r="Z375" s="89">
        <f t="shared" si="103"/>
        <v>0</v>
      </c>
      <c r="AA375" s="87"/>
      <c r="AB375" s="87"/>
      <c r="AD375" s="186" t="s">
        <v>145</v>
      </c>
    </row>
    <row r="376" spans="1:30" s="74" customFormat="1" ht="12.95" customHeight="1">
      <c r="A376" s="75" t="str">
        <f t="shared" si="92"/>
        <v/>
      </c>
      <c r="B376" s="76">
        <f t="shared" si="93"/>
        <v>153</v>
      </c>
      <c r="C376" s="77">
        <f t="shared" si="94"/>
        <v>9.5</v>
      </c>
      <c r="D376" s="78" t="str">
        <f t="shared" si="95"/>
        <v>(후)</v>
      </c>
      <c r="E376" s="79">
        <f t="shared" si="96"/>
        <v>0</v>
      </c>
      <c r="F376" s="80">
        <v>700</v>
      </c>
      <c r="G376" s="81">
        <v>53.27</v>
      </c>
      <c r="H376" s="81">
        <v>50.77</v>
      </c>
      <c r="I376" s="81">
        <v>2.5</v>
      </c>
      <c r="J376" s="81" t="s">
        <v>111</v>
      </c>
      <c r="K376" s="81" t="s">
        <v>95</v>
      </c>
      <c r="L376" s="82">
        <v>0</v>
      </c>
      <c r="M376" s="83" t="s">
        <v>100</v>
      </c>
      <c r="N376" s="83" t="s">
        <v>100</v>
      </c>
      <c r="O376" s="83" t="s">
        <v>100</v>
      </c>
      <c r="P376" s="84">
        <v>0</v>
      </c>
      <c r="Q376" s="85">
        <f t="shared" si="97"/>
        <v>2</v>
      </c>
      <c r="R376" s="91">
        <v>6129.5</v>
      </c>
      <c r="S376" s="87"/>
      <c r="T376" s="88">
        <f>IF(S376=0,0,SUM($S$5:S376))</f>
        <v>0</v>
      </c>
      <c r="U376" s="89">
        <f t="shared" si="98"/>
        <v>0</v>
      </c>
      <c r="V376" s="89">
        <f t="shared" si="99"/>
        <v>0</v>
      </c>
      <c r="W376" s="90">
        <f t="shared" si="100"/>
        <v>0</v>
      </c>
      <c r="X376" s="90">
        <f t="shared" si="101"/>
        <v>0</v>
      </c>
      <c r="Y376" s="89">
        <f t="shared" si="102"/>
        <v>0</v>
      </c>
      <c r="Z376" s="89">
        <f t="shared" si="103"/>
        <v>0</v>
      </c>
      <c r="AA376" s="87"/>
      <c r="AB376" s="87"/>
      <c r="AD376" s="186" t="s">
        <v>145</v>
      </c>
    </row>
    <row r="377" spans="1:30" s="74" customFormat="1" ht="12.95" customHeight="1">
      <c r="A377" s="75" t="str">
        <f t="shared" si="92"/>
        <v/>
      </c>
      <c r="B377" s="76">
        <f t="shared" si="93"/>
        <v>154</v>
      </c>
      <c r="C377" s="77">
        <f t="shared" si="94"/>
        <v>0</v>
      </c>
      <c r="D377" s="78" t="str">
        <f t="shared" si="95"/>
        <v/>
      </c>
      <c r="E377" s="79">
        <f t="shared" si="96"/>
        <v>30.5</v>
      </c>
      <c r="F377" s="80">
        <v>700</v>
      </c>
      <c r="G377" s="81">
        <v>53.54</v>
      </c>
      <c r="H377" s="81">
        <v>50.87</v>
      </c>
      <c r="I377" s="81">
        <v>2.6700000000000017</v>
      </c>
      <c r="J377" s="81" t="s">
        <v>111</v>
      </c>
      <c r="K377" s="81" t="s">
        <v>95</v>
      </c>
      <c r="L377" s="82">
        <v>0</v>
      </c>
      <c r="M377" s="83" t="s">
        <v>100</v>
      </c>
      <c r="N377" s="83" t="s">
        <v>100</v>
      </c>
      <c r="O377" s="83" t="s">
        <v>100</v>
      </c>
      <c r="P377" s="84">
        <v>0</v>
      </c>
      <c r="Q377" s="85">
        <f t="shared" si="97"/>
        <v>2</v>
      </c>
      <c r="R377" s="91">
        <v>6160</v>
      </c>
      <c r="S377" s="87"/>
      <c r="T377" s="88">
        <f>IF(S377=0,0,SUM($S$5:S377))</f>
        <v>0</v>
      </c>
      <c r="U377" s="89">
        <f t="shared" si="98"/>
        <v>0</v>
      </c>
      <c r="V377" s="89">
        <f t="shared" si="99"/>
        <v>0</v>
      </c>
      <c r="W377" s="90">
        <f t="shared" si="100"/>
        <v>0</v>
      </c>
      <c r="X377" s="90">
        <f t="shared" si="101"/>
        <v>0</v>
      </c>
      <c r="Y377" s="89">
        <f t="shared" si="102"/>
        <v>0</v>
      </c>
      <c r="Z377" s="89">
        <f t="shared" si="103"/>
        <v>0</v>
      </c>
      <c r="AA377" s="87"/>
      <c r="AB377" s="87"/>
      <c r="AD377" s="186" t="s">
        <v>145</v>
      </c>
    </row>
    <row r="378" spans="1:30" s="74" customFormat="1" ht="12.95" customHeight="1">
      <c r="A378" s="75" t="str">
        <f t="shared" si="92"/>
        <v/>
      </c>
      <c r="B378" s="76">
        <f t="shared" si="93"/>
        <v>155</v>
      </c>
      <c r="C378" s="77">
        <f t="shared" si="94"/>
        <v>0</v>
      </c>
      <c r="D378" s="78" t="str">
        <f t="shared" si="95"/>
        <v/>
      </c>
      <c r="E378" s="79">
        <f t="shared" si="96"/>
        <v>40</v>
      </c>
      <c r="F378" s="80">
        <v>700</v>
      </c>
      <c r="G378" s="81">
        <v>53.88</v>
      </c>
      <c r="H378" s="81">
        <v>51.01</v>
      </c>
      <c r="I378" s="81">
        <v>2.8700000000000045</v>
      </c>
      <c r="J378" s="81" t="s">
        <v>111</v>
      </c>
      <c r="K378" s="81" t="s">
        <v>95</v>
      </c>
      <c r="L378" s="82">
        <v>0</v>
      </c>
      <c r="M378" s="83" t="s">
        <v>100</v>
      </c>
      <c r="N378" s="83" t="s">
        <v>100</v>
      </c>
      <c r="O378" s="83" t="s">
        <v>100</v>
      </c>
      <c r="P378" s="84">
        <v>0</v>
      </c>
      <c r="Q378" s="85">
        <f t="shared" si="97"/>
        <v>2</v>
      </c>
      <c r="R378" s="91">
        <v>6200</v>
      </c>
      <c r="S378" s="87"/>
      <c r="T378" s="88">
        <f>IF(S378=0,0,SUM($S$5:S378))</f>
        <v>0</v>
      </c>
      <c r="U378" s="89">
        <f t="shared" si="98"/>
        <v>0</v>
      </c>
      <c r="V378" s="89">
        <f t="shared" si="99"/>
        <v>0</v>
      </c>
      <c r="W378" s="90">
        <f t="shared" si="100"/>
        <v>0</v>
      </c>
      <c r="X378" s="90">
        <f t="shared" si="101"/>
        <v>0</v>
      </c>
      <c r="Y378" s="89">
        <f t="shared" si="102"/>
        <v>0</v>
      </c>
      <c r="Z378" s="89">
        <f t="shared" si="103"/>
        <v>0</v>
      </c>
      <c r="AA378" s="87"/>
      <c r="AB378" s="87"/>
      <c r="AD378" s="186" t="s">
        <v>145</v>
      </c>
    </row>
    <row r="379" spans="1:30" s="74" customFormat="1" ht="12.95" customHeight="1">
      <c r="A379" s="75" t="str">
        <f t="shared" si="92"/>
        <v/>
      </c>
      <c r="B379" s="76">
        <f t="shared" si="93"/>
        <v>155</v>
      </c>
      <c r="C379" s="77">
        <f t="shared" si="94"/>
        <v>25.4</v>
      </c>
      <c r="D379" s="78" t="str">
        <f t="shared" si="95"/>
        <v>(전)</v>
      </c>
      <c r="E379" s="79">
        <f t="shared" si="96"/>
        <v>25.4</v>
      </c>
      <c r="F379" s="80">
        <v>700</v>
      </c>
      <c r="G379" s="81">
        <v>54.1</v>
      </c>
      <c r="H379" s="81">
        <v>51.1</v>
      </c>
      <c r="I379" s="81">
        <v>3</v>
      </c>
      <c r="J379" s="81" t="s">
        <v>111</v>
      </c>
      <c r="K379" s="81" t="s">
        <v>95</v>
      </c>
      <c r="L379" s="82">
        <v>0</v>
      </c>
      <c r="M379" s="83" t="s">
        <v>100</v>
      </c>
      <c r="N379" s="83" t="s">
        <v>115</v>
      </c>
      <c r="O379" s="83" t="s">
        <v>100</v>
      </c>
      <c r="P379" s="84">
        <v>0</v>
      </c>
      <c r="Q379" s="85">
        <f t="shared" si="97"/>
        <v>2</v>
      </c>
      <c r="R379" s="91">
        <v>6225.4</v>
      </c>
      <c r="S379" s="87"/>
      <c r="T379" s="88">
        <f>IF(S379=0,0,SUM($S$5:S379))</f>
        <v>0</v>
      </c>
      <c r="U379" s="89">
        <f t="shared" si="98"/>
        <v>0</v>
      </c>
      <c r="V379" s="89">
        <f t="shared" si="99"/>
        <v>0</v>
      </c>
      <c r="W379" s="90">
        <f t="shared" si="100"/>
        <v>0</v>
      </c>
      <c r="X379" s="90">
        <f t="shared" si="101"/>
        <v>0</v>
      </c>
      <c r="Y379" s="89">
        <f t="shared" si="102"/>
        <v>0</v>
      </c>
      <c r="Z379" s="89">
        <f t="shared" si="103"/>
        <v>0</v>
      </c>
      <c r="AA379" s="87"/>
      <c r="AB379" s="87"/>
      <c r="AD379" s="186" t="s">
        <v>145</v>
      </c>
    </row>
    <row r="380" spans="1:30" s="74" customFormat="1" ht="12.95" customHeight="1">
      <c r="A380" s="75" t="str">
        <f t="shared" si="92"/>
        <v/>
      </c>
      <c r="B380" s="76">
        <f t="shared" si="93"/>
        <v>155</v>
      </c>
      <c r="C380" s="77">
        <f t="shared" si="94"/>
        <v>25.4</v>
      </c>
      <c r="D380" s="78" t="str">
        <f t="shared" si="95"/>
        <v>(후)</v>
      </c>
      <c r="E380" s="79">
        <f t="shared" si="96"/>
        <v>0</v>
      </c>
      <c r="F380" s="80">
        <v>700</v>
      </c>
      <c r="G380" s="81">
        <v>54.1</v>
      </c>
      <c r="H380" s="81">
        <v>51.1</v>
      </c>
      <c r="I380" s="81">
        <v>3</v>
      </c>
      <c r="J380" s="81" t="s">
        <v>111</v>
      </c>
      <c r="K380" s="81" t="s">
        <v>96</v>
      </c>
      <c r="L380" s="82">
        <v>0</v>
      </c>
      <c r="M380" s="83" t="s">
        <v>100</v>
      </c>
      <c r="N380" s="83" t="s">
        <v>100</v>
      </c>
      <c r="O380" s="83" t="s">
        <v>100</v>
      </c>
      <c r="P380" s="84">
        <v>0</v>
      </c>
      <c r="Q380" s="85">
        <f t="shared" si="97"/>
        <v>2</v>
      </c>
      <c r="R380" s="91">
        <v>6225.4</v>
      </c>
      <c r="S380" s="87"/>
      <c r="T380" s="88">
        <f>IF(S380=0,0,SUM($S$5:S380))</f>
        <v>0</v>
      </c>
      <c r="U380" s="89">
        <f t="shared" si="98"/>
        <v>0</v>
      </c>
      <c r="V380" s="89">
        <f t="shared" si="99"/>
        <v>0</v>
      </c>
      <c r="W380" s="90">
        <f t="shared" si="100"/>
        <v>0</v>
      </c>
      <c r="X380" s="90">
        <f t="shared" si="101"/>
        <v>0</v>
      </c>
      <c r="Y380" s="89">
        <f t="shared" si="102"/>
        <v>0</v>
      </c>
      <c r="Z380" s="89">
        <f t="shared" si="103"/>
        <v>0</v>
      </c>
      <c r="AA380" s="87"/>
      <c r="AB380" s="87"/>
      <c r="AD380" s="186" t="s">
        <v>145</v>
      </c>
    </row>
    <row r="381" spans="1:30" s="74" customFormat="1" ht="12.95" customHeight="1">
      <c r="A381" s="75" t="str">
        <f t="shared" si="92"/>
        <v/>
      </c>
      <c r="B381" s="76">
        <f t="shared" si="93"/>
        <v>155</v>
      </c>
      <c r="C381" s="77">
        <f t="shared" si="94"/>
        <v>29.4</v>
      </c>
      <c r="D381" s="78" t="str">
        <f t="shared" si="95"/>
        <v>(전)</v>
      </c>
      <c r="E381" s="79">
        <f t="shared" si="96"/>
        <v>4</v>
      </c>
      <c r="F381" s="80">
        <v>700</v>
      </c>
      <c r="G381" s="81">
        <v>54.14</v>
      </c>
      <c r="H381" s="81">
        <v>48.74</v>
      </c>
      <c r="I381" s="81">
        <v>5.3999999999999986</v>
      </c>
      <c r="J381" s="81" t="s">
        <v>111</v>
      </c>
      <c r="K381" s="81" t="s">
        <v>96</v>
      </c>
      <c r="L381" s="82">
        <v>0</v>
      </c>
      <c r="M381" s="83" t="s">
        <v>100</v>
      </c>
      <c r="N381" s="83" t="s">
        <v>100</v>
      </c>
      <c r="O381" s="83" t="s">
        <v>100</v>
      </c>
      <c r="P381" s="84">
        <v>0</v>
      </c>
      <c r="Q381" s="85">
        <f t="shared" si="97"/>
        <v>2</v>
      </c>
      <c r="R381" s="91">
        <v>6229.4</v>
      </c>
      <c r="S381" s="87"/>
      <c r="T381" s="88">
        <f>IF(S381=0,0,SUM($S$5:S381))</f>
        <v>0</v>
      </c>
      <c r="U381" s="89">
        <f t="shared" si="98"/>
        <v>0</v>
      </c>
      <c r="V381" s="89">
        <f t="shared" si="99"/>
        <v>0</v>
      </c>
      <c r="W381" s="90">
        <f t="shared" si="100"/>
        <v>0</v>
      </c>
      <c r="X381" s="90">
        <f t="shared" si="101"/>
        <v>0</v>
      </c>
      <c r="Y381" s="89">
        <f t="shared" si="102"/>
        <v>0</v>
      </c>
      <c r="Z381" s="89">
        <f t="shared" si="103"/>
        <v>0</v>
      </c>
      <c r="AA381" s="87"/>
      <c r="AB381" s="87"/>
      <c r="AD381" s="186" t="s">
        <v>145</v>
      </c>
    </row>
    <row r="382" spans="1:30" s="74" customFormat="1" ht="12.95" customHeight="1">
      <c r="A382" s="75" t="str">
        <f t="shared" si="92"/>
        <v/>
      </c>
      <c r="B382" s="76">
        <f t="shared" si="93"/>
        <v>155</v>
      </c>
      <c r="C382" s="77">
        <f t="shared" si="94"/>
        <v>29.4</v>
      </c>
      <c r="D382" s="78" t="str">
        <f t="shared" si="95"/>
        <v>(후)</v>
      </c>
      <c r="E382" s="79">
        <f t="shared" si="96"/>
        <v>0</v>
      </c>
      <c r="F382" s="80">
        <v>700</v>
      </c>
      <c r="G382" s="81">
        <v>54.14</v>
      </c>
      <c r="H382" s="81">
        <v>48.74</v>
      </c>
      <c r="I382" s="81">
        <v>5.3999999999999986</v>
      </c>
      <c r="J382" s="81" t="s">
        <v>111</v>
      </c>
      <c r="K382" s="81" t="s">
        <v>113</v>
      </c>
      <c r="L382" s="82" t="s">
        <v>114</v>
      </c>
      <c r="M382" s="83" t="s">
        <v>100</v>
      </c>
      <c r="N382" s="83" t="s">
        <v>100</v>
      </c>
      <c r="O382" s="83" t="s">
        <v>100</v>
      </c>
      <c r="P382" s="84">
        <v>0</v>
      </c>
      <c r="Q382" s="85">
        <f t="shared" si="97"/>
        <v>2</v>
      </c>
      <c r="R382" s="91">
        <v>6229.4</v>
      </c>
      <c r="S382" s="87"/>
      <c r="T382" s="88">
        <f>IF(S382=0,0,SUM($S$5:S382))</f>
        <v>0</v>
      </c>
      <c r="U382" s="89">
        <f t="shared" si="98"/>
        <v>0</v>
      </c>
      <c r="V382" s="89">
        <f t="shared" si="99"/>
        <v>0</v>
      </c>
      <c r="W382" s="90">
        <f t="shared" si="100"/>
        <v>0</v>
      </c>
      <c r="X382" s="90">
        <f t="shared" si="101"/>
        <v>0</v>
      </c>
      <c r="Y382" s="89">
        <f t="shared" si="102"/>
        <v>0</v>
      </c>
      <c r="Z382" s="89">
        <f t="shared" si="103"/>
        <v>0</v>
      </c>
      <c r="AA382" s="87"/>
      <c r="AB382" s="87"/>
      <c r="AD382" s="186" t="s">
        <v>145</v>
      </c>
    </row>
    <row r="383" spans="1:30" s="74" customFormat="1" ht="12.95" customHeight="1">
      <c r="A383" s="75" t="str">
        <f t="shared" si="92"/>
        <v/>
      </c>
      <c r="B383" s="76">
        <f t="shared" si="93"/>
        <v>155</v>
      </c>
      <c r="C383" s="77">
        <f t="shared" si="94"/>
        <v>35.200000000000003</v>
      </c>
      <c r="D383" s="78" t="str">
        <f t="shared" si="95"/>
        <v>(전)</v>
      </c>
      <c r="E383" s="79">
        <f t="shared" si="96"/>
        <v>5.8</v>
      </c>
      <c r="F383" s="80">
        <v>700</v>
      </c>
      <c r="G383" s="81">
        <v>54.19</v>
      </c>
      <c r="H383" s="81">
        <v>48.74</v>
      </c>
      <c r="I383" s="81">
        <v>5.4499999999999957</v>
      </c>
      <c r="J383" s="81" t="s">
        <v>111</v>
      </c>
      <c r="K383" s="81" t="s">
        <v>113</v>
      </c>
      <c r="L383" s="82" t="s">
        <v>114</v>
      </c>
      <c r="M383" s="83" t="s">
        <v>100</v>
      </c>
      <c r="N383" s="83" t="s">
        <v>100</v>
      </c>
      <c r="O383" s="83" t="s">
        <v>100</v>
      </c>
      <c r="P383" s="84">
        <v>0</v>
      </c>
      <c r="Q383" s="85">
        <f t="shared" si="97"/>
        <v>2</v>
      </c>
      <c r="R383" s="91">
        <v>6235.2</v>
      </c>
      <c r="S383" s="87"/>
      <c r="T383" s="88">
        <f>IF(S383=0,0,SUM($S$5:S383))</f>
        <v>0</v>
      </c>
      <c r="U383" s="89">
        <f t="shared" si="98"/>
        <v>0</v>
      </c>
      <c r="V383" s="89">
        <f t="shared" si="99"/>
        <v>0</v>
      </c>
      <c r="W383" s="90">
        <f t="shared" si="100"/>
        <v>0</v>
      </c>
      <c r="X383" s="90">
        <f t="shared" si="101"/>
        <v>0</v>
      </c>
      <c r="Y383" s="89">
        <f t="shared" si="102"/>
        <v>0</v>
      </c>
      <c r="Z383" s="89">
        <f t="shared" si="103"/>
        <v>0</v>
      </c>
      <c r="AA383" s="87"/>
      <c r="AB383" s="87"/>
      <c r="AD383" s="186" t="s">
        <v>145</v>
      </c>
    </row>
    <row r="384" spans="1:30" s="74" customFormat="1" ht="12.95" customHeight="1">
      <c r="A384" s="75" t="str">
        <f t="shared" si="92"/>
        <v/>
      </c>
      <c r="B384" s="76">
        <f t="shared" si="93"/>
        <v>155</v>
      </c>
      <c r="C384" s="77">
        <f t="shared" si="94"/>
        <v>35.200000000000003</v>
      </c>
      <c r="D384" s="78" t="str">
        <f t="shared" si="95"/>
        <v>(후)</v>
      </c>
      <c r="E384" s="79">
        <f t="shared" si="96"/>
        <v>0</v>
      </c>
      <c r="F384" s="80">
        <v>700</v>
      </c>
      <c r="G384" s="81">
        <v>54.19</v>
      </c>
      <c r="H384" s="81">
        <v>48.74</v>
      </c>
      <c r="I384" s="81">
        <v>5.4499999999999957</v>
      </c>
      <c r="J384" s="81" t="s">
        <v>111</v>
      </c>
      <c r="K384" s="81" t="s">
        <v>96</v>
      </c>
      <c r="L384" s="82">
        <v>0</v>
      </c>
      <c r="M384" s="83" t="s">
        <v>100</v>
      </c>
      <c r="N384" s="83" t="s">
        <v>100</v>
      </c>
      <c r="O384" s="83" t="s">
        <v>100</v>
      </c>
      <c r="P384" s="84">
        <v>0</v>
      </c>
      <c r="Q384" s="85">
        <f t="shared" si="97"/>
        <v>2</v>
      </c>
      <c r="R384" s="91">
        <v>6235.2</v>
      </c>
      <c r="S384" s="87"/>
      <c r="T384" s="88">
        <f>IF(S384=0,0,SUM($S$5:S384))</f>
        <v>0</v>
      </c>
      <c r="U384" s="89">
        <f t="shared" si="98"/>
        <v>0</v>
      </c>
      <c r="V384" s="89">
        <f t="shared" si="99"/>
        <v>0</v>
      </c>
      <c r="W384" s="90">
        <f t="shared" si="100"/>
        <v>0</v>
      </c>
      <c r="X384" s="90">
        <f t="shared" si="101"/>
        <v>0</v>
      </c>
      <c r="Y384" s="89">
        <f t="shared" si="102"/>
        <v>0</v>
      </c>
      <c r="Z384" s="89">
        <f t="shared" si="103"/>
        <v>0</v>
      </c>
      <c r="AA384" s="87"/>
      <c r="AB384" s="87"/>
      <c r="AD384" s="186" t="s">
        <v>145</v>
      </c>
    </row>
    <row r="385" spans="1:30" s="74" customFormat="1" ht="12.95" customHeight="1">
      <c r="A385" s="75" t="str">
        <f t="shared" ref="A385:A387" si="104">IF(P385&gt;0,P385,"")</f>
        <v/>
      </c>
      <c r="B385" s="76">
        <f t="shared" ref="B385:B387" si="105">ROUNDDOWN(R385/$P$2,0)</f>
        <v>155</v>
      </c>
      <c r="C385" s="77">
        <f t="shared" ref="C385:C387" si="106">ROUND(R385-(B385*$P$2),2)</f>
        <v>39.200000000000003</v>
      </c>
      <c r="D385" s="78" t="str">
        <f t="shared" ref="D385:D387" si="107">IF(D384="(전)","(후)",IF(AND(B385=B386,C385=C386),"(전)",""))</f>
        <v>(전)</v>
      </c>
      <c r="E385" s="79">
        <f t="shared" ref="E385:E387" si="108">IF(P385&gt;0,0,ROUND(((B385*$P$2)+C385)-((B384*$P$2)+C384),2))</f>
        <v>4</v>
      </c>
      <c r="F385" s="80">
        <v>700</v>
      </c>
      <c r="G385" s="81">
        <v>54.22</v>
      </c>
      <c r="H385" s="81">
        <v>50.45</v>
      </c>
      <c r="I385" s="81">
        <v>3.769999999999996</v>
      </c>
      <c r="J385" s="81" t="s">
        <v>111</v>
      </c>
      <c r="K385" s="81" t="s">
        <v>96</v>
      </c>
      <c r="L385" s="82">
        <v>0</v>
      </c>
      <c r="M385" s="83" t="s">
        <v>100</v>
      </c>
      <c r="N385" s="83" t="s">
        <v>100</v>
      </c>
      <c r="O385" s="83" t="s">
        <v>100</v>
      </c>
      <c r="P385" s="84">
        <v>0</v>
      </c>
      <c r="Q385" s="85">
        <f t="shared" ref="Q385:Q387" si="109">IF(P385=0,Q384,P385)</f>
        <v>2</v>
      </c>
      <c r="R385" s="91">
        <v>6239.2</v>
      </c>
      <c r="S385" s="87"/>
      <c r="T385" s="88">
        <f>IF(S385=0,0,SUM($S$5:S385))</f>
        <v>0</v>
      </c>
      <c r="U385" s="89">
        <f t="shared" ref="U385:U387" si="110">IF(S385=1,Q385,0)</f>
        <v>0</v>
      </c>
      <c r="V385" s="89">
        <f t="shared" ref="V385:V387" si="111">IF(S385=1,R385,0)</f>
        <v>0</v>
      </c>
      <c r="W385" s="90">
        <f t="shared" ref="W385:W387" si="112">IF($S385=0,0,G385)</f>
        <v>0</v>
      </c>
      <c r="X385" s="90">
        <f t="shared" ref="X385:X387" si="113">IF($S385=0,0,H385)</f>
        <v>0</v>
      </c>
      <c r="Y385" s="89">
        <f t="shared" ref="Y385:Y387" si="114">IF(S385=1,J385,0)</f>
        <v>0</v>
      </c>
      <c r="Z385" s="89">
        <f t="shared" ref="Z385:Z387" si="115">IF(S385=1,K385,0)</f>
        <v>0</v>
      </c>
      <c r="AA385" s="87"/>
      <c r="AB385" s="87"/>
      <c r="AD385" s="186" t="s">
        <v>145</v>
      </c>
    </row>
    <row r="386" spans="1:30" s="210" customFormat="1" ht="12.95" customHeight="1">
      <c r="A386" s="194" t="str">
        <f t="shared" si="104"/>
        <v/>
      </c>
      <c r="B386" s="195">
        <f t="shared" si="105"/>
        <v>155</v>
      </c>
      <c r="C386" s="196">
        <f t="shared" si="106"/>
        <v>39.200000000000003</v>
      </c>
      <c r="D386" s="197" t="str">
        <f t="shared" si="107"/>
        <v>(후)</v>
      </c>
      <c r="E386" s="198">
        <f t="shared" si="108"/>
        <v>0</v>
      </c>
      <c r="F386" s="199">
        <v>700</v>
      </c>
      <c r="G386" s="200">
        <v>54.22</v>
      </c>
      <c r="H386" s="200">
        <v>50.45</v>
      </c>
      <c r="I386" s="200">
        <v>3.769999999999996</v>
      </c>
      <c r="J386" s="200" t="s">
        <v>111</v>
      </c>
      <c r="K386" s="200" t="s">
        <v>95</v>
      </c>
      <c r="L386" s="201">
        <v>0</v>
      </c>
      <c r="M386" s="202" t="s">
        <v>100</v>
      </c>
      <c r="N386" s="202" t="s">
        <v>100</v>
      </c>
      <c r="O386" s="202" t="s">
        <v>100</v>
      </c>
      <c r="P386" s="203">
        <v>0</v>
      </c>
      <c r="Q386" s="204">
        <f t="shared" si="109"/>
        <v>2</v>
      </c>
      <c r="R386" s="205">
        <v>6239.2</v>
      </c>
      <c r="S386" s="206"/>
      <c r="T386" s="207">
        <f>IF(S386=0,0,SUM($S$5:S386))</f>
        <v>0</v>
      </c>
      <c r="U386" s="208">
        <f t="shared" si="110"/>
        <v>0</v>
      </c>
      <c r="V386" s="208">
        <f t="shared" si="111"/>
        <v>0</v>
      </c>
      <c r="W386" s="209">
        <f t="shared" si="112"/>
        <v>0</v>
      </c>
      <c r="X386" s="209">
        <f t="shared" si="113"/>
        <v>0</v>
      </c>
      <c r="Y386" s="208">
        <f t="shared" si="114"/>
        <v>0</v>
      </c>
      <c r="Z386" s="208">
        <f t="shared" si="115"/>
        <v>0</v>
      </c>
      <c r="AA386" s="206"/>
      <c r="AB386" s="206"/>
      <c r="AD386" s="211" t="s">
        <v>145</v>
      </c>
    </row>
    <row r="387" spans="1:30" s="74" customFormat="1" ht="12.95" customHeight="1">
      <c r="A387" s="75" t="str">
        <f t="shared" si="104"/>
        <v/>
      </c>
      <c r="B387" s="76">
        <f t="shared" si="105"/>
        <v>156</v>
      </c>
      <c r="C387" s="77">
        <f t="shared" si="106"/>
        <v>0</v>
      </c>
      <c r="D387" s="78" t="str">
        <f t="shared" si="107"/>
        <v>(전)</v>
      </c>
      <c r="E387" s="79">
        <f t="shared" si="108"/>
        <v>0.8</v>
      </c>
      <c r="F387" s="80">
        <v>700</v>
      </c>
      <c r="G387" s="81">
        <v>54.23</v>
      </c>
      <c r="H387" s="81">
        <v>50.46</v>
      </c>
      <c r="I387" s="81">
        <v>3.769999999999996</v>
      </c>
      <c r="J387" s="81" t="s">
        <v>111</v>
      </c>
      <c r="K387" s="81" t="s">
        <v>95</v>
      </c>
      <c r="L387" s="82">
        <v>0</v>
      </c>
      <c r="M387" s="83" t="s">
        <v>100</v>
      </c>
      <c r="N387" s="83" t="s">
        <v>100</v>
      </c>
      <c r="O387" s="83" t="s">
        <v>100</v>
      </c>
      <c r="P387" s="84">
        <v>0</v>
      </c>
      <c r="Q387" s="85">
        <f t="shared" si="109"/>
        <v>2</v>
      </c>
      <c r="R387" s="91">
        <v>6240</v>
      </c>
      <c r="S387" s="87"/>
      <c r="T387" s="88">
        <f>IF(S387=0,0,SUM($S$5:S387))</f>
        <v>0</v>
      </c>
      <c r="U387" s="89">
        <f t="shared" si="110"/>
        <v>0</v>
      </c>
      <c r="V387" s="89">
        <f t="shared" si="111"/>
        <v>0</v>
      </c>
      <c r="W387" s="90">
        <f t="shared" si="112"/>
        <v>0</v>
      </c>
      <c r="X387" s="90">
        <f t="shared" si="113"/>
        <v>0</v>
      </c>
      <c r="Y387" s="89">
        <f t="shared" si="114"/>
        <v>0</v>
      </c>
      <c r="Z387" s="89">
        <f t="shared" si="115"/>
        <v>0</v>
      </c>
      <c r="AA387" s="87"/>
      <c r="AB387" s="87"/>
      <c r="AD387" s="186" t="s">
        <v>145</v>
      </c>
    </row>
    <row r="388" spans="1:30" s="74" customFormat="1" ht="12.95" customHeight="1">
      <c r="A388" s="75" t="str">
        <f t="shared" si="92"/>
        <v/>
      </c>
      <c r="B388" s="76">
        <f t="shared" si="93"/>
        <v>156</v>
      </c>
      <c r="C388" s="77">
        <f t="shared" si="94"/>
        <v>0</v>
      </c>
      <c r="D388" s="78" t="str">
        <f t="shared" si="95"/>
        <v>(후)</v>
      </c>
      <c r="E388" s="79">
        <f t="shared" si="96"/>
        <v>0</v>
      </c>
      <c r="F388" s="80">
        <v>700</v>
      </c>
      <c r="G388" s="81">
        <v>54.23</v>
      </c>
      <c r="H388" s="81">
        <v>50.46</v>
      </c>
      <c r="I388" s="81">
        <v>3.769999999999996</v>
      </c>
      <c r="J388" s="81" t="s">
        <v>111</v>
      </c>
      <c r="K388" s="81" t="s">
        <v>95</v>
      </c>
      <c r="L388" s="82">
        <v>0</v>
      </c>
      <c r="M388" s="83" t="s">
        <v>100</v>
      </c>
      <c r="N388" s="83" t="s">
        <v>100</v>
      </c>
      <c r="O388" s="83" t="s">
        <v>100</v>
      </c>
      <c r="P388" s="84">
        <v>0</v>
      </c>
      <c r="Q388" s="85">
        <f t="shared" si="97"/>
        <v>2</v>
      </c>
      <c r="R388" s="91">
        <v>6240</v>
      </c>
      <c r="S388" s="87"/>
      <c r="T388" s="88">
        <f>IF(S388=0,0,SUM($S$5:S388))</f>
        <v>0</v>
      </c>
      <c r="U388" s="89">
        <f t="shared" si="98"/>
        <v>0</v>
      </c>
      <c r="V388" s="89">
        <f t="shared" si="99"/>
        <v>0</v>
      </c>
      <c r="W388" s="90">
        <f t="shared" si="100"/>
        <v>0</v>
      </c>
      <c r="X388" s="90">
        <f t="shared" si="101"/>
        <v>0</v>
      </c>
      <c r="Y388" s="89">
        <f t="shared" si="102"/>
        <v>0</v>
      </c>
      <c r="Z388" s="89">
        <f t="shared" si="103"/>
        <v>0</v>
      </c>
      <c r="AA388" s="87"/>
      <c r="AB388" s="87"/>
      <c r="AD388" s="186" t="s">
        <v>145</v>
      </c>
    </row>
    <row r="389" spans="1:30" s="74" customFormat="1" ht="12.95" customHeight="1">
      <c r="A389" s="75" t="str">
        <f t="shared" si="92"/>
        <v/>
      </c>
      <c r="B389" s="76">
        <f t="shared" si="93"/>
        <v>157</v>
      </c>
      <c r="C389" s="77">
        <f t="shared" si="94"/>
        <v>0</v>
      </c>
      <c r="D389" s="78" t="str">
        <f t="shared" si="95"/>
        <v/>
      </c>
      <c r="E389" s="79">
        <f t="shared" si="96"/>
        <v>40</v>
      </c>
      <c r="F389" s="80">
        <v>700</v>
      </c>
      <c r="G389" s="81">
        <v>54.57</v>
      </c>
      <c r="H389" s="81">
        <v>50.93</v>
      </c>
      <c r="I389" s="81">
        <v>3.6400000000000006</v>
      </c>
      <c r="J389" s="81" t="s">
        <v>111</v>
      </c>
      <c r="K389" s="81" t="s">
        <v>95</v>
      </c>
      <c r="L389" s="82">
        <v>0</v>
      </c>
      <c r="M389" s="83" t="s">
        <v>100</v>
      </c>
      <c r="N389" s="83" t="s">
        <v>100</v>
      </c>
      <c r="O389" s="83" t="s">
        <v>100</v>
      </c>
      <c r="P389" s="84">
        <v>0</v>
      </c>
      <c r="Q389" s="85">
        <f t="shared" si="97"/>
        <v>2</v>
      </c>
      <c r="R389" s="91">
        <v>6280</v>
      </c>
      <c r="S389" s="87"/>
      <c r="T389" s="88">
        <f>IF(S389=0,0,SUM($S$5:S389))</f>
        <v>0</v>
      </c>
      <c r="U389" s="89">
        <f t="shared" si="98"/>
        <v>0</v>
      </c>
      <c r="V389" s="89">
        <f t="shared" si="99"/>
        <v>0</v>
      </c>
      <c r="W389" s="90">
        <f t="shared" si="100"/>
        <v>0</v>
      </c>
      <c r="X389" s="90">
        <f t="shared" si="101"/>
        <v>0</v>
      </c>
      <c r="Y389" s="89">
        <f t="shared" si="102"/>
        <v>0</v>
      </c>
      <c r="Z389" s="89">
        <f t="shared" si="103"/>
        <v>0</v>
      </c>
      <c r="AA389" s="87"/>
      <c r="AB389" s="87"/>
      <c r="AD389" s="186" t="s">
        <v>145</v>
      </c>
    </row>
    <row r="390" spans="1:30" s="74" customFormat="1" ht="12.95" customHeight="1">
      <c r="A390" s="75" t="str">
        <f t="shared" si="92"/>
        <v/>
      </c>
      <c r="B390" s="76">
        <f t="shared" si="93"/>
        <v>158</v>
      </c>
      <c r="C390" s="77">
        <f t="shared" si="94"/>
        <v>0</v>
      </c>
      <c r="D390" s="78" t="str">
        <f t="shared" si="95"/>
        <v/>
      </c>
      <c r="E390" s="79">
        <f t="shared" si="96"/>
        <v>40</v>
      </c>
      <c r="F390" s="80">
        <v>700</v>
      </c>
      <c r="G390" s="81">
        <v>54.92</v>
      </c>
      <c r="H390" s="81">
        <v>51.41</v>
      </c>
      <c r="I390" s="81">
        <v>3.5100000000000051</v>
      </c>
      <c r="J390" s="81" t="s">
        <v>111</v>
      </c>
      <c r="K390" s="81" t="s">
        <v>95</v>
      </c>
      <c r="L390" s="82">
        <v>0</v>
      </c>
      <c r="M390" s="83" t="s">
        <v>100</v>
      </c>
      <c r="N390" s="83" t="s">
        <v>100</v>
      </c>
      <c r="O390" s="83" t="s">
        <v>100</v>
      </c>
      <c r="P390" s="84">
        <v>0</v>
      </c>
      <c r="Q390" s="85">
        <f t="shared" si="97"/>
        <v>2</v>
      </c>
      <c r="R390" s="91">
        <v>6320</v>
      </c>
      <c r="S390" s="87"/>
      <c r="T390" s="88">
        <f>IF(S390=0,0,SUM($S$5:S390))</f>
        <v>0</v>
      </c>
      <c r="U390" s="89">
        <f t="shared" si="98"/>
        <v>0</v>
      </c>
      <c r="V390" s="89">
        <f t="shared" si="99"/>
        <v>0</v>
      </c>
      <c r="W390" s="90">
        <f t="shared" si="100"/>
        <v>0</v>
      </c>
      <c r="X390" s="90">
        <f t="shared" si="101"/>
        <v>0</v>
      </c>
      <c r="Y390" s="89">
        <f t="shared" si="102"/>
        <v>0</v>
      </c>
      <c r="Z390" s="89">
        <f t="shared" si="103"/>
        <v>0</v>
      </c>
      <c r="AA390" s="87"/>
      <c r="AB390" s="87"/>
      <c r="AD390" s="186" t="s">
        <v>145</v>
      </c>
    </row>
    <row r="391" spans="1:30" s="74" customFormat="1" ht="12.95" customHeight="1">
      <c r="A391" s="75" t="str">
        <f t="shared" si="92"/>
        <v/>
      </c>
      <c r="B391" s="76">
        <f t="shared" si="93"/>
        <v>158</v>
      </c>
      <c r="C391" s="77">
        <f t="shared" si="94"/>
        <v>9.5</v>
      </c>
      <c r="D391" s="78" t="str">
        <f t="shared" si="95"/>
        <v/>
      </c>
      <c r="E391" s="79">
        <f t="shared" si="96"/>
        <v>9.5</v>
      </c>
      <c r="F391" s="80">
        <v>700</v>
      </c>
      <c r="G391" s="81">
        <v>55</v>
      </c>
      <c r="H391" s="81">
        <v>51.52</v>
      </c>
      <c r="I391" s="81">
        <v>3.4799999999999969</v>
      </c>
      <c r="J391" s="81" t="s">
        <v>111</v>
      </c>
      <c r="K391" s="81" t="s">
        <v>95</v>
      </c>
      <c r="L391" s="82">
        <v>0</v>
      </c>
      <c r="M391" s="83" t="s">
        <v>100</v>
      </c>
      <c r="N391" s="83" t="s">
        <v>100</v>
      </c>
      <c r="O391" s="83" t="s">
        <v>100</v>
      </c>
      <c r="P391" s="84">
        <v>0</v>
      </c>
      <c r="Q391" s="85">
        <f t="shared" si="97"/>
        <v>2</v>
      </c>
      <c r="R391" s="91">
        <v>6329.5</v>
      </c>
      <c r="S391" s="87"/>
      <c r="T391" s="88">
        <f>IF(S391=0,0,SUM($S$5:S391))</f>
        <v>0</v>
      </c>
      <c r="U391" s="89">
        <f t="shared" si="98"/>
        <v>0</v>
      </c>
      <c r="V391" s="89">
        <f t="shared" si="99"/>
        <v>0</v>
      </c>
      <c r="W391" s="90">
        <f t="shared" si="100"/>
        <v>0</v>
      </c>
      <c r="X391" s="90">
        <f t="shared" si="101"/>
        <v>0</v>
      </c>
      <c r="Y391" s="89">
        <f t="shared" si="102"/>
        <v>0</v>
      </c>
      <c r="Z391" s="89">
        <f t="shared" si="103"/>
        <v>0</v>
      </c>
      <c r="AA391" s="87"/>
      <c r="AB391" s="87"/>
      <c r="AD391" s="186" t="s">
        <v>145</v>
      </c>
    </row>
    <row r="392" spans="1:30" s="74" customFormat="1" ht="12.95" customHeight="1">
      <c r="A392" s="75" t="str">
        <f t="shared" si="92"/>
        <v/>
      </c>
      <c r="B392" s="76">
        <f t="shared" si="93"/>
        <v>159</v>
      </c>
      <c r="C392" s="77">
        <f t="shared" si="94"/>
        <v>0</v>
      </c>
      <c r="D392" s="78" t="str">
        <f t="shared" si="95"/>
        <v/>
      </c>
      <c r="E392" s="79">
        <f t="shared" si="96"/>
        <v>30.5</v>
      </c>
      <c r="F392" s="80">
        <v>700</v>
      </c>
      <c r="G392" s="81">
        <v>55.42</v>
      </c>
      <c r="H392" s="81">
        <v>52.12</v>
      </c>
      <c r="I392" s="81">
        <v>3.3000000000000043</v>
      </c>
      <c r="J392" s="81" t="s">
        <v>111</v>
      </c>
      <c r="K392" s="81" t="s">
        <v>95</v>
      </c>
      <c r="L392" s="82">
        <v>0</v>
      </c>
      <c r="M392" s="83" t="s">
        <v>100</v>
      </c>
      <c r="N392" s="83" t="s">
        <v>100</v>
      </c>
      <c r="O392" s="83" t="s">
        <v>100</v>
      </c>
      <c r="P392" s="84">
        <v>0</v>
      </c>
      <c r="Q392" s="85">
        <f t="shared" si="97"/>
        <v>2</v>
      </c>
      <c r="R392" s="91">
        <v>6360</v>
      </c>
      <c r="S392" s="87"/>
      <c r="T392" s="88">
        <f>IF(S392=0,0,SUM($S$5:S392))</f>
        <v>0</v>
      </c>
      <c r="U392" s="89">
        <f t="shared" si="98"/>
        <v>0</v>
      </c>
      <c r="V392" s="89">
        <f t="shared" si="99"/>
        <v>0</v>
      </c>
      <c r="W392" s="90">
        <f t="shared" si="100"/>
        <v>0</v>
      </c>
      <c r="X392" s="90">
        <f t="shared" si="101"/>
        <v>0</v>
      </c>
      <c r="Y392" s="89">
        <f t="shared" si="102"/>
        <v>0</v>
      </c>
      <c r="Z392" s="89">
        <f t="shared" si="103"/>
        <v>0</v>
      </c>
      <c r="AA392" s="87"/>
      <c r="AB392" s="87"/>
      <c r="AD392" s="186" t="s">
        <v>145</v>
      </c>
    </row>
    <row r="393" spans="1:30" s="74" customFormat="1" ht="12.95" customHeight="1">
      <c r="A393" s="75" t="str">
        <f t="shared" si="92"/>
        <v/>
      </c>
      <c r="B393" s="76">
        <f t="shared" si="93"/>
        <v>160</v>
      </c>
      <c r="C393" s="77">
        <f t="shared" si="94"/>
        <v>0</v>
      </c>
      <c r="D393" s="78" t="str">
        <f t="shared" si="95"/>
        <v/>
      </c>
      <c r="E393" s="79">
        <f t="shared" si="96"/>
        <v>40</v>
      </c>
      <c r="F393" s="80">
        <v>700</v>
      </c>
      <c r="G393" s="81">
        <v>55.98</v>
      </c>
      <c r="H393" s="81">
        <v>52.91</v>
      </c>
      <c r="I393" s="81">
        <v>3.0700000000000003</v>
      </c>
      <c r="J393" s="81" t="s">
        <v>111</v>
      </c>
      <c r="K393" s="81" t="s">
        <v>95</v>
      </c>
      <c r="L393" s="82">
        <v>0</v>
      </c>
      <c r="M393" s="83" t="s">
        <v>100</v>
      </c>
      <c r="N393" s="83" t="s">
        <v>100</v>
      </c>
      <c r="O393" s="83" t="s">
        <v>100</v>
      </c>
      <c r="P393" s="84">
        <v>0</v>
      </c>
      <c r="Q393" s="85">
        <f t="shared" si="97"/>
        <v>2</v>
      </c>
      <c r="R393" s="91">
        <v>6400</v>
      </c>
      <c r="S393" s="87"/>
      <c r="T393" s="88">
        <f>IF(S393=0,0,SUM($S$5:S393))</f>
        <v>0</v>
      </c>
      <c r="U393" s="89">
        <f t="shared" si="98"/>
        <v>0</v>
      </c>
      <c r="V393" s="89">
        <f t="shared" si="99"/>
        <v>0</v>
      </c>
      <c r="W393" s="90">
        <f t="shared" si="100"/>
        <v>0</v>
      </c>
      <c r="X393" s="90">
        <f t="shared" si="101"/>
        <v>0</v>
      </c>
      <c r="Y393" s="89">
        <f t="shared" si="102"/>
        <v>0</v>
      </c>
      <c r="Z393" s="89">
        <f t="shared" si="103"/>
        <v>0</v>
      </c>
      <c r="AA393" s="87"/>
      <c r="AB393" s="87"/>
      <c r="AD393" s="186" t="s">
        <v>145</v>
      </c>
    </row>
    <row r="394" spans="1:30" s="74" customFormat="1" ht="12.95" customHeight="1">
      <c r="A394" s="75" t="str">
        <f t="shared" si="92"/>
        <v/>
      </c>
      <c r="B394" s="76">
        <f t="shared" si="93"/>
        <v>160</v>
      </c>
      <c r="C394" s="77">
        <f t="shared" si="94"/>
        <v>6.2</v>
      </c>
      <c r="D394" s="78" t="str">
        <f t="shared" si="95"/>
        <v/>
      </c>
      <c r="E394" s="79">
        <f t="shared" si="96"/>
        <v>6.2</v>
      </c>
      <c r="F394" s="80">
        <v>700</v>
      </c>
      <c r="G394" s="81">
        <v>56.06</v>
      </c>
      <c r="H394" s="81">
        <v>53.03</v>
      </c>
      <c r="I394" s="81">
        <v>3.0300000000000011</v>
      </c>
      <c r="J394" s="81" t="s">
        <v>111</v>
      </c>
      <c r="K394" s="81" t="s">
        <v>95</v>
      </c>
      <c r="L394" s="82">
        <v>0</v>
      </c>
      <c r="M394" s="83" t="s">
        <v>104</v>
      </c>
      <c r="N394" s="83" t="s">
        <v>100</v>
      </c>
      <c r="O394" s="83" t="s">
        <v>100</v>
      </c>
      <c r="P394" s="84">
        <v>0</v>
      </c>
      <c r="Q394" s="85">
        <f t="shared" si="97"/>
        <v>2</v>
      </c>
      <c r="R394" s="91">
        <v>6406.2</v>
      </c>
      <c r="S394" s="87"/>
      <c r="T394" s="88">
        <f>IF(S394=0,0,SUM($S$5:S394))</f>
        <v>0</v>
      </c>
      <c r="U394" s="89">
        <f t="shared" si="98"/>
        <v>0</v>
      </c>
      <c r="V394" s="89">
        <f t="shared" si="99"/>
        <v>0</v>
      </c>
      <c r="W394" s="90">
        <f t="shared" si="100"/>
        <v>0</v>
      </c>
      <c r="X394" s="90">
        <f t="shared" si="101"/>
        <v>0</v>
      </c>
      <c r="Y394" s="89">
        <f t="shared" si="102"/>
        <v>0</v>
      </c>
      <c r="Z394" s="89">
        <f t="shared" si="103"/>
        <v>0</v>
      </c>
      <c r="AA394" s="87"/>
      <c r="AB394" s="87"/>
      <c r="AD394" s="186" t="s">
        <v>145</v>
      </c>
    </row>
    <row r="395" spans="1:30" s="74" customFormat="1" ht="12.95" customHeight="1">
      <c r="A395" s="75" t="str">
        <f t="shared" si="92"/>
        <v/>
      </c>
      <c r="B395" s="76">
        <f t="shared" si="93"/>
        <v>161</v>
      </c>
      <c r="C395" s="77">
        <f t="shared" si="94"/>
        <v>0</v>
      </c>
      <c r="D395" s="78" t="str">
        <f t="shared" si="95"/>
        <v/>
      </c>
      <c r="E395" s="79">
        <f t="shared" si="96"/>
        <v>33.799999999999997</v>
      </c>
      <c r="F395" s="80">
        <v>700</v>
      </c>
      <c r="G395" s="81">
        <v>56.53</v>
      </c>
      <c r="H395" s="81">
        <v>53.7</v>
      </c>
      <c r="I395" s="81">
        <v>2.8299999999999983</v>
      </c>
      <c r="J395" s="81" t="s">
        <v>111</v>
      </c>
      <c r="K395" s="81" t="s">
        <v>95</v>
      </c>
      <c r="L395" s="82">
        <v>0</v>
      </c>
      <c r="M395" s="83" t="s">
        <v>100</v>
      </c>
      <c r="N395" s="83" t="s">
        <v>100</v>
      </c>
      <c r="O395" s="83" t="s">
        <v>100</v>
      </c>
      <c r="P395" s="84">
        <v>0</v>
      </c>
      <c r="Q395" s="85">
        <f t="shared" si="97"/>
        <v>2</v>
      </c>
      <c r="R395" s="91">
        <v>6440</v>
      </c>
      <c r="S395" s="87"/>
      <c r="T395" s="88">
        <f>IF(S395=0,0,SUM($S$5:S395))</f>
        <v>0</v>
      </c>
      <c r="U395" s="89">
        <f t="shared" si="98"/>
        <v>0</v>
      </c>
      <c r="V395" s="89">
        <f t="shared" si="99"/>
        <v>0</v>
      </c>
      <c r="W395" s="90">
        <f t="shared" si="100"/>
        <v>0</v>
      </c>
      <c r="X395" s="90">
        <f t="shared" si="101"/>
        <v>0</v>
      </c>
      <c r="Y395" s="89">
        <f t="shared" si="102"/>
        <v>0</v>
      </c>
      <c r="Z395" s="89">
        <f t="shared" si="103"/>
        <v>0</v>
      </c>
      <c r="AA395" s="87"/>
      <c r="AB395" s="87"/>
      <c r="AD395" s="186" t="s">
        <v>145</v>
      </c>
    </row>
    <row r="396" spans="1:30" s="74" customFormat="1" ht="12.95" customHeight="1">
      <c r="A396" s="75" t="str">
        <f t="shared" si="92"/>
        <v/>
      </c>
      <c r="B396" s="76">
        <f t="shared" si="93"/>
        <v>162</v>
      </c>
      <c r="C396" s="77">
        <f t="shared" si="94"/>
        <v>0</v>
      </c>
      <c r="D396" s="78" t="str">
        <f t="shared" si="95"/>
        <v/>
      </c>
      <c r="E396" s="79">
        <f t="shared" si="96"/>
        <v>40</v>
      </c>
      <c r="F396" s="80">
        <v>700</v>
      </c>
      <c r="G396" s="81">
        <v>57.08</v>
      </c>
      <c r="H396" s="81">
        <v>54.48</v>
      </c>
      <c r="I396" s="81">
        <v>2.6000000000000014</v>
      </c>
      <c r="J396" s="81" t="s">
        <v>111</v>
      </c>
      <c r="K396" s="81" t="s">
        <v>95</v>
      </c>
      <c r="L396" s="82">
        <v>0</v>
      </c>
      <c r="M396" s="83" t="s">
        <v>100</v>
      </c>
      <c r="N396" s="83" t="s">
        <v>100</v>
      </c>
      <c r="O396" s="83" t="s">
        <v>100</v>
      </c>
      <c r="P396" s="84">
        <v>0</v>
      </c>
      <c r="Q396" s="85">
        <f t="shared" si="97"/>
        <v>2</v>
      </c>
      <c r="R396" s="91">
        <v>6480</v>
      </c>
      <c r="S396" s="87"/>
      <c r="T396" s="88">
        <f>IF(S396=0,0,SUM($S$5:S396))</f>
        <v>0</v>
      </c>
      <c r="U396" s="89">
        <f t="shared" si="98"/>
        <v>0</v>
      </c>
      <c r="V396" s="89">
        <f t="shared" si="99"/>
        <v>0</v>
      </c>
      <c r="W396" s="90">
        <f t="shared" si="100"/>
        <v>0</v>
      </c>
      <c r="X396" s="90">
        <f t="shared" si="101"/>
        <v>0</v>
      </c>
      <c r="Y396" s="89">
        <f t="shared" si="102"/>
        <v>0</v>
      </c>
      <c r="Z396" s="89">
        <f t="shared" si="103"/>
        <v>0</v>
      </c>
      <c r="AA396" s="87"/>
      <c r="AB396" s="87"/>
      <c r="AD396" s="186" t="s">
        <v>145</v>
      </c>
    </row>
    <row r="397" spans="1:30" s="74" customFormat="1" ht="12.95" customHeight="1">
      <c r="A397" s="75" t="str">
        <f t="shared" si="92"/>
        <v/>
      </c>
      <c r="B397" s="76">
        <f t="shared" si="93"/>
        <v>163</v>
      </c>
      <c r="C397" s="77">
        <f t="shared" si="94"/>
        <v>0</v>
      </c>
      <c r="D397" s="78" t="str">
        <f t="shared" si="95"/>
        <v/>
      </c>
      <c r="E397" s="79">
        <f t="shared" si="96"/>
        <v>40</v>
      </c>
      <c r="F397" s="80">
        <v>700</v>
      </c>
      <c r="G397" s="81">
        <v>57.64</v>
      </c>
      <c r="H397" s="81">
        <v>55.27</v>
      </c>
      <c r="I397" s="81">
        <v>2.3699999999999974</v>
      </c>
      <c r="J397" s="81" t="s">
        <v>111</v>
      </c>
      <c r="K397" s="81" t="s">
        <v>95</v>
      </c>
      <c r="L397" s="82">
        <v>0</v>
      </c>
      <c r="M397" s="83" t="s">
        <v>100</v>
      </c>
      <c r="N397" s="83" t="s">
        <v>100</v>
      </c>
      <c r="O397" s="83" t="s">
        <v>100</v>
      </c>
      <c r="P397" s="84">
        <v>0</v>
      </c>
      <c r="Q397" s="85">
        <f t="shared" si="97"/>
        <v>2</v>
      </c>
      <c r="R397" s="91">
        <v>6520</v>
      </c>
      <c r="S397" s="87"/>
      <c r="T397" s="88">
        <f>IF(S397=0,0,SUM($S$5:S397))</f>
        <v>0</v>
      </c>
      <c r="U397" s="89">
        <f t="shared" si="98"/>
        <v>0</v>
      </c>
      <c r="V397" s="89">
        <f t="shared" si="99"/>
        <v>0</v>
      </c>
      <c r="W397" s="90">
        <f t="shared" si="100"/>
        <v>0</v>
      </c>
      <c r="X397" s="90">
        <f t="shared" si="101"/>
        <v>0</v>
      </c>
      <c r="Y397" s="89">
        <f t="shared" si="102"/>
        <v>0</v>
      </c>
      <c r="Z397" s="89">
        <f t="shared" si="103"/>
        <v>0</v>
      </c>
      <c r="AA397" s="87"/>
      <c r="AB397" s="87"/>
      <c r="AD397" s="186" t="s">
        <v>145</v>
      </c>
    </row>
    <row r="398" spans="1:30" s="74" customFormat="1" ht="12.95" customHeight="1">
      <c r="A398" s="75" t="str">
        <f t="shared" si="92"/>
        <v/>
      </c>
      <c r="B398" s="76">
        <f t="shared" si="93"/>
        <v>163</v>
      </c>
      <c r="C398" s="77">
        <f t="shared" si="94"/>
        <v>9.5</v>
      </c>
      <c r="D398" s="78" t="str">
        <f t="shared" si="95"/>
        <v/>
      </c>
      <c r="E398" s="79">
        <f t="shared" si="96"/>
        <v>9.5</v>
      </c>
      <c r="F398" s="80">
        <v>700</v>
      </c>
      <c r="G398" s="81">
        <v>57.77</v>
      </c>
      <c r="H398" s="81">
        <v>55.46</v>
      </c>
      <c r="I398" s="81">
        <v>2.3100000000000023</v>
      </c>
      <c r="J398" s="81" t="s">
        <v>111</v>
      </c>
      <c r="K398" s="81" t="s">
        <v>95</v>
      </c>
      <c r="L398" s="82">
        <v>0</v>
      </c>
      <c r="M398" s="83" t="s">
        <v>100</v>
      </c>
      <c r="N398" s="83" t="s">
        <v>100</v>
      </c>
      <c r="O398" s="83" t="s">
        <v>100</v>
      </c>
      <c r="P398" s="84">
        <v>0</v>
      </c>
      <c r="Q398" s="85">
        <f t="shared" si="97"/>
        <v>2</v>
      </c>
      <c r="R398" s="91">
        <v>6529.5</v>
      </c>
      <c r="S398" s="87"/>
      <c r="T398" s="88">
        <f>IF(S398=0,0,SUM($S$5:S398))</f>
        <v>0</v>
      </c>
      <c r="U398" s="89">
        <f t="shared" si="98"/>
        <v>0</v>
      </c>
      <c r="V398" s="89">
        <f t="shared" si="99"/>
        <v>0</v>
      </c>
      <c r="W398" s="90">
        <f t="shared" si="100"/>
        <v>0</v>
      </c>
      <c r="X398" s="90">
        <f t="shared" si="101"/>
        <v>0</v>
      </c>
      <c r="Y398" s="89">
        <f t="shared" si="102"/>
        <v>0</v>
      </c>
      <c r="Z398" s="89">
        <f t="shared" si="103"/>
        <v>0</v>
      </c>
      <c r="AA398" s="87"/>
      <c r="AB398" s="87"/>
      <c r="AD398" s="186" t="s">
        <v>145</v>
      </c>
    </row>
    <row r="399" spans="1:30" s="74" customFormat="1" ht="12.95" customHeight="1">
      <c r="A399" s="75" t="str">
        <f t="shared" si="92"/>
        <v/>
      </c>
      <c r="B399" s="76">
        <f t="shared" si="93"/>
        <v>164</v>
      </c>
      <c r="C399" s="77">
        <f t="shared" si="94"/>
        <v>0</v>
      </c>
      <c r="D399" s="78" t="str">
        <f t="shared" si="95"/>
        <v/>
      </c>
      <c r="E399" s="79">
        <f t="shared" si="96"/>
        <v>30.5</v>
      </c>
      <c r="F399" s="80">
        <v>700</v>
      </c>
      <c r="G399" s="81">
        <v>58.19</v>
      </c>
      <c r="H399" s="81">
        <v>55.63</v>
      </c>
      <c r="I399" s="81">
        <v>2.5599999999999952</v>
      </c>
      <c r="J399" s="81" t="s">
        <v>111</v>
      </c>
      <c r="K399" s="81" t="s">
        <v>95</v>
      </c>
      <c r="L399" s="82">
        <v>0</v>
      </c>
      <c r="M399" s="83" t="s">
        <v>100</v>
      </c>
      <c r="N399" s="83" t="s">
        <v>100</v>
      </c>
      <c r="O399" s="83" t="s">
        <v>100</v>
      </c>
      <c r="P399" s="84">
        <v>0</v>
      </c>
      <c r="Q399" s="85">
        <f t="shared" si="97"/>
        <v>2</v>
      </c>
      <c r="R399" s="91">
        <v>6560</v>
      </c>
      <c r="S399" s="87"/>
      <c r="T399" s="88">
        <f>IF(S399=0,0,SUM($S$5:S399))</f>
        <v>0</v>
      </c>
      <c r="U399" s="89">
        <f t="shared" si="98"/>
        <v>0</v>
      </c>
      <c r="V399" s="89">
        <f t="shared" si="99"/>
        <v>0</v>
      </c>
      <c r="W399" s="90">
        <f t="shared" si="100"/>
        <v>0</v>
      </c>
      <c r="X399" s="90">
        <f t="shared" si="101"/>
        <v>0</v>
      </c>
      <c r="Y399" s="89">
        <f t="shared" si="102"/>
        <v>0</v>
      </c>
      <c r="Z399" s="89">
        <f t="shared" si="103"/>
        <v>0</v>
      </c>
      <c r="AA399" s="87"/>
      <c r="AB399" s="87"/>
      <c r="AD399" s="186" t="s">
        <v>145</v>
      </c>
    </row>
    <row r="400" spans="1:30" s="74" customFormat="1" ht="12.95" customHeight="1">
      <c r="A400" s="75" t="str">
        <f t="shared" si="92"/>
        <v/>
      </c>
      <c r="B400" s="76">
        <f t="shared" si="93"/>
        <v>165</v>
      </c>
      <c r="C400" s="77">
        <f t="shared" si="94"/>
        <v>0</v>
      </c>
      <c r="D400" s="78" t="str">
        <f t="shared" si="95"/>
        <v/>
      </c>
      <c r="E400" s="79">
        <f t="shared" si="96"/>
        <v>40</v>
      </c>
      <c r="F400" s="80">
        <v>700</v>
      </c>
      <c r="G400" s="81">
        <v>58.74</v>
      </c>
      <c r="H400" s="81">
        <v>55.85</v>
      </c>
      <c r="I400" s="81">
        <v>2.8900000000000006</v>
      </c>
      <c r="J400" s="81" t="s">
        <v>111</v>
      </c>
      <c r="K400" s="81" t="s">
        <v>95</v>
      </c>
      <c r="L400" s="82">
        <v>0</v>
      </c>
      <c r="M400" s="83" t="s">
        <v>100</v>
      </c>
      <c r="N400" s="83" t="s">
        <v>100</v>
      </c>
      <c r="O400" s="83" t="s">
        <v>100</v>
      </c>
      <c r="P400" s="84">
        <v>0</v>
      </c>
      <c r="Q400" s="85">
        <f t="shared" si="97"/>
        <v>2</v>
      </c>
      <c r="R400" s="91">
        <v>6600</v>
      </c>
      <c r="S400" s="87"/>
      <c r="T400" s="88">
        <f>IF(S400=0,0,SUM($S$5:S400))</f>
        <v>0</v>
      </c>
      <c r="U400" s="89">
        <f t="shared" si="98"/>
        <v>0</v>
      </c>
      <c r="V400" s="89">
        <f t="shared" si="99"/>
        <v>0</v>
      </c>
      <c r="W400" s="90">
        <f t="shared" si="100"/>
        <v>0</v>
      </c>
      <c r="X400" s="90">
        <f t="shared" si="101"/>
        <v>0</v>
      </c>
      <c r="Y400" s="89">
        <f t="shared" si="102"/>
        <v>0</v>
      </c>
      <c r="Z400" s="89">
        <f t="shared" si="103"/>
        <v>0</v>
      </c>
      <c r="AA400" s="87"/>
      <c r="AB400" s="87"/>
      <c r="AD400" s="186" t="s">
        <v>145</v>
      </c>
    </row>
    <row r="401" spans="1:30" s="74" customFormat="1" ht="12.95" customHeight="1">
      <c r="A401" s="75" t="str">
        <f t="shared" si="92"/>
        <v/>
      </c>
      <c r="B401" s="76">
        <f t="shared" si="93"/>
        <v>166</v>
      </c>
      <c r="C401" s="77">
        <f t="shared" si="94"/>
        <v>0</v>
      </c>
      <c r="D401" s="78" t="str">
        <f t="shared" si="95"/>
        <v/>
      </c>
      <c r="E401" s="79">
        <f t="shared" si="96"/>
        <v>40</v>
      </c>
      <c r="F401" s="80">
        <v>700</v>
      </c>
      <c r="G401" s="81">
        <v>59.3</v>
      </c>
      <c r="H401" s="81">
        <v>56.07</v>
      </c>
      <c r="I401" s="81">
        <v>3.2299999999999969</v>
      </c>
      <c r="J401" s="81" t="s">
        <v>111</v>
      </c>
      <c r="K401" s="81" t="s">
        <v>95</v>
      </c>
      <c r="L401" s="82">
        <v>0</v>
      </c>
      <c r="M401" s="83" t="s">
        <v>100</v>
      </c>
      <c r="N401" s="83" t="s">
        <v>100</v>
      </c>
      <c r="O401" s="83" t="s">
        <v>100</v>
      </c>
      <c r="P401" s="84">
        <v>0</v>
      </c>
      <c r="Q401" s="85">
        <f t="shared" si="97"/>
        <v>2</v>
      </c>
      <c r="R401" s="91">
        <v>6640</v>
      </c>
      <c r="S401" s="87"/>
      <c r="T401" s="88">
        <f>IF(S401=0,0,SUM($S$5:S401))</f>
        <v>0</v>
      </c>
      <c r="U401" s="89">
        <f t="shared" si="98"/>
        <v>0</v>
      </c>
      <c r="V401" s="89">
        <f t="shared" si="99"/>
        <v>0</v>
      </c>
      <c r="W401" s="90">
        <f t="shared" si="100"/>
        <v>0</v>
      </c>
      <c r="X401" s="90">
        <f t="shared" si="101"/>
        <v>0</v>
      </c>
      <c r="Y401" s="89">
        <f t="shared" si="102"/>
        <v>0</v>
      </c>
      <c r="Z401" s="89">
        <f t="shared" si="103"/>
        <v>0</v>
      </c>
      <c r="AA401" s="87"/>
      <c r="AB401" s="87"/>
      <c r="AD401" s="186" t="s">
        <v>145</v>
      </c>
    </row>
    <row r="402" spans="1:30" s="74" customFormat="1" ht="12.95" customHeight="1">
      <c r="A402" s="75" t="str">
        <f t="shared" si="92"/>
        <v/>
      </c>
      <c r="B402" s="76">
        <f t="shared" si="93"/>
        <v>167</v>
      </c>
      <c r="C402" s="77">
        <f t="shared" si="94"/>
        <v>0</v>
      </c>
      <c r="D402" s="78" t="str">
        <f t="shared" si="95"/>
        <v/>
      </c>
      <c r="E402" s="79">
        <f t="shared" si="96"/>
        <v>40</v>
      </c>
      <c r="F402" s="80">
        <v>700</v>
      </c>
      <c r="G402" s="81">
        <v>59.85</v>
      </c>
      <c r="H402" s="81">
        <v>56.29</v>
      </c>
      <c r="I402" s="81">
        <v>3.5600000000000023</v>
      </c>
      <c r="J402" s="81" t="s">
        <v>111</v>
      </c>
      <c r="K402" s="81" t="s">
        <v>95</v>
      </c>
      <c r="L402" s="82">
        <v>0</v>
      </c>
      <c r="M402" s="83" t="s">
        <v>100</v>
      </c>
      <c r="N402" s="83" t="s">
        <v>100</v>
      </c>
      <c r="O402" s="83" t="s">
        <v>100</v>
      </c>
      <c r="P402" s="84">
        <v>0</v>
      </c>
      <c r="Q402" s="85">
        <f t="shared" si="97"/>
        <v>2</v>
      </c>
      <c r="R402" s="91">
        <v>6680</v>
      </c>
      <c r="S402" s="87"/>
      <c r="T402" s="88">
        <f>IF(S402=0,0,SUM($S$5:S402))</f>
        <v>0</v>
      </c>
      <c r="U402" s="89">
        <f t="shared" si="98"/>
        <v>0</v>
      </c>
      <c r="V402" s="89">
        <f t="shared" si="99"/>
        <v>0</v>
      </c>
      <c r="W402" s="90">
        <f t="shared" si="100"/>
        <v>0</v>
      </c>
      <c r="X402" s="90">
        <f t="shared" si="101"/>
        <v>0</v>
      </c>
      <c r="Y402" s="89">
        <f t="shared" si="102"/>
        <v>0</v>
      </c>
      <c r="Z402" s="89">
        <f t="shared" si="103"/>
        <v>0</v>
      </c>
      <c r="AA402" s="87"/>
      <c r="AB402" s="87"/>
      <c r="AD402" s="186" t="s">
        <v>145</v>
      </c>
    </row>
    <row r="403" spans="1:30" s="74" customFormat="1" ht="12.95" customHeight="1">
      <c r="A403" s="75" t="str">
        <f t="shared" si="92"/>
        <v/>
      </c>
      <c r="B403" s="76">
        <f t="shared" si="93"/>
        <v>167</v>
      </c>
      <c r="C403" s="77">
        <f t="shared" si="94"/>
        <v>15</v>
      </c>
      <c r="D403" s="78" t="str">
        <f t="shared" si="95"/>
        <v>(전)</v>
      </c>
      <c r="E403" s="79">
        <f t="shared" si="96"/>
        <v>15</v>
      </c>
      <c r="F403" s="80">
        <v>700</v>
      </c>
      <c r="G403" s="81">
        <v>60.06</v>
      </c>
      <c r="H403" s="81">
        <v>56.37</v>
      </c>
      <c r="I403" s="81">
        <v>3.6900000000000048</v>
      </c>
      <c r="J403" s="81" t="s">
        <v>111</v>
      </c>
      <c r="K403" s="81" t="s">
        <v>95</v>
      </c>
      <c r="L403" s="82">
        <v>0</v>
      </c>
      <c r="M403" s="83" t="s">
        <v>100</v>
      </c>
      <c r="N403" s="83" t="s">
        <v>100</v>
      </c>
      <c r="O403" s="83" t="s">
        <v>100</v>
      </c>
      <c r="P403" s="84">
        <v>0</v>
      </c>
      <c r="Q403" s="85">
        <f t="shared" si="97"/>
        <v>2</v>
      </c>
      <c r="R403" s="91">
        <v>6695</v>
      </c>
      <c r="S403" s="87"/>
      <c r="T403" s="88">
        <f>IF(S403=0,0,SUM($S$5:S403))</f>
        <v>0</v>
      </c>
      <c r="U403" s="89">
        <f t="shared" si="98"/>
        <v>0</v>
      </c>
      <c r="V403" s="89">
        <f t="shared" si="99"/>
        <v>0</v>
      </c>
      <c r="W403" s="90">
        <f t="shared" si="100"/>
        <v>0</v>
      </c>
      <c r="X403" s="90">
        <f t="shared" si="101"/>
        <v>0</v>
      </c>
      <c r="Y403" s="89">
        <f t="shared" si="102"/>
        <v>0</v>
      </c>
      <c r="Z403" s="89">
        <f t="shared" si="103"/>
        <v>0</v>
      </c>
      <c r="AA403" s="87"/>
      <c r="AB403" s="87"/>
      <c r="AD403" s="186" t="s">
        <v>145</v>
      </c>
    </row>
    <row r="404" spans="1:30" s="74" customFormat="1" ht="12.95" customHeight="1">
      <c r="A404" s="75" t="str">
        <f t="shared" si="92"/>
        <v/>
      </c>
      <c r="B404" s="76">
        <f t="shared" si="93"/>
        <v>167</v>
      </c>
      <c r="C404" s="77">
        <f t="shared" si="94"/>
        <v>15</v>
      </c>
      <c r="D404" s="78" t="str">
        <f t="shared" si="95"/>
        <v>(후)</v>
      </c>
      <c r="E404" s="79">
        <f t="shared" si="96"/>
        <v>0</v>
      </c>
      <c r="F404" s="80">
        <v>700</v>
      </c>
      <c r="G404" s="81">
        <v>60.06</v>
      </c>
      <c r="H404" s="81">
        <v>56.37</v>
      </c>
      <c r="I404" s="81">
        <v>3.6900000000000048</v>
      </c>
      <c r="J404" s="81" t="s">
        <v>111</v>
      </c>
      <c r="K404" s="81" t="s">
        <v>113</v>
      </c>
      <c r="L404" s="82" t="s">
        <v>114</v>
      </c>
      <c r="M404" s="83" t="s">
        <v>100</v>
      </c>
      <c r="N404" s="83" t="s">
        <v>100</v>
      </c>
      <c r="O404" s="83" t="s">
        <v>100</v>
      </c>
      <c r="P404" s="84">
        <v>0</v>
      </c>
      <c r="Q404" s="85">
        <f t="shared" si="97"/>
        <v>2</v>
      </c>
      <c r="R404" s="91">
        <v>6695</v>
      </c>
      <c r="S404" s="87"/>
      <c r="T404" s="88">
        <f>IF(S404=0,0,SUM($S$5:S404))</f>
        <v>0</v>
      </c>
      <c r="U404" s="89">
        <f t="shared" si="98"/>
        <v>0</v>
      </c>
      <c r="V404" s="89">
        <f t="shared" si="99"/>
        <v>0</v>
      </c>
      <c r="W404" s="90">
        <f t="shared" si="100"/>
        <v>0</v>
      </c>
      <c r="X404" s="90">
        <f t="shared" si="101"/>
        <v>0</v>
      </c>
      <c r="Y404" s="89">
        <f t="shared" si="102"/>
        <v>0</v>
      </c>
      <c r="Z404" s="89">
        <f t="shared" si="103"/>
        <v>0</v>
      </c>
      <c r="AA404" s="87"/>
      <c r="AB404" s="87"/>
      <c r="AD404" s="186" t="s">
        <v>145</v>
      </c>
    </row>
    <row r="405" spans="1:30" s="74" customFormat="1" ht="12.95" customHeight="1">
      <c r="A405" s="75" t="str">
        <f t="shared" si="92"/>
        <v/>
      </c>
      <c r="B405" s="76">
        <f t="shared" si="93"/>
        <v>167</v>
      </c>
      <c r="C405" s="77">
        <f t="shared" si="94"/>
        <v>16.399999999999999</v>
      </c>
      <c r="D405" s="78" t="str">
        <f t="shared" si="95"/>
        <v>(전)</v>
      </c>
      <c r="E405" s="79">
        <f t="shared" si="96"/>
        <v>1.4</v>
      </c>
      <c r="F405" s="80">
        <v>700</v>
      </c>
      <c r="G405" s="81">
        <v>60.08</v>
      </c>
      <c r="H405" s="81">
        <v>56.37</v>
      </c>
      <c r="I405" s="81">
        <v>3.7100000000000009</v>
      </c>
      <c r="J405" s="81" t="s">
        <v>111</v>
      </c>
      <c r="K405" s="81" t="s">
        <v>113</v>
      </c>
      <c r="L405" s="82" t="s">
        <v>114</v>
      </c>
      <c r="M405" s="83" t="s">
        <v>100</v>
      </c>
      <c r="N405" s="83" t="s">
        <v>100</v>
      </c>
      <c r="O405" s="83" t="s">
        <v>100</v>
      </c>
      <c r="P405" s="84">
        <v>0</v>
      </c>
      <c r="Q405" s="85">
        <f t="shared" si="97"/>
        <v>2</v>
      </c>
      <c r="R405" s="91">
        <v>6696.4</v>
      </c>
      <c r="S405" s="87"/>
      <c r="T405" s="88">
        <f>IF(S405=0,0,SUM($S$5:S405))</f>
        <v>0</v>
      </c>
      <c r="U405" s="89">
        <f t="shared" si="98"/>
        <v>0</v>
      </c>
      <c r="V405" s="89">
        <f t="shared" si="99"/>
        <v>0</v>
      </c>
      <c r="W405" s="90">
        <f t="shared" si="100"/>
        <v>0</v>
      </c>
      <c r="X405" s="90">
        <f t="shared" si="101"/>
        <v>0</v>
      </c>
      <c r="Y405" s="89">
        <f t="shared" si="102"/>
        <v>0</v>
      </c>
      <c r="Z405" s="89">
        <f t="shared" si="103"/>
        <v>0</v>
      </c>
      <c r="AA405" s="87"/>
      <c r="AB405" s="87"/>
      <c r="AD405" s="186" t="s">
        <v>145</v>
      </c>
    </row>
    <row r="406" spans="1:30" s="74" customFormat="1" ht="12.95" customHeight="1">
      <c r="A406" s="75" t="str">
        <f t="shared" si="92"/>
        <v/>
      </c>
      <c r="B406" s="76">
        <f t="shared" si="93"/>
        <v>167</v>
      </c>
      <c r="C406" s="77">
        <f t="shared" si="94"/>
        <v>16.399999999999999</v>
      </c>
      <c r="D406" s="78" t="str">
        <f t="shared" si="95"/>
        <v>(후)</v>
      </c>
      <c r="E406" s="79">
        <f t="shared" si="96"/>
        <v>0</v>
      </c>
      <c r="F406" s="80">
        <v>700</v>
      </c>
      <c r="G406" s="81">
        <v>60.08</v>
      </c>
      <c r="H406" s="81">
        <v>56.37</v>
      </c>
      <c r="I406" s="81">
        <v>3.7100000000000009</v>
      </c>
      <c r="J406" s="81" t="s">
        <v>111</v>
      </c>
      <c r="K406" s="81" t="s">
        <v>95</v>
      </c>
      <c r="L406" s="82">
        <v>0</v>
      </c>
      <c r="M406" s="83" t="s">
        <v>100</v>
      </c>
      <c r="N406" s="83" t="s">
        <v>100</v>
      </c>
      <c r="O406" s="83" t="s">
        <v>100</v>
      </c>
      <c r="P406" s="84">
        <v>0</v>
      </c>
      <c r="Q406" s="85">
        <f t="shared" si="97"/>
        <v>2</v>
      </c>
      <c r="R406" s="91">
        <v>6696.4</v>
      </c>
      <c r="S406" s="87"/>
      <c r="T406" s="88">
        <f>IF(S406=0,0,SUM($S$5:S406))</f>
        <v>0</v>
      </c>
      <c r="U406" s="89">
        <f t="shared" si="98"/>
        <v>0</v>
      </c>
      <c r="V406" s="89">
        <f t="shared" si="99"/>
        <v>0</v>
      </c>
      <c r="W406" s="90">
        <f t="shared" si="100"/>
        <v>0</v>
      </c>
      <c r="X406" s="90">
        <f t="shared" si="101"/>
        <v>0</v>
      </c>
      <c r="Y406" s="89">
        <f t="shared" si="102"/>
        <v>0</v>
      </c>
      <c r="Z406" s="89">
        <f t="shared" si="103"/>
        <v>0</v>
      </c>
      <c r="AA406" s="87"/>
      <c r="AB406" s="87"/>
      <c r="AD406" s="186" t="s">
        <v>145</v>
      </c>
    </row>
    <row r="407" spans="1:30" s="74" customFormat="1" ht="12.95" customHeight="1">
      <c r="A407" s="75" t="str">
        <f t="shared" ref="A407:A453" si="116">IF(P407&gt;0,P407,"")</f>
        <v/>
      </c>
      <c r="B407" s="76">
        <f t="shared" ref="B407:B453" si="117">ROUNDDOWN(R407/$P$2,0)</f>
        <v>168</v>
      </c>
      <c r="C407" s="77">
        <f t="shared" ref="C407:C453" si="118">ROUND(R407-(B407*$P$2),2)</f>
        <v>0</v>
      </c>
      <c r="D407" s="78" t="str">
        <f t="shared" ref="D407:D453" si="119">IF(D406="(전)","(후)",IF(AND(B407=B408,C407=C408),"(전)",""))</f>
        <v/>
      </c>
      <c r="E407" s="79">
        <f t="shared" ref="E407:E453" si="120">IF(P407&gt;0,0,ROUND(((B407*$P$2)+C407)-((B406*$P$2)+C406),2))</f>
        <v>23.6</v>
      </c>
      <c r="F407" s="80">
        <v>700</v>
      </c>
      <c r="G407" s="81">
        <v>60.4</v>
      </c>
      <c r="H407" s="81">
        <v>57.76</v>
      </c>
      <c r="I407" s="81">
        <v>2.6400000000000006</v>
      </c>
      <c r="J407" s="81" t="s">
        <v>111</v>
      </c>
      <c r="K407" s="81" t="s">
        <v>95</v>
      </c>
      <c r="L407" s="82">
        <v>0</v>
      </c>
      <c r="M407" s="83" t="s">
        <v>100</v>
      </c>
      <c r="N407" s="83" t="s">
        <v>100</v>
      </c>
      <c r="O407" s="83" t="s">
        <v>100</v>
      </c>
      <c r="P407" s="84">
        <v>0</v>
      </c>
      <c r="Q407" s="85">
        <f t="shared" ref="Q407:Q453" si="121">IF(P407=0,Q406,P407)</f>
        <v>2</v>
      </c>
      <c r="R407" s="91">
        <v>6720</v>
      </c>
      <c r="S407" s="87"/>
      <c r="T407" s="88">
        <f>IF(S407=0,0,SUM($S$5:S407))</f>
        <v>0</v>
      </c>
      <c r="U407" s="89">
        <f t="shared" ref="U407:U453" si="122">IF(S407=1,Q407,0)</f>
        <v>0</v>
      </c>
      <c r="V407" s="89">
        <f t="shared" ref="V407:V453" si="123">IF(S407=1,R407,0)</f>
        <v>0</v>
      </c>
      <c r="W407" s="90">
        <f t="shared" ref="W407:W453" si="124">IF($S407=0,0,G407)</f>
        <v>0</v>
      </c>
      <c r="X407" s="90">
        <f t="shared" ref="X407:X453" si="125">IF($S407=0,0,H407)</f>
        <v>0</v>
      </c>
      <c r="Y407" s="89">
        <f t="shared" ref="Y407:Y453" si="126">IF(S407=1,J407,0)</f>
        <v>0</v>
      </c>
      <c r="Z407" s="89">
        <f t="shared" ref="Z407:Z453" si="127">IF(S407=1,K407,0)</f>
        <v>0</v>
      </c>
      <c r="AA407" s="87"/>
      <c r="AB407" s="87"/>
      <c r="AD407" s="186" t="s">
        <v>145</v>
      </c>
    </row>
    <row r="408" spans="1:30" s="74" customFormat="1" ht="12.95" customHeight="1">
      <c r="A408" s="75" t="str">
        <f t="shared" si="116"/>
        <v/>
      </c>
      <c r="B408" s="76">
        <f t="shared" si="117"/>
        <v>168</v>
      </c>
      <c r="C408" s="77">
        <f t="shared" si="118"/>
        <v>9.5</v>
      </c>
      <c r="D408" s="78" t="str">
        <f t="shared" si="119"/>
        <v/>
      </c>
      <c r="E408" s="79">
        <f t="shared" si="120"/>
        <v>9.5</v>
      </c>
      <c r="F408" s="80">
        <v>700</v>
      </c>
      <c r="G408" s="81">
        <v>60.54</v>
      </c>
      <c r="H408" s="81">
        <v>58.32</v>
      </c>
      <c r="I408" s="81">
        <v>2.2199999999999989</v>
      </c>
      <c r="J408" s="81" t="s">
        <v>111</v>
      </c>
      <c r="K408" s="81" t="s">
        <v>95</v>
      </c>
      <c r="L408" s="82">
        <v>0</v>
      </c>
      <c r="M408" s="83" t="s">
        <v>100</v>
      </c>
      <c r="N408" s="83" t="s">
        <v>100</v>
      </c>
      <c r="O408" s="83" t="s">
        <v>100</v>
      </c>
      <c r="P408" s="84">
        <v>0</v>
      </c>
      <c r="Q408" s="85">
        <f t="shared" si="121"/>
        <v>2</v>
      </c>
      <c r="R408" s="91">
        <v>6729.5</v>
      </c>
      <c r="S408" s="87"/>
      <c r="T408" s="88">
        <f>IF(S408=0,0,SUM($S$5:S408))</f>
        <v>0</v>
      </c>
      <c r="U408" s="89">
        <f t="shared" si="122"/>
        <v>0</v>
      </c>
      <c r="V408" s="89">
        <f t="shared" si="123"/>
        <v>0</v>
      </c>
      <c r="W408" s="90">
        <f t="shared" si="124"/>
        <v>0</v>
      </c>
      <c r="X408" s="90">
        <f t="shared" si="125"/>
        <v>0</v>
      </c>
      <c r="Y408" s="89">
        <f t="shared" si="126"/>
        <v>0</v>
      </c>
      <c r="Z408" s="89">
        <f t="shared" si="127"/>
        <v>0</v>
      </c>
      <c r="AA408" s="87"/>
      <c r="AB408" s="87"/>
      <c r="AD408" s="186" t="s">
        <v>145</v>
      </c>
    </row>
    <row r="409" spans="1:30" s="74" customFormat="1" ht="12.95" customHeight="1">
      <c r="A409" s="75" t="str">
        <f t="shared" si="116"/>
        <v/>
      </c>
      <c r="B409" s="76">
        <f t="shared" si="117"/>
        <v>169</v>
      </c>
      <c r="C409" s="77">
        <f t="shared" si="118"/>
        <v>0</v>
      </c>
      <c r="D409" s="78" t="str">
        <f t="shared" si="119"/>
        <v/>
      </c>
      <c r="E409" s="79">
        <f t="shared" si="120"/>
        <v>30.5</v>
      </c>
      <c r="F409" s="80">
        <v>700</v>
      </c>
      <c r="G409" s="81">
        <v>60.96</v>
      </c>
      <c r="H409" s="81">
        <v>58.34</v>
      </c>
      <c r="I409" s="81">
        <v>2.6199999999999974</v>
      </c>
      <c r="J409" s="81" t="s">
        <v>111</v>
      </c>
      <c r="K409" s="81" t="s">
        <v>95</v>
      </c>
      <c r="L409" s="82">
        <v>0</v>
      </c>
      <c r="M409" s="83" t="s">
        <v>100</v>
      </c>
      <c r="N409" s="83" t="s">
        <v>100</v>
      </c>
      <c r="O409" s="83" t="s">
        <v>100</v>
      </c>
      <c r="P409" s="84">
        <v>0</v>
      </c>
      <c r="Q409" s="85">
        <f t="shared" si="121"/>
        <v>2</v>
      </c>
      <c r="R409" s="91">
        <v>6760</v>
      </c>
      <c r="S409" s="87"/>
      <c r="T409" s="88">
        <f>IF(S409=0,0,SUM($S$5:S409))</f>
        <v>0</v>
      </c>
      <c r="U409" s="89">
        <f t="shared" si="122"/>
        <v>0</v>
      </c>
      <c r="V409" s="89">
        <f t="shared" si="123"/>
        <v>0</v>
      </c>
      <c r="W409" s="90">
        <f t="shared" si="124"/>
        <v>0</v>
      </c>
      <c r="X409" s="90">
        <f t="shared" si="125"/>
        <v>0</v>
      </c>
      <c r="Y409" s="89">
        <f t="shared" si="126"/>
        <v>0</v>
      </c>
      <c r="Z409" s="89">
        <f t="shared" si="127"/>
        <v>0</v>
      </c>
      <c r="AA409" s="87"/>
      <c r="AB409" s="87"/>
      <c r="AD409" s="186" t="s">
        <v>145</v>
      </c>
    </row>
    <row r="410" spans="1:30" s="74" customFormat="1" ht="12.95" customHeight="1">
      <c r="A410" s="75" t="str">
        <f t="shared" si="116"/>
        <v/>
      </c>
      <c r="B410" s="76">
        <f t="shared" si="117"/>
        <v>169</v>
      </c>
      <c r="C410" s="77">
        <f t="shared" si="118"/>
        <v>9.5</v>
      </c>
      <c r="D410" s="78" t="str">
        <f t="shared" si="119"/>
        <v/>
      </c>
      <c r="E410" s="79">
        <f t="shared" si="120"/>
        <v>9.5</v>
      </c>
      <c r="F410" s="80">
        <v>700</v>
      </c>
      <c r="G410" s="81">
        <v>61.09</v>
      </c>
      <c r="H410" s="81">
        <v>58.34</v>
      </c>
      <c r="I410" s="81">
        <v>2.75</v>
      </c>
      <c r="J410" s="81" t="s">
        <v>111</v>
      </c>
      <c r="K410" s="81" t="s">
        <v>95</v>
      </c>
      <c r="L410" s="82">
        <v>0</v>
      </c>
      <c r="M410" s="83" t="s">
        <v>100</v>
      </c>
      <c r="N410" s="83" t="s">
        <v>100</v>
      </c>
      <c r="O410" s="83" t="s">
        <v>100</v>
      </c>
      <c r="P410" s="84">
        <v>0</v>
      </c>
      <c r="Q410" s="85">
        <f t="shared" si="121"/>
        <v>2</v>
      </c>
      <c r="R410" s="91">
        <v>6769.5</v>
      </c>
      <c r="S410" s="87"/>
      <c r="T410" s="88">
        <f>IF(S410=0,0,SUM($S$5:S410))</f>
        <v>0</v>
      </c>
      <c r="U410" s="89">
        <f t="shared" si="122"/>
        <v>0</v>
      </c>
      <c r="V410" s="89">
        <f t="shared" si="123"/>
        <v>0</v>
      </c>
      <c r="W410" s="90">
        <f t="shared" si="124"/>
        <v>0</v>
      </c>
      <c r="X410" s="90">
        <f t="shared" si="125"/>
        <v>0</v>
      </c>
      <c r="Y410" s="89">
        <f t="shared" si="126"/>
        <v>0</v>
      </c>
      <c r="Z410" s="89">
        <f t="shared" si="127"/>
        <v>0</v>
      </c>
      <c r="AA410" s="87"/>
      <c r="AB410" s="87"/>
      <c r="AD410" s="186" t="s">
        <v>145</v>
      </c>
    </row>
    <row r="411" spans="1:30" s="74" customFormat="1" ht="12.95" customHeight="1">
      <c r="A411" s="75" t="str">
        <f t="shared" si="116"/>
        <v/>
      </c>
      <c r="B411" s="76">
        <f t="shared" si="117"/>
        <v>170</v>
      </c>
      <c r="C411" s="77">
        <f t="shared" si="118"/>
        <v>0</v>
      </c>
      <c r="D411" s="78" t="str">
        <f t="shared" si="119"/>
        <v/>
      </c>
      <c r="E411" s="79">
        <f t="shared" si="120"/>
        <v>30.5</v>
      </c>
      <c r="F411" s="80">
        <v>700</v>
      </c>
      <c r="G411" s="81">
        <v>61.17</v>
      </c>
      <c r="H411" s="81">
        <v>58.36</v>
      </c>
      <c r="I411" s="81">
        <v>2.8100000000000023</v>
      </c>
      <c r="J411" s="81" t="s">
        <v>111</v>
      </c>
      <c r="K411" s="81" t="s">
        <v>95</v>
      </c>
      <c r="L411" s="82">
        <v>0</v>
      </c>
      <c r="M411" s="83" t="s">
        <v>100</v>
      </c>
      <c r="N411" s="83" t="s">
        <v>100</v>
      </c>
      <c r="O411" s="83" t="s">
        <v>100</v>
      </c>
      <c r="P411" s="84">
        <v>0</v>
      </c>
      <c r="Q411" s="85">
        <f t="shared" si="121"/>
        <v>2</v>
      </c>
      <c r="R411" s="91">
        <v>6800</v>
      </c>
      <c r="S411" s="87"/>
      <c r="T411" s="88">
        <f>IF(S411=0,0,SUM($S$5:S411))</f>
        <v>0</v>
      </c>
      <c r="U411" s="89">
        <f t="shared" si="122"/>
        <v>0</v>
      </c>
      <c r="V411" s="89">
        <f t="shared" si="123"/>
        <v>0</v>
      </c>
      <c r="W411" s="90">
        <f t="shared" si="124"/>
        <v>0</v>
      </c>
      <c r="X411" s="90">
        <f t="shared" si="125"/>
        <v>0</v>
      </c>
      <c r="Y411" s="89">
        <f t="shared" si="126"/>
        <v>0</v>
      </c>
      <c r="Z411" s="89">
        <f t="shared" si="127"/>
        <v>0</v>
      </c>
      <c r="AA411" s="87"/>
      <c r="AB411" s="87"/>
      <c r="AD411" s="186" t="s">
        <v>145</v>
      </c>
    </row>
    <row r="412" spans="1:30" s="74" customFormat="1" ht="12.95" customHeight="1">
      <c r="A412" s="75" t="str">
        <f t="shared" si="116"/>
        <v/>
      </c>
      <c r="B412" s="76">
        <f t="shared" si="117"/>
        <v>171</v>
      </c>
      <c r="C412" s="77">
        <f t="shared" si="118"/>
        <v>0</v>
      </c>
      <c r="D412" s="78" t="str">
        <f t="shared" si="119"/>
        <v/>
      </c>
      <c r="E412" s="79">
        <f t="shared" si="120"/>
        <v>40</v>
      </c>
      <c r="F412" s="80">
        <v>700</v>
      </c>
      <c r="G412" s="81">
        <v>61.28</v>
      </c>
      <c r="H412" s="81">
        <v>58.39</v>
      </c>
      <c r="I412" s="81">
        <v>2.8900000000000006</v>
      </c>
      <c r="J412" s="81" t="s">
        <v>111</v>
      </c>
      <c r="K412" s="81" t="s">
        <v>95</v>
      </c>
      <c r="L412" s="82">
        <v>0</v>
      </c>
      <c r="M412" s="83" t="s">
        <v>100</v>
      </c>
      <c r="N412" s="83" t="s">
        <v>100</v>
      </c>
      <c r="O412" s="83" t="s">
        <v>100</v>
      </c>
      <c r="P412" s="84">
        <v>0</v>
      </c>
      <c r="Q412" s="85">
        <f t="shared" si="121"/>
        <v>2</v>
      </c>
      <c r="R412" s="91">
        <v>6840</v>
      </c>
      <c r="S412" s="87"/>
      <c r="T412" s="88">
        <f>IF(S412=0,0,SUM($S$5:S412))</f>
        <v>0</v>
      </c>
      <c r="U412" s="89">
        <f t="shared" si="122"/>
        <v>0</v>
      </c>
      <c r="V412" s="89">
        <f t="shared" si="123"/>
        <v>0</v>
      </c>
      <c r="W412" s="90">
        <f t="shared" si="124"/>
        <v>0</v>
      </c>
      <c r="X412" s="90">
        <f t="shared" si="125"/>
        <v>0</v>
      </c>
      <c r="Y412" s="89">
        <f t="shared" si="126"/>
        <v>0</v>
      </c>
      <c r="Z412" s="89">
        <f t="shared" si="127"/>
        <v>0</v>
      </c>
      <c r="AA412" s="87"/>
      <c r="AB412" s="87"/>
      <c r="AD412" s="186" t="s">
        <v>145</v>
      </c>
    </row>
    <row r="413" spans="1:30" s="74" customFormat="1" ht="12.95" customHeight="1">
      <c r="A413" s="75" t="str">
        <f t="shared" si="116"/>
        <v/>
      </c>
      <c r="B413" s="76">
        <f t="shared" si="117"/>
        <v>172</v>
      </c>
      <c r="C413" s="77">
        <f t="shared" si="118"/>
        <v>0</v>
      </c>
      <c r="D413" s="78" t="str">
        <f t="shared" si="119"/>
        <v/>
      </c>
      <c r="E413" s="79">
        <f t="shared" si="120"/>
        <v>40</v>
      </c>
      <c r="F413" s="80">
        <v>700</v>
      </c>
      <c r="G413" s="81">
        <v>61.39</v>
      </c>
      <c r="H413" s="81">
        <v>58.41</v>
      </c>
      <c r="I413" s="81">
        <v>2.980000000000004</v>
      </c>
      <c r="J413" s="81" t="s">
        <v>111</v>
      </c>
      <c r="K413" s="81" t="s">
        <v>95</v>
      </c>
      <c r="L413" s="82">
        <v>0</v>
      </c>
      <c r="M413" s="83" t="s">
        <v>100</v>
      </c>
      <c r="N413" s="83" t="s">
        <v>100</v>
      </c>
      <c r="O413" s="83" t="s">
        <v>100</v>
      </c>
      <c r="P413" s="84">
        <v>0</v>
      </c>
      <c r="Q413" s="85">
        <f t="shared" si="121"/>
        <v>2</v>
      </c>
      <c r="R413" s="91">
        <v>6880</v>
      </c>
      <c r="S413" s="87"/>
      <c r="T413" s="88">
        <f>IF(S413=0,0,SUM($S$5:S413))</f>
        <v>0</v>
      </c>
      <c r="U413" s="89">
        <f t="shared" si="122"/>
        <v>0</v>
      </c>
      <c r="V413" s="89">
        <f t="shared" si="123"/>
        <v>0</v>
      </c>
      <c r="W413" s="90">
        <f t="shared" si="124"/>
        <v>0</v>
      </c>
      <c r="X413" s="90">
        <f t="shared" si="125"/>
        <v>0</v>
      </c>
      <c r="Y413" s="89">
        <f t="shared" si="126"/>
        <v>0</v>
      </c>
      <c r="Z413" s="89">
        <f t="shared" si="127"/>
        <v>0</v>
      </c>
      <c r="AA413" s="87"/>
      <c r="AB413" s="87"/>
      <c r="AD413" s="186" t="s">
        <v>145</v>
      </c>
    </row>
    <row r="414" spans="1:30" s="74" customFormat="1" ht="12.95" customHeight="1">
      <c r="A414" s="75" t="str">
        <f t="shared" si="116"/>
        <v/>
      </c>
      <c r="B414" s="76">
        <f t="shared" si="117"/>
        <v>172</v>
      </c>
      <c r="C414" s="77">
        <f t="shared" si="118"/>
        <v>9.5</v>
      </c>
      <c r="D414" s="78" t="str">
        <f t="shared" si="119"/>
        <v/>
      </c>
      <c r="E414" s="79">
        <f t="shared" si="120"/>
        <v>9.5</v>
      </c>
      <c r="F414" s="80">
        <v>700</v>
      </c>
      <c r="G414" s="81">
        <v>61.42</v>
      </c>
      <c r="H414" s="81">
        <v>58.42</v>
      </c>
      <c r="I414" s="81">
        <v>3</v>
      </c>
      <c r="J414" s="81" t="s">
        <v>111</v>
      </c>
      <c r="K414" s="81" t="s">
        <v>95</v>
      </c>
      <c r="L414" s="82">
        <v>0</v>
      </c>
      <c r="M414" s="83" t="s">
        <v>100</v>
      </c>
      <c r="N414" s="83" t="s">
        <v>115</v>
      </c>
      <c r="O414" s="83" t="s">
        <v>100</v>
      </c>
      <c r="P414" s="84">
        <v>0</v>
      </c>
      <c r="Q414" s="85">
        <f t="shared" si="121"/>
        <v>2</v>
      </c>
      <c r="R414" s="91">
        <v>6889.5</v>
      </c>
      <c r="S414" s="87"/>
      <c r="T414" s="88">
        <f>IF(S414=0,0,SUM($S$5:S414))</f>
        <v>0</v>
      </c>
      <c r="U414" s="89">
        <f t="shared" si="122"/>
        <v>0</v>
      </c>
      <c r="V414" s="89">
        <f t="shared" si="123"/>
        <v>0</v>
      </c>
      <c r="W414" s="90">
        <f t="shared" si="124"/>
        <v>0</v>
      </c>
      <c r="X414" s="90">
        <f t="shared" si="125"/>
        <v>0</v>
      </c>
      <c r="Y414" s="89">
        <f t="shared" si="126"/>
        <v>0</v>
      </c>
      <c r="Z414" s="89">
        <f t="shared" si="127"/>
        <v>0</v>
      </c>
      <c r="AA414" s="87"/>
      <c r="AB414" s="87"/>
      <c r="AD414" s="186" t="s">
        <v>145</v>
      </c>
    </row>
    <row r="415" spans="1:30" s="74" customFormat="1" ht="12.95" customHeight="1">
      <c r="A415" s="75" t="str">
        <f t="shared" si="116"/>
        <v/>
      </c>
      <c r="B415" s="76">
        <f t="shared" si="117"/>
        <v>173</v>
      </c>
      <c r="C415" s="77">
        <f t="shared" si="118"/>
        <v>0</v>
      </c>
      <c r="D415" s="78" t="str">
        <f t="shared" si="119"/>
        <v/>
      </c>
      <c r="E415" s="79">
        <f t="shared" si="120"/>
        <v>30.5</v>
      </c>
      <c r="F415" s="80">
        <v>700</v>
      </c>
      <c r="G415" s="81">
        <v>61.08</v>
      </c>
      <c r="H415" s="81">
        <v>58.39</v>
      </c>
      <c r="I415" s="81">
        <v>2.6899999999999977</v>
      </c>
      <c r="J415" s="81" t="s">
        <v>111</v>
      </c>
      <c r="K415" s="81" t="s">
        <v>95</v>
      </c>
      <c r="L415" s="82">
        <v>0</v>
      </c>
      <c r="M415" s="83" t="s">
        <v>100</v>
      </c>
      <c r="N415" s="83" t="s">
        <v>100</v>
      </c>
      <c r="O415" s="83" t="s">
        <v>100</v>
      </c>
      <c r="P415" s="84">
        <v>0</v>
      </c>
      <c r="Q415" s="85">
        <f t="shared" si="121"/>
        <v>2</v>
      </c>
      <c r="R415" s="91">
        <v>6920</v>
      </c>
      <c r="S415" s="87"/>
      <c r="T415" s="88">
        <f>IF(S415=0,0,SUM($S$5:S415))</f>
        <v>0</v>
      </c>
      <c r="U415" s="89">
        <f t="shared" si="122"/>
        <v>0</v>
      </c>
      <c r="V415" s="89">
        <f t="shared" si="123"/>
        <v>0</v>
      </c>
      <c r="W415" s="90">
        <f t="shared" si="124"/>
        <v>0</v>
      </c>
      <c r="X415" s="90">
        <f t="shared" si="125"/>
        <v>0</v>
      </c>
      <c r="Y415" s="89">
        <f t="shared" si="126"/>
        <v>0</v>
      </c>
      <c r="Z415" s="89">
        <f t="shared" si="127"/>
        <v>0</v>
      </c>
      <c r="AA415" s="87"/>
      <c r="AB415" s="87"/>
      <c r="AD415" s="186" t="s">
        <v>145</v>
      </c>
    </row>
    <row r="416" spans="1:30" s="74" customFormat="1" ht="12.95" customHeight="1">
      <c r="A416" s="75" t="str">
        <f t="shared" si="116"/>
        <v/>
      </c>
      <c r="B416" s="76">
        <f t="shared" si="117"/>
        <v>173</v>
      </c>
      <c r="C416" s="77">
        <f t="shared" si="118"/>
        <v>15.4</v>
      </c>
      <c r="D416" s="78" t="str">
        <f t="shared" si="119"/>
        <v>(전)</v>
      </c>
      <c r="E416" s="79">
        <f t="shared" si="120"/>
        <v>15.4</v>
      </c>
      <c r="F416" s="80">
        <v>700</v>
      </c>
      <c r="G416" s="81">
        <v>60.91</v>
      </c>
      <c r="H416" s="81">
        <v>58.37</v>
      </c>
      <c r="I416" s="81">
        <v>2.5399999999999991</v>
      </c>
      <c r="J416" s="81" t="s">
        <v>111</v>
      </c>
      <c r="K416" s="81" t="s">
        <v>95</v>
      </c>
      <c r="L416" s="82">
        <v>0</v>
      </c>
      <c r="M416" s="83" t="s">
        <v>100</v>
      </c>
      <c r="N416" s="83" t="s">
        <v>100</v>
      </c>
      <c r="O416" s="83" t="s">
        <v>100</v>
      </c>
      <c r="P416" s="84">
        <v>0</v>
      </c>
      <c r="Q416" s="85">
        <f t="shared" si="121"/>
        <v>2</v>
      </c>
      <c r="R416" s="91">
        <v>6935.4</v>
      </c>
      <c r="S416" s="87"/>
      <c r="T416" s="88">
        <f>IF(S416=0,0,SUM($S$5:S416))</f>
        <v>0</v>
      </c>
      <c r="U416" s="89">
        <f t="shared" si="122"/>
        <v>0</v>
      </c>
      <c r="V416" s="89">
        <f t="shared" si="123"/>
        <v>0</v>
      </c>
      <c r="W416" s="90">
        <f t="shared" si="124"/>
        <v>0</v>
      </c>
      <c r="X416" s="90">
        <f t="shared" si="125"/>
        <v>0</v>
      </c>
      <c r="Y416" s="89">
        <f t="shared" si="126"/>
        <v>0</v>
      </c>
      <c r="Z416" s="89">
        <f t="shared" si="127"/>
        <v>0</v>
      </c>
      <c r="AA416" s="87"/>
      <c r="AB416" s="87"/>
      <c r="AD416" s="186" t="s">
        <v>145</v>
      </c>
    </row>
    <row r="417" spans="1:30" s="74" customFormat="1" ht="12.95" customHeight="1">
      <c r="A417" s="75" t="str">
        <f t="shared" si="116"/>
        <v/>
      </c>
      <c r="B417" s="76">
        <f t="shared" si="117"/>
        <v>173</v>
      </c>
      <c r="C417" s="77">
        <f t="shared" si="118"/>
        <v>15.4</v>
      </c>
      <c r="D417" s="78" t="str">
        <f t="shared" si="119"/>
        <v>(후)</v>
      </c>
      <c r="E417" s="79">
        <f t="shared" si="120"/>
        <v>0</v>
      </c>
      <c r="F417" s="80">
        <v>700</v>
      </c>
      <c r="G417" s="81">
        <v>60.91</v>
      </c>
      <c r="H417" s="81">
        <v>58.37</v>
      </c>
      <c r="I417" s="81">
        <v>2.5399999999999991</v>
      </c>
      <c r="J417" s="81" t="s">
        <v>111</v>
      </c>
      <c r="K417" s="81" t="s">
        <v>96</v>
      </c>
      <c r="L417" s="82">
        <v>0</v>
      </c>
      <c r="M417" s="83" t="s">
        <v>100</v>
      </c>
      <c r="N417" s="83" t="s">
        <v>100</v>
      </c>
      <c r="O417" s="83" t="s">
        <v>100</v>
      </c>
      <c r="P417" s="84">
        <v>0</v>
      </c>
      <c r="Q417" s="85">
        <f t="shared" si="121"/>
        <v>2</v>
      </c>
      <c r="R417" s="91">
        <v>6935.4</v>
      </c>
      <c r="S417" s="87"/>
      <c r="T417" s="88">
        <f>IF(S417=0,0,SUM($S$5:S417))</f>
        <v>0</v>
      </c>
      <c r="U417" s="89">
        <f t="shared" si="122"/>
        <v>0</v>
      </c>
      <c r="V417" s="89">
        <f t="shared" si="123"/>
        <v>0</v>
      </c>
      <c r="W417" s="90">
        <f t="shared" si="124"/>
        <v>0</v>
      </c>
      <c r="X417" s="90">
        <f t="shared" si="125"/>
        <v>0</v>
      </c>
      <c r="Y417" s="89">
        <f t="shared" si="126"/>
        <v>0</v>
      </c>
      <c r="Z417" s="89">
        <f t="shared" si="127"/>
        <v>0</v>
      </c>
      <c r="AA417" s="87"/>
      <c r="AB417" s="87"/>
      <c r="AD417" s="186" t="s">
        <v>145</v>
      </c>
    </row>
    <row r="418" spans="1:30" s="74" customFormat="1" ht="12.95" customHeight="1">
      <c r="A418" s="75" t="str">
        <f t="shared" si="116"/>
        <v/>
      </c>
      <c r="B418" s="76">
        <f t="shared" si="117"/>
        <v>173</v>
      </c>
      <c r="C418" s="77">
        <f t="shared" si="118"/>
        <v>19.399999999999999</v>
      </c>
      <c r="D418" s="78" t="str">
        <f t="shared" si="119"/>
        <v>(전)</v>
      </c>
      <c r="E418" s="79">
        <f t="shared" si="120"/>
        <v>4</v>
      </c>
      <c r="F418" s="80">
        <v>700</v>
      </c>
      <c r="G418" s="81">
        <v>60.87</v>
      </c>
      <c r="H418" s="81">
        <v>56.66</v>
      </c>
      <c r="I418" s="81">
        <v>4.2100000000000009</v>
      </c>
      <c r="J418" s="81" t="s">
        <v>111</v>
      </c>
      <c r="K418" s="81" t="s">
        <v>96</v>
      </c>
      <c r="L418" s="82">
        <v>0</v>
      </c>
      <c r="M418" s="83" t="s">
        <v>100</v>
      </c>
      <c r="N418" s="83" t="s">
        <v>100</v>
      </c>
      <c r="O418" s="83" t="s">
        <v>100</v>
      </c>
      <c r="P418" s="84">
        <v>0</v>
      </c>
      <c r="Q418" s="85">
        <f t="shared" si="121"/>
        <v>2</v>
      </c>
      <c r="R418" s="91">
        <v>6939.4</v>
      </c>
      <c r="S418" s="87"/>
      <c r="T418" s="88">
        <f>IF(S418=0,0,SUM($S$5:S418))</f>
        <v>0</v>
      </c>
      <c r="U418" s="89">
        <f t="shared" si="122"/>
        <v>0</v>
      </c>
      <c r="V418" s="89">
        <f t="shared" si="123"/>
        <v>0</v>
      </c>
      <c r="W418" s="90">
        <f t="shared" si="124"/>
        <v>0</v>
      </c>
      <c r="X418" s="90">
        <f t="shared" si="125"/>
        <v>0</v>
      </c>
      <c r="Y418" s="89">
        <f t="shared" si="126"/>
        <v>0</v>
      </c>
      <c r="Z418" s="89">
        <f t="shared" si="127"/>
        <v>0</v>
      </c>
      <c r="AA418" s="87"/>
      <c r="AB418" s="87"/>
      <c r="AD418" s="186" t="s">
        <v>145</v>
      </c>
    </row>
    <row r="419" spans="1:30" s="74" customFormat="1" ht="12.95" customHeight="1">
      <c r="A419" s="75" t="str">
        <f t="shared" si="116"/>
        <v/>
      </c>
      <c r="B419" s="76">
        <f t="shared" si="117"/>
        <v>173</v>
      </c>
      <c r="C419" s="77">
        <f t="shared" si="118"/>
        <v>19.399999999999999</v>
      </c>
      <c r="D419" s="78" t="str">
        <f t="shared" si="119"/>
        <v>(후)</v>
      </c>
      <c r="E419" s="79">
        <f t="shared" si="120"/>
        <v>0</v>
      </c>
      <c r="F419" s="80">
        <v>700</v>
      </c>
      <c r="G419" s="81">
        <v>60.87</v>
      </c>
      <c r="H419" s="81">
        <v>56.66</v>
      </c>
      <c r="I419" s="81">
        <v>4.2100000000000009</v>
      </c>
      <c r="J419" s="81" t="s">
        <v>111</v>
      </c>
      <c r="K419" s="81" t="s">
        <v>113</v>
      </c>
      <c r="L419" s="82" t="s">
        <v>114</v>
      </c>
      <c r="M419" s="83" t="s">
        <v>100</v>
      </c>
      <c r="N419" s="83" t="s">
        <v>100</v>
      </c>
      <c r="O419" s="83" t="s">
        <v>100</v>
      </c>
      <c r="P419" s="84">
        <v>0</v>
      </c>
      <c r="Q419" s="85">
        <f t="shared" si="121"/>
        <v>2</v>
      </c>
      <c r="R419" s="91">
        <v>6939.4</v>
      </c>
      <c r="S419" s="87"/>
      <c r="T419" s="88">
        <f>IF(S419=0,0,SUM($S$5:S419))</f>
        <v>0</v>
      </c>
      <c r="U419" s="89">
        <f t="shared" si="122"/>
        <v>0</v>
      </c>
      <c r="V419" s="89">
        <f t="shared" si="123"/>
        <v>0</v>
      </c>
      <c r="W419" s="90">
        <f t="shared" si="124"/>
        <v>0</v>
      </c>
      <c r="X419" s="90">
        <f t="shared" si="125"/>
        <v>0</v>
      </c>
      <c r="Y419" s="89">
        <f t="shared" si="126"/>
        <v>0</v>
      </c>
      <c r="Z419" s="89">
        <f t="shared" si="127"/>
        <v>0</v>
      </c>
      <c r="AA419" s="87"/>
      <c r="AB419" s="87"/>
      <c r="AD419" s="186" t="s">
        <v>145</v>
      </c>
    </row>
    <row r="420" spans="1:30" s="74" customFormat="1" ht="12.95" customHeight="1">
      <c r="A420" s="75" t="str">
        <f t="shared" si="116"/>
        <v/>
      </c>
      <c r="B420" s="76">
        <f t="shared" si="117"/>
        <v>173</v>
      </c>
      <c r="C420" s="77">
        <f t="shared" si="118"/>
        <v>22.4</v>
      </c>
      <c r="D420" s="78" t="str">
        <f t="shared" si="119"/>
        <v>(전)</v>
      </c>
      <c r="E420" s="79">
        <f t="shared" si="120"/>
        <v>3</v>
      </c>
      <c r="F420" s="80">
        <v>700</v>
      </c>
      <c r="G420" s="81">
        <v>60.83</v>
      </c>
      <c r="H420" s="81">
        <v>56.66</v>
      </c>
      <c r="I420" s="81">
        <v>4.1700000000000017</v>
      </c>
      <c r="J420" s="81" t="s">
        <v>111</v>
      </c>
      <c r="K420" s="81" t="s">
        <v>113</v>
      </c>
      <c r="L420" s="82" t="s">
        <v>114</v>
      </c>
      <c r="M420" s="83" t="s">
        <v>100</v>
      </c>
      <c r="N420" s="83" t="s">
        <v>100</v>
      </c>
      <c r="O420" s="83" t="s">
        <v>100</v>
      </c>
      <c r="P420" s="84">
        <v>0</v>
      </c>
      <c r="Q420" s="85">
        <f t="shared" si="121"/>
        <v>2</v>
      </c>
      <c r="R420" s="91">
        <v>6942.4</v>
      </c>
      <c r="S420" s="87"/>
      <c r="T420" s="88">
        <f>IF(S420=0,0,SUM($S$5:S420))</f>
        <v>0</v>
      </c>
      <c r="U420" s="89">
        <f t="shared" si="122"/>
        <v>0</v>
      </c>
      <c r="V420" s="89">
        <f t="shared" si="123"/>
        <v>0</v>
      </c>
      <c r="W420" s="90">
        <f t="shared" si="124"/>
        <v>0</v>
      </c>
      <c r="X420" s="90">
        <f t="shared" si="125"/>
        <v>0</v>
      </c>
      <c r="Y420" s="89">
        <f t="shared" si="126"/>
        <v>0</v>
      </c>
      <c r="Z420" s="89">
        <f t="shared" si="127"/>
        <v>0</v>
      </c>
      <c r="AA420" s="87"/>
      <c r="AB420" s="87"/>
      <c r="AD420" s="186" t="s">
        <v>145</v>
      </c>
    </row>
    <row r="421" spans="1:30" s="74" customFormat="1" ht="12.95" customHeight="1">
      <c r="A421" s="75" t="str">
        <f t="shared" si="116"/>
        <v/>
      </c>
      <c r="B421" s="76">
        <f t="shared" si="117"/>
        <v>173</v>
      </c>
      <c r="C421" s="77">
        <f t="shared" si="118"/>
        <v>22.4</v>
      </c>
      <c r="D421" s="78" t="str">
        <f t="shared" si="119"/>
        <v>(후)</v>
      </c>
      <c r="E421" s="79">
        <f t="shared" si="120"/>
        <v>0</v>
      </c>
      <c r="F421" s="80">
        <v>700</v>
      </c>
      <c r="G421" s="81">
        <v>60.83</v>
      </c>
      <c r="H421" s="81">
        <v>56.66</v>
      </c>
      <c r="I421" s="81">
        <v>4.1700000000000017</v>
      </c>
      <c r="J421" s="81" t="s">
        <v>111</v>
      </c>
      <c r="K421" s="81" t="s">
        <v>96</v>
      </c>
      <c r="L421" s="82">
        <v>0</v>
      </c>
      <c r="M421" s="83" t="s">
        <v>100</v>
      </c>
      <c r="N421" s="83" t="s">
        <v>100</v>
      </c>
      <c r="O421" s="83" t="s">
        <v>100</v>
      </c>
      <c r="P421" s="84">
        <v>0</v>
      </c>
      <c r="Q421" s="85">
        <f t="shared" si="121"/>
        <v>2</v>
      </c>
      <c r="R421" s="91">
        <v>6942.4</v>
      </c>
      <c r="S421" s="87"/>
      <c r="T421" s="88">
        <f>IF(S421=0,0,SUM($S$5:S421))</f>
        <v>0</v>
      </c>
      <c r="U421" s="89">
        <f t="shared" si="122"/>
        <v>0</v>
      </c>
      <c r="V421" s="89">
        <f t="shared" si="123"/>
        <v>0</v>
      </c>
      <c r="W421" s="90">
        <f t="shared" si="124"/>
        <v>0</v>
      </c>
      <c r="X421" s="90">
        <f t="shared" si="125"/>
        <v>0</v>
      </c>
      <c r="Y421" s="89">
        <f t="shared" si="126"/>
        <v>0</v>
      </c>
      <c r="Z421" s="89">
        <f t="shared" si="127"/>
        <v>0</v>
      </c>
      <c r="AA421" s="87"/>
      <c r="AB421" s="87"/>
      <c r="AD421" s="186" t="s">
        <v>145</v>
      </c>
    </row>
    <row r="422" spans="1:30" s="74" customFormat="1" ht="12.95" customHeight="1">
      <c r="A422" s="75" t="str">
        <f t="shared" si="116"/>
        <v/>
      </c>
      <c r="B422" s="76">
        <f t="shared" si="117"/>
        <v>173</v>
      </c>
      <c r="C422" s="77">
        <f t="shared" si="118"/>
        <v>26.4</v>
      </c>
      <c r="D422" s="78" t="str">
        <f t="shared" si="119"/>
        <v>(전)</v>
      </c>
      <c r="E422" s="79">
        <f t="shared" si="120"/>
        <v>4</v>
      </c>
      <c r="F422" s="80">
        <v>700</v>
      </c>
      <c r="G422" s="81">
        <v>60.79</v>
      </c>
      <c r="H422" s="81">
        <v>58.89</v>
      </c>
      <c r="I422" s="81">
        <v>1.8999999999999986</v>
      </c>
      <c r="J422" s="81" t="s">
        <v>111</v>
      </c>
      <c r="K422" s="81" t="s">
        <v>96</v>
      </c>
      <c r="L422" s="82">
        <v>0</v>
      </c>
      <c r="M422" s="83" t="s">
        <v>100</v>
      </c>
      <c r="N422" s="83" t="s">
        <v>100</v>
      </c>
      <c r="O422" s="83" t="s">
        <v>100</v>
      </c>
      <c r="P422" s="84">
        <v>0</v>
      </c>
      <c r="Q422" s="85">
        <f t="shared" si="121"/>
        <v>2</v>
      </c>
      <c r="R422" s="91">
        <v>6946.4</v>
      </c>
      <c r="S422" s="87"/>
      <c r="T422" s="88">
        <f>IF(S422=0,0,SUM($S$5:S422))</f>
        <v>0</v>
      </c>
      <c r="U422" s="89">
        <f t="shared" si="122"/>
        <v>0</v>
      </c>
      <c r="V422" s="89">
        <f t="shared" si="123"/>
        <v>0</v>
      </c>
      <c r="W422" s="90">
        <f t="shared" si="124"/>
        <v>0</v>
      </c>
      <c r="X422" s="90">
        <f t="shared" si="125"/>
        <v>0</v>
      </c>
      <c r="Y422" s="89">
        <f t="shared" si="126"/>
        <v>0</v>
      </c>
      <c r="Z422" s="89">
        <f t="shared" si="127"/>
        <v>0</v>
      </c>
      <c r="AA422" s="87"/>
      <c r="AB422" s="87"/>
      <c r="AD422" s="186" t="s">
        <v>145</v>
      </c>
    </row>
    <row r="423" spans="1:30" s="74" customFormat="1" ht="12.95" customHeight="1">
      <c r="A423" s="75" t="str">
        <f t="shared" si="116"/>
        <v/>
      </c>
      <c r="B423" s="76">
        <f t="shared" si="117"/>
        <v>173</v>
      </c>
      <c r="C423" s="77">
        <f t="shared" si="118"/>
        <v>26.4</v>
      </c>
      <c r="D423" s="78" t="str">
        <f t="shared" si="119"/>
        <v>(후)</v>
      </c>
      <c r="E423" s="79">
        <f t="shared" si="120"/>
        <v>0</v>
      </c>
      <c r="F423" s="80">
        <v>700</v>
      </c>
      <c r="G423" s="81">
        <v>60.79</v>
      </c>
      <c r="H423" s="81">
        <v>58.89</v>
      </c>
      <c r="I423" s="81">
        <v>1.8999999999999986</v>
      </c>
      <c r="J423" s="81" t="s">
        <v>111</v>
      </c>
      <c r="K423" s="81" t="s">
        <v>95</v>
      </c>
      <c r="L423" s="82">
        <v>0</v>
      </c>
      <c r="M423" s="83" t="s">
        <v>100</v>
      </c>
      <c r="N423" s="83" t="s">
        <v>100</v>
      </c>
      <c r="O423" s="83" t="s">
        <v>100</v>
      </c>
      <c r="P423" s="84">
        <v>0</v>
      </c>
      <c r="Q423" s="85">
        <f t="shared" si="121"/>
        <v>2</v>
      </c>
      <c r="R423" s="91">
        <v>6946.4</v>
      </c>
      <c r="S423" s="87"/>
      <c r="T423" s="88">
        <f>IF(S423=0,0,SUM($S$5:S423))</f>
        <v>0</v>
      </c>
      <c r="U423" s="89">
        <f t="shared" si="122"/>
        <v>0</v>
      </c>
      <c r="V423" s="89">
        <f t="shared" si="123"/>
        <v>0</v>
      </c>
      <c r="W423" s="90">
        <f t="shared" si="124"/>
        <v>0</v>
      </c>
      <c r="X423" s="90">
        <f t="shared" si="125"/>
        <v>0</v>
      </c>
      <c r="Y423" s="89">
        <f t="shared" si="126"/>
        <v>0</v>
      </c>
      <c r="Z423" s="89">
        <f t="shared" si="127"/>
        <v>0</v>
      </c>
      <c r="AA423" s="87"/>
      <c r="AB423" s="87"/>
      <c r="AD423" s="186" t="s">
        <v>145</v>
      </c>
    </row>
    <row r="424" spans="1:30" s="74" customFormat="1" ht="12.95" customHeight="1">
      <c r="A424" s="75" t="str">
        <f t="shared" si="116"/>
        <v/>
      </c>
      <c r="B424" s="76">
        <f t="shared" si="117"/>
        <v>174</v>
      </c>
      <c r="C424" s="77">
        <f t="shared" si="118"/>
        <v>0</v>
      </c>
      <c r="D424" s="78" t="str">
        <f t="shared" si="119"/>
        <v/>
      </c>
      <c r="E424" s="79">
        <f t="shared" si="120"/>
        <v>13.6</v>
      </c>
      <c r="F424" s="80">
        <v>700</v>
      </c>
      <c r="G424" s="81">
        <v>60.64</v>
      </c>
      <c r="H424" s="81">
        <v>58.74</v>
      </c>
      <c r="I424" s="81">
        <v>1.8999999999999986</v>
      </c>
      <c r="J424" s="81" t="s">
        <v>111</v>
      </c>
      <c r="K424" s="81" t="s">
        <v>95</v>
      </c>
      <c r="L424" s="82">
        <v>0</v>
      </c>
      <c r="M424" s="83" t="s">
        <v>100</v>
      </c>
      <c r="N424" s="83" t="s">
        <v>100</v>
      </c>
      <c r="O424" s="83" t="s">
        <v>100</v>
      </c>
      <c r="P424" s="84">
        <v>0</v>
      </c>
      <c r="Q424" s="85">
        <f t="shared" si="121"/>
        <v>2</v>
      </c>
      <c r="R424" s="91">
        <v>6960</v>
      </c>
      <c r="S424" s="87"/>
      <c r="T424" s="88">
        <f>IF(S424=0,0,SUM($S$5:S424))</f>
        <v>0</v>
      </c>
      <c r="U424" s="89">
        <f t="shared" si="122"/>
        <v>0</v>
      </c>
      <c r="V424" s="89">
        <f t="shared" si="123"/>
        <v>0</v>
      </c>
      <c r="W424" s="90">
        <f t="shared" si="124"/>
        <v>0</v>
      </c>
      <c r="X424" s="90">
        <f t="shared" si="125"/>
        <v>0</v>
      </c>
      <c r="Y424" s="89">
        <f t="shared" si="126"/>
        <v>0</v>
      </c>
      <c r="Z424" s="89">
        <f t="shared" si="127"/>
        <v>0</v>
      </c>
      <c r="AA424" s="87"/>
      <c r="AB424" s="87"/>
      <c r="AD424" s="186" t="s">
        <v>145</v>
      </c>
    </row>
    <row r="425" spans="1:30" s="74" customFormat="1" ht="12.95" customHeight="1">
      <c r="A425" s="75" t="str">
        <f t="shared" si="116"/>
        <v/>
      </c>
      <c r="B425" s="76">
        <f t="shared" si="117"/>
        <v>175</v>
      </c>
      <c r="C425" s="77">
        <f t="shared" si="118"/>
        <v>0</v>
      </c>
      <c r="D425" s="78" t="str">
        <f t="shared" si="119"/>
        <v/>
      </c>
      <c r="E425" s="79">
        <f t="shared" si="120"/>
        <v>40</v>
      </c>
      <c r="F425" s="80">
        <v>700</v>
      </c>
      <c r="G425" s="81">
        <v>60.2</v>
      </c>
      <c r="H425" s="81">
        <v>58.3</v>
      </c>
      <c r="I425" s="81">
        <v>1.9000000000000057</v>
      </c>
      <c r="J425" s="81" t="s">
        <v>111</v>
      </c>
      <c r="K425" s="81" t="s">
        <v>95</v>
      </c>
      <c r="L425" s="82">
        <v>0</v>
      </c>
      <c r="M425" s="83" t="s">
        <v>100</v>
      </c>
      <c r="N425" s="83" t="s">
        <v>100</v>
      </c>
      <c r="O425" s="83" t="s">
        <v>100</v>
      </c>
      <c r="P425" s="84">
        <v>0</v>
      </c>
      <c r="Q425" s="85">
        <f t="shared" si="121"/>
        <v>2</v>
      </c>
      <c r="R425" s="91">
        <v>7000</v>
      </c>
      <c r="S425" s="87"/>
      <c r="T425" s="88">
        <f>IF(S425=0,0,SUM($S$5:S425))</f>
        <v>0</v>
      </c>
      <c r="U425" s="89">
        <f t="shared" si="122"/>
        <v>0</v>
      </c>
      <c r="V425" s="89">
        <f t="shared" si="123"/>
        <v>0</v>
      </c>
      <c r="W425" s="90">
        <f t="shared" si="124"/>
        <v>0</v>
      </c>
      <c r="X425" s="90">
        <f t="shared" si="125"/>
        <v>0</v>
      </c>
      <c r="Y425" s="89">
        <f t="shared" si="126"/>
        <v>0</v>
      </c>
      <c r="Z425" s="89">
        <f t="shared" si="127"/>
        <v>0</v>
      </c>
      <c r="AA425" s="87"/>
      <c r="AB425" s="87"/>
      <c r="AD425" s="186" t="s">
        <v>145</v>
      </c>
    </row>
    <row r="426" spans="1:30" s="74" customFormat="1" ht="12.95" customHeight="1">
      <c r="A426" s="75" t="str">
        <f t="shared" si="116"/>
        <v/>
      </c>
      <c r="B426" s="76">
        <f t="shared" si="117"/>
        <v>175</v>
      </c>
      <c r="C426" s="77">
        <f t="shared" si="118"/>
        <v>9.5</v>
      </c>
      <c r="D426" s="78" t="str">
        <f t="shared" si="119"/>
        <v/>
      </c>
      <c r="E426" s="79">
        <f t="shared" si="120"/>
        <v>9.5</v>
      </c>
      <c r="F426" s="80">
        <v>700</v>
      </c>
      <c r="G426" s="81">
        <v>60.09</v>
      </c>
      <c r="H426" s="81">
        <v>58.19</v>
      </c>
      <c r="I426" s="81">
        <v>1.9000000000000057</v>
      </c>
      <c r="J426" s="81" t="s">
        <v>111</v>
      </c>
      <c r="K426" s="81" t="s">
        <v>95</v>
      </c>
      <c r="L426" s="82">
        <v>0</v>
      </c>
      <c r="M426" s="83" t="s">
        <v>100</v>
      </c>
      <c r="N426" s="83" t="s">
        <v>100</v>
      </c>
      <c r="O426" s="83" t="s">
        <v>100</v>
      </c>
      <c r="P426" s="84">
        <v>0</v>
      </c>
      <c r="Q426" s="85">
        <f t="shared" si="121"/>
        <v>2</v>
      </c>
      <c r="R426" s="91">
        <v>7009.5</v>
      </c>
      <c r="S426" s="87"/>
      <c r="T426" s="88">
        <f>IF(S426=0,0,SUM($S$5:S426))</f>
        <v>0</v>
      </c>
      <c r="U426" s="89">
        <f t="shared" si="122"/>
        <v>0</v>
      </c>
      <c r="V426" s="89">
        <f t="shared" si="123"/>
        <v>0</v>
      </c>
      <c r="W426" s="90">
        <f t="shared" si="124"/>
        <v>0</v>
      </c>
      <c r="X426" s="90">
        <f t="shared" si="125"/>
        <v>0</v>
      </c>
      <c r="Y426" s="89">
        <f t="shared" si="126"/>
        <v>0</v>
      </c>
      <c r="Z426" s="89">
        <f t="shared" si="127"/>
        <v>0</v>
      </c>
      <c r="AA426" s="87"/>
      <c r="AB426" s="87"/>
      <c r="AD426" s="186" t="s">
        <v>145</v>
      </c>
    </row>
    <row r="427" spans="1:30" s="74" customFormat="1" ht="12.95" customHeight="1">
      <c r="A427" s="75" t="str">
        <f t="shared" si="116"/>
        <v/>
      </c>
      <c r="B427" s="76">
        <f t="shared" si="117"/>
        <v>176</v>
      </c>
      <c r="C427" s="77">
        <f t="shared" si="118"/>
        <v>0</v>
      </c>
      <c r="D427" s="78" t="str">
        <f t="shared" si="119"/>
        <v/>
      </c>
      <c r="E427" s="79">
        <f t="shared" si="120"/>
        <v>30.5</v>
      </c>
      <c r="F427" s="80">
        <v>700</v>
      </c>
      <c r="G427" s="81">
        <v>60.14</v>
      </c>
      <c r="H427" s="81">
        <v>57.59</v>
      </c>
      <c r="I427" s="81">
        <v>2.5499999999999972</v>
      </c>
      <c r="J427" s="81" t="s">
        <v>111</v>
      </c>
      <c r="K427" s="81" t="s">
        <v>95</v>
      </c>
      <c r="L427" s="82">
        <v>0</v>
      </c>
      <c r="M427" s="83" t="s">
        <v>100</v>
      </c>
      <c r="N427" s="83" t="s">
        <v>100</v>
      </c>
      <c r="O427" s="83" t="s">
        <v>100</v>
      </c>
      <c r="P427" s="84">
        <v>0</v>
      </c>
      <c r="Q427" s="85">
        <f t="shared" si="121"/>
        <v>2</v>
      </c>
      <c r="R427" s="91">
        <v>7040</v>
      </c>
      <c r="S427" s="87"/>
      <c r="T427" s="88">
        <f>IF(S427=0,0,SUM($S$5:S427))</f>
        <v>0</v>
      </c>
      <c r="U427" s="89">
        <f t="shared" si="122"/>
        <v>0</v>
      </c>
      <c r="V427" s="89">
        <f t="shared" si="123"/>
        <v>0</v>
      </c>
      <c r="W427" s="90">
        <f t="shared" si="124"/>
        <v>0</v>
      </c>
      <c r="X427" s="90">
        <f t="shared" si="125"/>
        <v>0</v>
      </c>
      <c r="Y427" s="89">
        <f t="shared" si="126"/>
        <v>0</v>
      </c>
      <c r="Z427" s="89">
        <f t="shared" si="127"/>
        <v>0</v>
      </c>
      <c r="AA427" s="87"/>
      <c r="AB427" s="87"/>
      <c r="AD427" s="186" t="s">
        <v>145</v>
      </c>
    </row>
    <row r="428" spans="1:30" s="74" customFormat="1" ht="12.95" customHeight="1">
      <c r="A428" s="75" t="str">
        <f t="shared" si="116"/>
        <v/>
      </c>
      <c r="B428" s="76">
        <f t="shared" si="117"/>
        <v>177</v>
      </c>
      <c r="C428" s="77">
        <f t="shared" si="118"/>
        <v>0</v>
      </c>
      <c r="D428" s="78" t="str">
        <f t="shared" si="119"/>
        <v/>
      </c>
      <c r="E428" s="79">
        <f t="shared" si="120"/>
        <v>40</v>
      </c>
      <c r="F428" s="80">
        <v>700</v>
      </c>
      <c r="G428" s="81">
        <v>60.21</v>
      </c>
      <c r="H428" s="81">
        <v>56.81</v>
      </c>
      <c r="I428" s="81">
        <v>3.3999999999999986</v>
      </c>
      <c r="J428" s="81" t="s">
        <v>111</v>
      </c>
      <c r="K428" s="81" t="s">
        <v>95</v>
      </c>
      <c r="L428" s="82">
        <v>0</v>
      </c>
      <c r="M428" s="83" t="s">
        <v>100</v>
      </c>
      <c r="N428" s="83" t="s">
        <v>100</v>
      </c>
      <c r="O428" s="83" t="s">
        <v>100</v>
      </c>
      <c r="P428" s="84">
        <v>0</v>
      </c>
      <c r="Q428" s="85">
        <f t="shared" si="121"/>
        <v>2</v>
      </c>
      <c r="R428" s="91">
        <v>7080</v>
      </c>
      <c r="S428" s="87"/>
      <c r="T428" s="88">
        <f>IF(S428=0,0,SUM($S$5:S428))</f>
        <v>0</v>
      </c>
      <c r="U428" s="89">
        <f t="shared" si="122"/>
        <v>0</v>
      </c>
      <c r="V428" s="89">
        <f t="shared" si="123"/>
        <v>0</v>
      </c>
      <c r="W428" s="90">
        <f t="shared" si="124"/>
        <v>0</v>
      </c>
      <c r="X428" s="90">
        <f t="shared" si="125"/>
        <v>0</v>
      </c>
      <c r="Y428" s="89">
        <f t="shared" si="126"/>
        <v>0</v>
      </c>
      <c r="Z428" s="89">
        <f t="shared" si="127"/>
        <v>0</v>
      </c>
      <c r="AA428" s="87"/>
      <c r="AB428" s="87"/>
      <c r="AD428" s="186" t="s">
        <v>145</v>
      </c>
    </row>
    <row r="429" spans="1:30" s="74" customFormat="1" ht="12.95" customHeight="1">
      <c r="A429" s="75" t="str">
        <f t="shared" si="116"/>
        <v/>
      </c>
      <c r="B429" s="76">
        <f t="shared" si="117"/>
        <v>177</v>
      </c>
      <c r="C429" s="77">
        <f t="shared" si="118"/>
        <v>9.5</v>
      </c>
      <c r="D429" s="78" t="str">
        <f t="shared" si="119"/>
        <v/>
      </c>
      <c r="E429" s="79">
        <f t="shared" si="120"/>
        <v>9.5</v>
      </c>
      <c r="F429" s="80">
        <v>700</v>
      </c>
      <c r="G429" s="81">
        <v>60.23</v>
      </c>
      <c r="H429" s="81">
        <v>56.62</v>
      </c>
      <c r="I429" s="81">
        <v>3.6099999999999994</v>
      </c>
      <c r="J429" s="81" t="s">
        <v>111</v>
      </c>
      <c r="K429" s="81" t="s">
        <v>95</v>
      </c>
      <c r="L429" s="82">
        <v>0</v>
      </c>
      <c r="M429" s="83" t="s">
        <v>100</v>
      </c>
      <c r="N429" s="83" t="s">
        <v>100</v>
      </c>
      <c r="O429" s="83" t="s">
        <v>100</v>
      </c>
      <c r="P429" s="84">
        <v>0</v>
      </c>
      <c r="Q429" s="85">
        <f t="shared" si="121"/>
        <v>2</v>
      </c>
      <c r="R429" s="91">
        <v>7089.5</v>
      </c>
      <c r="S429" s="87"/>
      <c r="T429" s="88">
        <f>IF(S429=0,0,SUM($S$5:S429))</f>
        <v>0</v>
      </c>
      <c r="U429" s="89">
        <f t="shared" si="122"/>
        <v>0</v>
      </c>
      <c r="V429" s="89">
        <f t="shared" si="123"/>
        <v>0</v>
      </c>
      <c r="W429" s="90">
        <f t="shared" si="124"/>
        <v>0</v>
      </c>
      <c r="X429" s="90">
        <f t="shared" si="125"/>
        <v>0</v>
      </c>
      <c r="Y429" s="89">
        <f t="shared" si="126"/>
        <v>0</v>
      </c>
      <c r="Z429" s="89">
        <f t="shared" si="127"/>
        <v>0</v>
      </c>
      <c r="AA429" s="87"/>
      <c r="AB429" s="87"/>
      <c r="AD429" s="186" t="s">
        <v>145</v>
      </c>
    </row>
    <row r="430" spans="1:30" s="74" customFormat="1" ht="12.95" customHeight="1">
      <c r="A430" s="75" t="str">
        <f t="shared" si="116"/>
        <v/>
      </c>
      <c r="B430" s="76">
        <f t="shared" si="117"/>
        <v>177</v>
      </c>
      <c r="C430" s="77">
        <f t="shared" si="118"/>
        <v>34</v>
      </c>
      <c r="D430" s="78" t="str">
        <f t="shared" si="119"/>
        <v/>
      </c>
      <c r="E430" s="79">
        <f t="shared" si="120"/>
        <v>24.5</v>
      </c>
      <c r="F430" s="80">
        <v>700</v>
      </c>
      <c r="G430" s="81">
        <v>60.27</v>
      </c>
      <c r="H430" s="81">
        <v>56.48</v>
      </c>
      <c r="I430" s="81">
        <v>3.7900000000000063</v>
      </c>
      <c r="J430" s="81" t="s">
        <v>111</v>
      </c>
      <c r="K430" s="81" t="s">
        <v>95</v>
      </c>
      <c r="L430" s="82">
        <v>0</v>
      </c>
      <c r="M430" s="83" t="s">
        <v>100</v>
      </c>
      <c r="N430" s="83" t="s">
        <v>110</v>
      </c>
      <c r="O430" s="83" t="s">
        <v>100</v>
      </c>
      <c r="P430" s="84">
        <v>0</v>
      </c>
      <c r="Q430" s="85">
        <f t="shared" si="121"/>
        <v>2</v>
      </c>
      <c r="R430" s="91">
        <v>7114</v>
      </c>
      <c r="S430" s="87"/>
      <c r="T430" s="88">
        <f>IF(S430=0,0,SUM($S$5:S430))</f>
        <v>0</v>
      </c>
      <c r="U430" s="89">
        <f t="shared" si="122"/>
        <v>0</v>
      </c>
      <c r="V430" s="89">
        <f t="shared" si="123"/>
        <v>0</v>
      </c>
      <c r="W430" s="90">
        <f t="shared" si="124"/>
        <v>0</v>
      </c>
      <c r="X430" s="90">
        <f t="shared" si="125"/>
        <v>0</v>
      </c>
      <c r="Y430" s="89">
        <f t="shared" si="126"/>
        <v>0</v>
      </c>
      <c r="Z430" s="89">
        <f t="shared" si="127"/>
        <v>0</v>
      </c>
      <c r="AA430" s="87"/>
      <c r="AB430" s="87"/>
      <c r="AD430" s="186" t="s">
        <v>145</v>
      </c>
    </row>
    <row r="431" spans="1:30" s="74" customFormat="1" ht="12.95" customHeight="1">
      <c r="A431" s="75" t="str">
        <f t="shared" si="116"/>
        <v/>
      </c>
      <c r="B431" s="76">
        <f t="shared" si="117"/>
        <v>178</v>
      </c>
      <c r="C431" s="77">
        <f t="shared" si="118"/>
        <v>0</v>
      </c>
      <c r="D431" s="78" t="str">
        <f t="shared" si="119"/>
        <v/>
      </c>
      <c r="E431" s="79">
        <f t="shared" si="120"/>
        <v>6</v>
      </c>
      <c r="F431" s="80">
        <v>700</v>
      </c>
      <c r="G431" s="81">
        <v>60.28</v>
      </c>
      <c r="H431" s="81">
        <v>57.22</v>
      </c>
      <c r="I431" s="81">
        <v>3.0600000000000023</v>
      </c>
      <c r="J431" s="81" t="s">
        <v>111</v>
      </c>
      <c r="K431" s="81" t="s">
        <v>95</v>
      </c>
      <c r="L431" s="82">
        <v>0</v>
      </c>
      <c r="M431" s="83" t="s">
        <v>100</v>
      </c>
      <c r="N431" s="83" t="s">
        <v>100</v>
      </c>
      <c r="O431" s="83" t="s">
        <v>100</v>
      </c>
      <c r="P431" s="84">
        <v>0</v>
      </c>
      <c r="Q431" s="85">
        <f t="shared" si="121"/>
        <v>2</v>
      </c>
      <c r="R431" s="91">
        <v>7120</v>
      </c>
      <c r="S431" s="87"/>
      <c r="T431" s="88">
        <f>IF(S431=0,0,SUM($S$5:S431))</f>
        <v>0</v>
      </c>
      <c r="U431" s="89">
        <f t="shared" si="122"/>
        <v>0</v>
      </c>
      <c r="V431" s="89">
        <f t="shared" si="123"/>
        <v>0</v>
      </c>
      <c r="W431" s="90">
        <f t="shared" si="124"/>
        <v>0</v>
      </c>
      <c r="X431" s="90">
        <f t="shared" si="125"/>
        <v>0</v>
      </c>
      <c r="Y431" s="89">
        <f t="shared" si="126"/>
        <v>0</v>
      </c>
      <c r="Z431" s="89">
        <f t="shared" si="127"/>
        <v>0</v>
      </c>
      <c r="AA431" s="87"/>
      <c r="AB431" s="87"/>
      <c r="AD431" s="186" t="s">
        <v>145</v>
      </c>
    </row>
    <row r="432" spans="1:30" s="74" customFormat="1" ht="12.95" customHeight="1">
      <c r="A432" s="75" t="str">
        <f t="shared" si="116"/>
        <v/>
      </c>
      <c r="B432" s="76">
        <f t="shared" si="117"/>
        <v>178</v>
      </c>
      <c r="C432" s="77">
        <f t="shared" si="118"/>
        <v>9.5</v>
      </c>
      <c r="D432" s="78" t="str">
        <f t="shared" si="119"/>
        <v/>
      </c>
      <c r="E432" s="79">
        <f t="shared" si="120"/>
        <v>9.5</v>
      </c>
      <c r="F432" s="80">
        <v>700</v>
      </c>
      <c r="G432" s="81">
        <v>60.3</v>
      </c>
      <c r="H432" s="81">
        <v>58.4</v>
      </c>
      <c r="I432" s="81">
        <v>1.8999999999999986</v>
      </c>
      <c r="J432" s="81" t="s">
        <v>111</v>
      </c>
      <c r="K432" s="81" t="s">
        <v>95</v>
      </c>
      <c r="L432" s="82">
        <v>0</v>
      </c>
      <c r="M432" s="83" t="s">
        <v>100</v>
      </c>
      <c r="N432" s="83" t="s">
        <v>100</v>
      </c>
      <c r="O432" s="83" t="s">
        <v>100</v>
      </c>
      <c r="P432" s="84">
        <v>0</v>
      </c>
      <c r="Q432" s="85">
        <f t="shared" si="121"/>
        <v>2</v>
      </c>
      <c r="R432" s="91">
        <v>7129.5</v>
      </c>
      <c r="S432" s="87"/>
      <c r="T432" s="88">
        <f>IF(S432=0,0,SUM($S$5:S432))</f>
        <v>0</v>
      </c>
      <c r="U432" s="89">
        <f t="shared" si="122"/>
        <v>0</v>
      </c>
      <c r="V432" s="89">
        <f t="shared" si="123"/>
        <v>0</v>
      </c>
      <c r="W432" s="90">
        <f t="shared" si="124"/>
        <v>0</v>
      </c>
      <c r="X432" s="90">
        <f t="shared" si="125"/>
        <v>0</v>
      </c>
      <c r="Y432" s="89">
        <f t="shared" si="126"/>
        <v>0</v>
      </c>
      <c r="Z432" s="89">
        <f t="shared" si="127"/>
        <v>0</v>
      </c>
      <c r="AA432" s="87"/>
      <c r="AB432" s="87"/>
      <c r="AD432" s="186" t="s">
        <v>145</v>
      </c>
    </row>
    <row r="433" spans="1:30" s="74" customFormat="1" ht="12.95" customHeight="1">
      <c r="A433" s="75" t="str">
        <f t="shared" si="116"/>
        <v/>
      </c>
      <c r="B433" s="76">
        <f t="shared" si="117"/>
        <v>179</v>
      </c>
      <c r="C433" s="77">
        <f t="shared" si="118"/>
        <v>0</v>
      </c>
      <c r="D433" s="78" t="str">
        <f t="shared" si="119"/>
        <v/>
      </c>
      <c r="E433" s="79">
        <f t="shared" si="120"/>
        <v>30.5</v>
      </c>
      <c r="F433" s="80">
        <v>700</v>
      </c>
      <c r="G433" s="81">
        <v>60.95</v>
      </c>
      <c r="H433" s="81">
        <v>58.7</v>
      </c>
      <c r="I433" s="81">
        <v>2.25</v>
      </c>
      <c r="J433" s="81" t="s">
        <v>111</v>
      </c>
      <c r="K433" s="81" t="s">
        <v>95</v>
      </c>
      <c r="L433" s="82">
        <v>0</v>
      </c>
      <c r="M433" s="83" t="s">
        <v>100</v>
      </c>
      <c r="N433" s="83" t="s">
        <v>100</v>
      </c>
      <c r="O433" s="83" t="s">
        <v>100</v>
      </c>
      <c r="P433" s="84">
        <v>0</v>
      </c>
      <c r="Q433" s="85">
        <f t="shared" si="121"/>
        <v>2</v>
      </c>
      <c r="R433" s="91">
        <v>7160</v>
      </c>
      <c r="S433" s="87"/>
      <c r="T433" s="88">
        <f>IF(S433=0,0,SUM($S$5:S433))</f>
        <v>0</v>
      </c>
      <c r="U433" s="89">
        <f t="shared" si="122"/>
        <v>0</v>
      </c>
      <c r="V433" s="89">
        <f t="shared" si="123"/>
        <v>0</v>
      </c>
      <c r="W433" s="90">
        <f t="shared" si="124"/>
        <v>0</v>
      </c>
      <c r="X433" s="90">
        <f t="shared" si="125"/>
        <v>0</v>
      </c>
      <c r="Y433" s="89">
        <f t="shared" si="126"/>
        <v>0</v>
      </c>
      <c r="Z433" s="89">
        <f t="shared" si="127"/>
        <v>0</v>
      </c>
      <c r="AA433" s="87"/>
      <c r="AB433" s="87"/>
      <c r="AD433" s="186" t="s">
        <v>145</v>
      </c>
    </row>
    <row r="434" spans="1:30" s="74" customFormat="1" ht="12.95" customHeight="1">
      <c r="A434" s="75" t="str">
        <f t="shared" si="116"/>
        <v/>
      </c>
      <c r="B434" s="76">
        <f t="shared" si="117"/>
        <v>180</v>
      </c>
      <c r="C434" s="77">
        <f t="shared" si="118"/>
        <v>0</v>
      </c>
      <c r="D434" s="78" t="str">
        <f t="shared" si="119"/>
        <v/>
      </c>
      <c r="E434" s="79">
        <f t="shared" si="120"/>
        <v>40</v>
      </c>
      <c r="F434" s="80">
        <v>700</v>
      </c>
      <c r="G434" s="81">
        <v>61.81</v>
      </c>
      <c r="H434" s="81">
        <v>59.1</v>
      </c>
      <c r="I434" s="81">
        <v>2.7100000000000009</v>
      </c>
      <c r="J434" s="81" t="s">
        <v>111</v>
      </c>
      <c r="K434" s="81" t="s">
        <v>95</v>
      </c>
      <c r="L434" s="82">
        <v>0</v>
      </c>
      <c r="M434" s="83" t="s">
        <v>100</v>
      </c>
      <c r="N434" s="83" t="s">
        <v>100</v>
      </c>
      <c r="O434" s="83" t="s">
        <v>100</v>
      </c>
      <c r="P434" s="84">
        <v>0</v>
      </c>
      <c r="Q434" s="85">
        <f t="shared" si="121"/>
        <v>2</v>
      </c>
      <c r="R434" s="91">
        <v>7200</v>
      </c>
      <c r="S434" s="87"/>
      <c r="T434" s="88">
        <f>IF(S434=0,0,SUM($S$5:S434))</f>
        <v>0</v>
      </c>
      <c r="U434" s="89">
        <f t="shared" si="122"/>
        <v>0</v>
      </c>
      <c r="V434" s="89">
        <f t="shared" si="123"/>
        <v>0</v>
      </c>
      <c r="W434" s="90">
        <f t="shared" si="124"/>
        <v>0</v>
      </c>
      <c r="X434" s="90">
        <f t="shared" si="125"/>
        <v>0</v>
      </c>
      <c r="Y434" s="89">
        <f t="shared" si="126"/>
        <v>0</v>
      </c>
      <c r="Z434" s="89">
        <f t="shared" si="127"/>
        <v>0</v>
      </c>
      <c r="AA434" s="87"/>
      <c r="AB434" s="87"/>
      <c r="AD434" s="186" t="s">
        <v>145</v>
      </c>
    </row>
    <row r="435" spans="1:30" s="74" customFormat="1" ht="12.95" customHeight="1">
      <c r="A435" s="75" t="str">
        <f t="shared" si="116"/>
        <v/>
      </c>
      <c r="B435" s="76">
        <f t="shared" si="117"/>
        <v>180</v>
      </c>
      <c r="C435" s="77">
        <f t="shared" si="118"/>
        <v>30.7</v>
      </c>
      <c r="D435" s="78" t="str">
        <f t="shared" si="119"/>
        <v/>
      </c>
      <c r="E435" s="79">
        <f t="shared" si="120"/>
        <v>30.7</v>
      </c>
      <c r="F435" s="80">
        <v>700</v>
      </c>
      <c r="G435" s="81">
        <v>62.47</v>
      </c>
      <c r="H435" s="81">
        <v>59.41</v>
      </c>
      <c r="I435" s="81">
        <v>3.0600000000000023</v>
      </c>
      <c r="J435" s="81" t="s">
        <v>111</v>
      </c>
      <c r="K435" s="81" t="s">
        <v>95</v>
      </c>
      <c r="L435" s="82">
        <v>0</v>
      </c>
      <c r="M435" s="83" t="s">
        <v>106</v>
      </c>
      <c r="N435" s="83" t="s">
        <v>100</v>
      </c>
      <c r="O435" s="83" t="s">
        <v>100</v>
      </c>
      <c r="P435" s="84">
        <v>0</v>
      </c>
      <c r="Q435" s="85">
        <f t="shared" si="121"/>
        <v>2</v>
      </c>
      <c r="R435" s="91">
        <v>7230.7</v>
      </c>
      <c r="S435" s="87"/>
      <c r="T435" s="88">
        <f>IF(S435=0,0,SUM($S$5:S435))</f>
        <v>0</v>
      </c>
      <c r="U435" s="89">
        <f t="shared" si="122"/>
        <v>0</v>
      </c>
      <c r="V435" s="89">
        <f t="shared" si="123"/>
        <v>0</v>
      </c>
      <c r="W435" s="90">
        <f t="shared" si="124"/>
        <v>0</v>
      </c>
      <c r="X435" s="90">
        <f t="shared" si="125"/>
        <v>0</v>
      </c>
      <c r="Y435" s="89">
        <f t="shared" si="126"/>
        <v>0</v>
      </c>
      <c r="Z435" s="89">
        <f t="shared" si="127"/>
        <v>0</v>
      </c>
      <c r="AA435" s="87"/>
      <c r="AB435" s="87"/>
      <c r="AD435" s="186" t="s">
        <v>145</v>
      </c>
    </row>
    <row r="436" spans="1:30" s="74" customFormat="1" ht="12.95" customHeight="1">
      <c r="A436" s="75" t="str">
        <f t="shared" si="116"/>
        <v/>
      </c>
      <c r="B436" s="76">
        <f t="shared" si="117"/>
        <v>180</v>
      </c>
      <c r="C436" s="77">
        <f t="shared" si="118"/>
        <v>32.9</v>
      </c>
      <c r="D436" s="78" t="str">
        <f t="shared" si="119"/>
        <v>(전)</v>
      </c>
      <c r="E436" s="79">
        <f t="shared" si="120"/>
        <v>2.2000000000000002</v>
      </c>
      <c r="F436" s="80">
        <v>700</v>
      </c>
      <c r="G436" s="81">
        <v>62.47</v>
      </c>
      <c r="H436" s="81">
        <v>59.43</v>
      </c>
      <c r="I436" s="81">
        <v>3.0399999999999991</v>
      </c>
      <c r="J436" s="81" t="s">
        <v>111</v>
      </c>
      <c r="K436" s="81" t="s">
        <v>95</v>
      </c>
      <c r="L436" s="82">
        <v>0</v>
      </c>
      <c r="M436" s="83" t="s">
        <v>100</v>
      </c>
      <c r="N436" s="83" t="s">
        <v>100</v>
      </c>
      <c r="O436" s="83" t="s">
        <v>100</v>
      </c>
      <c r="P436" s="84">
        <v>0</v>
      </c>
      <c r="Q436" s="85">
        <f t="shared" si="121"/>
        <v>2</v>
      </c>
      <c r="R436" s="91">
        <v>7232.9</v>
      </c>
      <c r="S436" s="87"/>
      <c r="T436" s="88">
        <f>IF(S436=0,0,SUM($S$5:S436))</f>
        <v>0</v>
      </c>
      <c r="U436" s="89">
        <f t="shared" si="122"/>
        <v>0</v>
      </c>
      <c r="V436" s="89">
        <f t="shared" si="123"/>
        <v>0</v>
      </c>
      <c r="W436" s="90">
        <f t="shared" si="124"/>
        <v>0</v>
      </c>
      <c r="X436" s="90">
        <f t="shared" si="125"/>
        <v>0</v>
      </c>
      <c r="Y436" s="89">
        <f t="shared" si="126"/>
        <v>0</v>
      </c>
      <c r="Z436" s="89">
        <f t="shared" si="127"/>
        <v>0</v>
      </c>
      <c r="AA436" s="87"/>
      <c r="AB436" s="87"/>
      <c r="AD436" s="186" t="s">
        <v>145</v>
      </c>
    </row>
    <row r="437" spans="1:30" s="74" customFormat="1" ht="12.95" customHeight="1">
      <c r="A437" s="75" t="str">
        <f t="shared" si="116"/>
        <v/>
      </c>
      <c r="B437" s="76">
        <f t="shared" si="117"/>
        <v>180</v>
      </c>
      <c r="C437" s="77">
        <f t="shared" si="118"/>
        <v>32.9</v>
      </c>
      <c r="D437" s="78" t="str">
        <f t="shared" si="119"/>
        <v>(후)</v>
      </c>
      <c r="E437" s="79">
        <f t="shared" si="120"/>
        <v>0</v>
      </c>
      <c r="F437" s="80">
        <v>700</v>
      </c>
      <c r="G437" s="81">
        <v>62.47</v>
      </c>
      <c r="H437" s="81">
        <v>59.43</v>
      </c>
      <c r="I437" s="81">
        <v>3.0399999999999991</v>
      </c>
      <c r="J437" s="81" t="s">
        <v>99</v>
      </c>
      <c r="K437" s="81" t="s">
        <v>95</v>
      </c>
      <c r="L437" s="82">
        <v>0</v>
      </c>
      <c r="M437" s="83" t="s">
        <v>100</v>
      </c>
      <c r="N437" s="83" t="s">
        <v>100</v>
      </c>
      <c r="O437" s="83" t="s">
        <v>100</v>
      </c>
      <c r="P437" s="84">
        <v>0</v>
      </c>
      <c r="Q437" s="85">
        <f t="shared" si="121"/>
        <v>2</v>
      </c>
      <c r="R437" s="91">
        <v>7232.9</v>
      </c>
      <c r="S437" s="87"/>
      <c r="T437" s="88">
        <f>IF(S437=0,0,SUM($S$5:S437))</f>
        <v>0</v>
      </c>
      <c r="U437" s="89">
        <f t="shared" si="122"/>
        <v>0</v>
      </c>
      <c r="V437" s="89">
        <f t="shared" si="123"/>
        <v>0</v>
      </c>
      <c r="W437" s="90">
        <f t="shared" si="124"/>
        <v>0</v>
      </c>
      <c r="X437" s="90">
        <f t="shared" si="125"/>
        <v>0</v>
      </c>
      <c r="Y437" s="89">
        <f t="shared" si="126"/>
        <v>0</v>
      </c>
      <c r="Z437" s="89">
        <f t="shared" si="127"/>
        <v>0</v>
      </c>
      <c r="AA437" s="87"/>
      <c r="AB437" s="87"/>
      <c r="AD437" s="186" t="s">
        <v>145</v>
      </c>
    </row>
    <row r="438" spans="1:30" s="74" customFormat="1" ht="12.95" customHeight="1">
      <c r="A438" s="75" t="str">
        <f t="shared" si="116"/>
        <v/>
      </c>
      <c r="B438" s="76">
        <f t="shared" si="117"/>
        <v>180</v>
      </c>
      <c r="C438" s="77">
        <f t="shared" si="118"/>
        <v>36.5</v>
      </c>
      <c r="D438" s="78" t="str">
        <f t="shared" si="119"/>
        <v>(전)</v>
      </c>
      <c r="E438" s="79">
        <f t="shared" si="120"/>
        <v>3.6</v>
      </c>
      <c r="F438" s="80">
        <v>700</v>
      </c>
      <c r="G438" s="81">
        <v>62.47</v>
      </c>
      <c r="H438" s="81">
        <v>59.47</v>
      </c>
      <c r="I438" s="81">
        <v>3</v>
      </c>
      <c r="J438" s="81" t="s">
        <v>99</v>
      </c>
      <c r="K438" s="81" t="s">
        <v>95</v>
      </c>
      <c r="L438" s="82">
        <v>0</v>
      </c>
      <c r="M438" s="83" t="s">
        <v>100</v>
      </c>
      <c r="N438" s="83" t="s">
        <v>115</v>
      </c>
      <c r="O438" s="83" t="s">
        <v>100</v>
      </c>
      <c r="P438" s="84">
        <v>0</v>
      </c>
      <c r="Q438" s="85">
        <f t="shared" si="121"/>
        <v>2</v>
      </c>
      <c r="R438" s="91">
        <v>7236.5</v>
      </c>
      <c r="S438" s="87"/>
      <c r="T438" s="88">
        <f>IF(S438=0,0,SUM($S$5:S438))</f>
        <v>0</v>
      </c>
      <c r="U438" s="89">
        <f t="shared" si="122"/>
        <v>0</v>
      </c>
      <c r="V438" s="89">
        <f t="shared" si="123"/>
        <v>0</v>
      </c>
      <c r="W438" s="90">
        <f t="shared" si="124"/>
        <v>0</v>
      </c>
      <c r="X438" s="90">
        <f t="shared" si="125"/>
        <v>0</v>
      </c>
      <c r="Y438" s="89">
        <f t="shared" si="126"/>
        <v>0</v>
      </c>
      <c r="Z438" s="89">
        <f t="shared" si="127"/>
        <v>0</v>
      </c>
      <c r="AA438" s="87"/>
      <c r="AB438" s="87"/>
      <c r="AD438" s="186" t="s">
        <v>145</v>
      </c>
    </row>
    <row r="439" spans="1:30" s="74" customFormat="1" ht="12.95" customHeight="1">
      <c r="A439" s="75" t="str">
        <f t="shared" si="116"/>
        <v/>
      </c>
      <c r="B439" s="76">
        <f t="shared" si="117"/>
        <v>180</v>
      </c>
      <c r="C439" s="77">
        <f t="shared" si="118"/>
        <v>36.5</v>
      </c>
      <c r="D439" s="78" t="str">
        <f t="shared" si="119"/>
        <v>(후)</v>
      </c>
      <c r="E439" s="79">
        <f t="shared" si="120"/>
        <v>0</v>
      </c>
      <c r="F439" s="80">
        <v>700</v>
      </c>
      <c r="G439" s="81">
        <v>62.47</v>
      </c>
      <c r="H439" s="81">
        <v>59.47</v>
      </c>
      <c r="I439" s="81">
        <v>3</v>
      </c>
      <c r="J439" s="81" t="s">
        <v>103</v>
      </c>
      <c r="K439" s="81" t="s">
        <v>95</v>
      </c>
      <c r="L439" s="82">
        <v>0</v>
      </c>
      <c r="M439" s="83" t="s">
        <v>100</v>
      </c>
      <c r="N439" s="83" t="s">
        <v>100</v>
      </c>
      <c r="O439" s="83" t="s">
        <v>100</v>
      </c>
      <c r="P439" s="84">
        <v>0</v>
      </c>
      <c r="Q439" s="85">
        <f t="shared" si="121"/>
        <v>2</v>
      </c>
      <c r="R439" s="91">
        <v>7236.5</v>
      </c>
      <c r="S439" s="87"/>
      <c r="T439" s="88">
        <f>IF(S439=0,0,SUM($S$5:S439))</f>
        <v>0</v>
      </c>
      <c r="U439" s="89">
        <f t="shared" si="122"/>
        <v>0</v>
      </c>
      <c r="V439" s="89">
        <f t="shared" si="123"/>
        <v>0</v>
      </c>
      <c r="W439" s="90">
        <f t="shared" si="124"/>
        <v>0</v>
      </c>
      <c r="X439" s="90">
        <f t="shared" si="125"/>
        <v>0</v>
      </c>
      <c r="Y439" s="89">
        <f t="shared" si="126"/>
        <v>0</v>
      </c>
      <c r="Z439" s="89">
        <f t="shared" si="127"/>
        <v>0</v>
      </c>
      <c r="AA439" s="87"/>
      <c r="AB439" s="87"/>
      <c r="AD439" s="186" t="s">
        <v>145</v>
      </c>
    </row>
    <row r="440" spans="1:30" s="74" customFormat="1" ht="12.95" customHeight="1">
      <c r="A440" s="75" t="str">
        <f t="shared" si="116"/>
        <v/>
      </c>
      <c r="B440" s="76">
        <f t="shared" si="117"/>
        <v>181</v>
      </c>
      <c r="C440" s="77">
        <f t="shared" si="118"/>
        <v>0</v>
      </c>
      <c r="D440" s="78" t="str">
        <f t="shared" si="119"/>
        <v/>
      </c>
      <c r="E440" s="79">
        <f t="shared" si="120"/>
        <v>3.5</v>
      </c>
      <c r="F440" s="80">
        <v>700</v>
      </c>
      <c r="G440" s="81">
        <v>60.92</v>
      </c>
      <c r="H440" s="81">
        <v>58.45</v>
      </c>
      <c r="I440" s="81">
        <v>2.4699999999999989</v>
      </c>
      <c r="J440" s="81" t="s">
        <v>105</v>
      </c>
      <c r="K440" s="81" t="s">
        <v>95</v>
      </c>
      <c r="L440" s="82">
        <v>0</v>
      </c>
      <c r="M440" s="83" t="s">
        <v>100</v>
      </c>
      <c r="N440" s="83" t="s">
        <v>100</v>
      </c>
      <c r="O440" s="83" t="s">
        <v>100</v>
      </c>
      <c r="P440" s="84">
        <v>0</v>
      </c>
      <c r="Q440" s="85">
        <f t="shared" si="121"/>
        <v>2</v>
      </c>
      <c r="R440" s="91">
        <v>7240</v>
      </c>
      <c r="S440" s="87"/>
      <c r="T440" s="88">
        <f>IF(S440=0,0,SUM($S$5:S440))</f>
        <v>0</v>
      </c>
      <c r="U440" s="89">
        <f t="shared" si="122"/>
        <v>0</v>
      </c>
      <c r="V440" s="89">
        <f t="shared" si="123"/>
        <v>0</v>
      </c>
      <c r="W440" s="90">
        <f t="shared" si="124"/>
        <v>0</v>
      </c>
      <c r="X440" s="90">
        <f t="shared" si="125"/>
        <v>0</v>
      </c>
      <c r="Y440" s="89">
        <f t="shared" si="126"/>
        <v>0</v>
      </c>
      <c r="Z440" s="89">
        <f t="shared" si="127"/>
        <v>0</v>
      </c>
      <c r="AA440" s="87"/>
      <c r="AB440" s="87"/>
      <c r="AD440" s="186" t="s">
        <v>145</v>
      </c>
    </row>
    <row r="441" spans="1:30" s="74" customFormat="1" ht="12.95" customHeight="1">
      <c r="A441" s="75" t="str">
        <f t="shared" si="116"/>
        <v/>
      </c>
      <c r="B441" s="76">
        <f t="shared" si="117"/>
        <v>181</v>
      </c>
      <c r="C441" s="77">
        <f t="shared" si="118"/>
        <v>3.6</v>
      </c>
      <c r="D441" s="78" t="str">
        <f t="shared" si="119"/>
        <v/>
      </c>
      <c r="E441" s="79">
        <f t="shared" si="120"/>
        <v>3.6</v>
      </c>
      <c r="F441" s="80">
        <v>700</v>
      </c>
      <c r="G441" s="81">
        <v>59.32</v>
      </c>
      <c r="H441" s="81">
        <v>57.39</v>
      </c>
      <c r="I441" s="81">
        <v>1.9299999999999997</v>
      </c>
      <c r="J441" s="81" t="s">
        <v>103</v>
      </c>
      <c r="K441" s="81" t="s">
        <v>95</v>
      </c>
      <c r="L441" s="82">
        <v>0</v>
      </c>
      <c r="M441" s="83" t="s">
        <v>116</v>
      </c>
      <c r="N441" s="83" t="s">
        <v>100</v>
      </c>
      <c r="O441" s="83" t="s">
        <v>100</v>
      </c>
      <c r="P441" s="84">
        <v>0</v>
      </c>
      <c r="Q441" s="85">
        <f t="shared" si="121"/>
        <v>2</v>
      </c>
      <c r="R441" s="91">
        <v>7243.6</v>
      </c>
      <c r="S441" s="87"/>
      <c r="T441" s="88">
        <f>IF(S441=0,0,SUM($S$5:S441))</f>
        <v>0</v>
      </c>
      <c r="U441" s="89">
        <f t="shared" si="122"/>
        <v>0</v>
      </c>
      <c r="V441" s="89">
        <f t="shared" si="123"/>
        <v>0</v>
      </c>
      <c r="W441" s="90">
        <f t="shared" si="124"/>
        <v>0</v>
      </c>
      <c r="X441" s="90">
        <f t="shared" si="125"/>
        <v>0</v>
      </c>
      <c r="Y441" s="89">
        <f t="shared" si="126"/>
        <v>0</v>
      </c>
      <c r="Z441" s="89">
        <f t="shared" si="127"/>
        <v>0</v>
      </c>
      <c r="AA441" s="87"/>
      <c r="AB441" s="87"/>
      <c r="AD441" s="186" t="s">
        <v>145</v>
      </c>
    </row>
    <row r="442" spans="1:30" s="74" customFormat="1" ht="12.95" customHeight="1">
      <c r="A442" s="75" t="str">
        <f t="shared" si="116"/>
        <v/>
      </c>
      <c r="B442" s="76">
        <f t="shared" si="117"/>
        <v>181</v>
      </c>
      <c r="C442" s="77">
        <f t="shared" si="118"/>
        <v>5.9</v>
      </c>
      <c r="D442" s="78" t="str">
        <f t="shared" si="119"/>
        <v>(전)</v>
      </c>
      <c r="E442" s="79">
        <f t="shared" si="120"/>
        <v>2.2999999999999998</v>
      </c>
      <c r="F442" s="80">
        <v>700</v>
      </c>
      <c r="G442" s="81">
        <v>59.22</v>
      </c>
      <c r="H442" s="81">
        <v>56.72</v>
      </c>
      <c r="I442" s="81">
        <v>2.5</v>
      </c>
      <c r="J442" s="81" t="s">
        <v>103</v>
      </c>
      <c r="K442" s="81" t="s">
        <v>95</v>
      </c>
      <c r="L442" s="82">
        <v>0</v>
      </c>
      <c r="M442" s="83" t="s">
        <v>100</v>
      </c>
      <c r="N442" s="83" t="s">
        <v>100</v>
      </c>
      <c r="O442" s="83" t="s">
        <v>100</v>
      </c>
      <c r="P442" s="84">
        <v>0</v>
      </c>
      <c r="Q442" s="85">
        <f t="shared" si="121"/>
        <v>2</v>
      </c>
      <c r="R442" s="91">
        <v>7245.9</v>
      </c>
      <c r="S442" s="87"/>
      <c r="T442" s="88">
        <f>IF(S442=0,0,SUM($S$5:S442))</f>
        <v>0</v>
      </c>
      <c r="U442" s="89">
        <f t="shared" si="122"/>
        <v>0</v>
      </c>
      <c r="V442" s="89">
        <f t="shared" si="123"/>
        <v>0</v>
      </c>
      <c r="W442" s="90">
        <f t="shared" si="124"/>
        <v>0</v>
      </c>
      <c r="X442" s="90">
        <f t="shared" si="125"/>
        <v>0</v>
      </c>
      <c r="Y442" s="89">
        <f t="shared" si="126"/>
        <v>0</v>
      </c>
      <c r="Z442" s="89">
        <f t="shared" si="127"/>
        <v>0</v>
      </c>
      <c r="AA442" s="87"/>
      <c r="AB442" s="87"/>
      <c r="AD442" s="186" t="s">
        <v>145</v>
      </c>
    </row>
    <row r="443" spans="1:30" s="74" customFormat="1" ht="12.95" customHeight="1">
      <c r="A443" s="75" t="str">
        <f t="shared" si="116"/>
        <v/>
      </c>
      <c r="B443" s="76">
        <f t="shared" si="117"/>
        <v>181</v>
      </c>
      <c r="C443" s="77">
        <f t="shared" si="118"/>
        <v>5.9</v>
      </c>
      <c r="D443" s="78" t="str">
        <f t="shared" si="119"/>
        <v>(후)</v>
      </c>
      <c r="E443" s="79">
        <f t="shared" si="120"/>
        <v>0</v>
      </c>
      <c r="F443" s="80">
        <v>700</v>
      </c>
      <c r="G443" s="81">
        <v>59.22</v>
      </c>
      <c r="H443" s="81">
        <v>56.72</v>
      </c>
      <c r="I443" s="81">
        <v>2.5</v>
      </c>
      <c r="J443" s="81" t="s">
        <v>105</v>
      </c>
      <c r="K443" s="81" t="s">
        <v>95</v>
      </c>
      <c r="L443" s="82">
        <v>0</v>
      </c>
      <c r="M443" s="83" t="s">
        <v>100</v>
      </c>
      <c r="N443" s="83" t="s">
        <v>100</v>
      </c>
      <c r="O443" s="83" t="s">
        <v>100</v>
      </c>
      <c r="P443" s="84">
        <v>0</v>
      </c>
      <c r="Q443" s="85">
        <f t="shared" si="121"/>
        <v>2</v>
      </c>
      <c r="R443" s="91">
        <v>7245.9</v>
      </c>
      <c r="S443" s="87"/>
      <c r="T443" s="88">
        <f>IF(S443=0,0,SUM($S$5:S443))</f>
        <v>0</v>
      </c>
      <c r="U443" s="89">
        <f t="shared" si="122"/>
        <v>0</v>
      </c>
      <c r="V443" s="89">
        <f t="shared" si="123"/>
        <v>0</v>
      </c>
      <c r="W443" s="90">
        <f t="shared" si="124"/>
        <v>0</v>
      </c>
      <c r="X443" s="90">
        <f t="shared" si="125"/>
        <v>0</v>
      </c>
      <c r="Y443" s="89">
        <f t="shared" si="126"/>
        <v>0</v>
      </c>
      <c r="Z443" s="89">
        <f t="shared" si="127"/>
        <v>0</v>
      </c>
      <c r="AA443" s="87"/>
      <c r="AB443" s="87"/>
      <c r="AD443" s="186" t="s">
        <v>145</v>
      </c>
    </row>
    <row r="444" spans="1:30" s="74" customFormat="1" ht="12.95" customHeight="1">
      <c r="A444" s="75" t="str">
        <f t="shared" si="116"/>
        <v/>
      </c>
      <c r="B444" s="76">
        <f t="shared" si="117"/>
        <v>181</v>
      </c>
      <c r="C444" s="77">
        <f t="shared" si="118"/>
        <v>11.9</v>
      </c>
      <c r="D444" s="78" t="str">
        <f t="shared" si="119"/>
        <v/>
      </c>
      <c r="E444" s="79">
        <f t="shared" si="120"/>
        <v>6</v>
      </c>
      <c r="F444" s="80">
        <v>700</v>
      </c>
      <c r="G444" s="81">
        <v>59.22</v>
      </c>
      <c r="H444" s="81">
        <v>56.68</v>
      </c>
      <c r="I444" s="81">
        <v>2.5399999999999991</v>
      </c>
      <c r="J444" s="81" t="s">
        <v>105</v>
      </c>
      <c r="K444" s="81" t="s">
        <v>95</v>
      </c>
      <c r="L444" s="82">
        <v>0</v>
      </c>
      <c r="M444" s="83" t="s">
        <v>100</v>
      </c>
      <c r="N444" s="83" t="s">
        <v>100</v>
      </c>
      <c r="O444" s="83" t="s">
        <v>100</v>
      </c>
      <c r="P444" s="84">
        <v>0</v>
      </c>
      <c r="Q444" s="85">
        <f t="shared" si="121"/>
        <v>2</v>
      </c>
      <c r="R444" s="91">
        <v>7251.9</v>
      </c>
      <c r="S444" s="87"/>
      <c r="T444" s="88">
        <f>IF(S444=0,0,SUM($S$5:S444))</f>
        <v>0</v>
      </c>
      <c r="U444" s="89">
        <f t="shared" si="122"/>
        <v>0</v>
      </c>
      <c r="V444" s="89">
        <f t="shared" si="123"/>
        <v>0</v>
      </c>
      <c r="W444" s="90">
        <f t="shared" si="124"/>
        <v>0</v>
      </c>
      <c r="X444" s="90">
        <f t="shared" si="125"/>
        <v>0</v>
      </c>
      <c r="Y444" s="89">
        <f t="shared" si="126"/>
        <v>0</v>
      </c>
      <c r="Z444" s="89">
        <f t="shared" si="127"/>
        <v>0</v>
      </c>
      <c r="AA444" s="87"/>
      <c r="AB444" s="87"/>
      <c r="AD444" s="186" t="s">
        <v>145</v>
      </c>
    </row>
    <row r="445" spans="1:30" s="74" customFormat="1" ht="12.95" customHeight="1">
      <c r="A445" s="75" t="str">
        <f t="shared" si="116"/>
        <v/>
      </c>
      <c r="B445" s="76">
        <f t="shared" si="117"/>
        <v>181</v>
      </c>
      <c r="C445" s="77">
        <f t="shared" si="118"/>
        <v>14.8</v>
      </c>
      <c r="D445" s="78" t="str">
        <f t="shared" si="119"/>
        <v>(전)</v>
      </c>
      <c r="E445" s="79">
        <f t="shared" si="120"/>
        <v>2.9</v>
      </c>
      <c r="F445" s="80">
        <v>700</v>
      </c>
      <c r="G445" s="81">
        <v>59.15</v>
      </c>
      <c r="H445" s="81">
        <v>56.67</v>
      </c>
      <c r="I445" s="81">
        <v>2.4799999999999969</v>
      </c>
      <c r="J445" s="81" t="s">
        <v>105</v>
      </c>
      <c r="K445" s="81" t="s">
        <v>95</v>
      </c>
      <c r="L445" s="82">
        <v>0</v>
      </c>
      <c r="M445" s="83" t="s">
        <v>100</v>
      </c>
      <c r="N445" s="83" t="s">
        <v>100</v>
      </c>
      <c r="O445" s="83" t="s">
        <v>100</v>
      </c>
      <c r="P445" s="84">
        <v>0</v>
      </c>
      <c r="Q445" s="85">
        <f t="shared" si="121"/>
        <v>2</v>
      </c>
      <c r="R445" s="91">
        <v>7254.8</v>
      </c>
      <c r="S445" s="87"/>
      <c r="T445" s="88">
        <f>IF(S445=0,0,SUM($S$5:S445))</f>
        <v>0</v>
      </c>
      <c r="U445" s="89">
        <f t="shared" si="122"/>
        <v>0</v>
      </c>
      <c r="V445" s="89">
        <f t="shared" si="123"/>
        <v>0</v>
      </c>
      <c r="W445" s="90">
        <f t="shared" si="124"/>
        <v>0</v>
      </c>
      <c r="X445" s="90">
        <f t="shared" si="125"/>
        <v>0</v>
      </c>
      <c r="Y445" s="89">
        <f t="shared" si="126"/>
        <v>0</v>
      </c>
      <c r="Z445" s="89">
        <f t="shared" si="127"/>
        <v>0</v>
      </c>
      <c r="AA445" s="87"/>
      <c r="AB445" s="87"/>
      <c r="AD445" s="186" t="s">
        <v>145</v>
      </c>
    </row>
    <row r="446" spans="1:30" s="74" customFormat="1" ht="12.95" customHeight="1">
      <c r="A446" s="75" t="str">
        <f t="shared" si="116"/>
        <v/>
      </c>
      <c r="B446" s="76">
        <f t="shared" si="117"/>
        <v>181</v>
      </c>
      <c r="C446" s="77">
        <f t="shared" si="118"/>
        <v>14.8</v>
      </c>
      <c r="D446" s="78" t="str">
        <f t="shared" si="119"/>
        <v>(후)</v>
      </c>
      <c r="E446" s="79">
        <f t="shared" si="120"/>
        <v>0</v>
      </c>
      <c r="F446" s="80">
        <v>700</v>
      </c>
      <c r="G446" s="81">
        <v>59.15</v>
      </c>
      <c r="H446" s="81">
        <v>56.67</v>
      </c>
      <c r="I446" s="81">
        <v>2.4799999999999969</v>
      </c>
      <c r="J446" s="81" t="s">
        <v>103</v>
      </c>
      <c r="K446" s="81" t="s">
        <v>95</v>
      </c>
      <c r="L446" s="82" t="s">
        <v>114</v>
      </c>
      <c r="M446" s="83" t="s">
        <v>100</v>
      </c>
      <c r="N446" s="83" t="s">
        <v>100</v>
      </c>
      <c r="O446" s="83" t="s">
        <v>100</v>
      </c>
      <c r="P446" s="84">
        <v>0</v>
      </c>
      <c r="Q446" s="85">
        <f t="shared" si="121"/>
        <v>2</v>
      </c>
      <c r="R446" s="91">
        <v>7254.8</v>
      </c>
      <c r="S446" s="87"/>
      <c r="T446" s="88">
        <f>IF(S446=0,0,SUM($S$5:S446))</f>
        <v>0</v>
      </c>
      <c r="U446" s="89">
        <f t="shared" si="122"/>
        <v>0</v>
      </c>
      <c r="V446" s="89">
        <f t="shared" si="123"/>
        <v>0</v>
      </c>
      <c r="W446" s="90">
        <f t="shared" si="124"/>
        <v>0</v>
      </c>
      <c r="X446" s="90">
        <f t="shared" si="125"/>
        <v>0</v>
      </c>
      <c r="Y446" s="89">
        <f t="shared" si="126"/>
        <v>0</v>
      </c>
      <c r="Z446" s="89">
        <f t="shared" si="127"/>
        <v>0</v>
      </c>
      <c r="AA446" s="87"/>
      <c r="AB446" s="87"/>
      <c r="AD446" s="186" t="s">
        <v>145</v>
      </c>
    </row>
    <row r="447" spans="1:30" s="74" customFormat="1" ht="12.95" customHeight="1">
      <c r="A447" s="75" t="str">
        <f t="shared" si="116"/>
        <v/>
      </c>
      <c r="B447" s="76">
        <f t="shared" si="117"/>
        <v>181</v>
      </c>
      <c r="C447" s="77">
        <f t="shared" si="118"/>
        <v>22.1</v>
      </c>
      <c r="D447" s="78" t="str">
        <f t="shared" si="119"/>
        <v>(전)</v>
      </c>
      <c r="E447" s="79">
        <f t="shared" si="120"/>
        <v>7.3</v>
      </c>
      <c r="F447" s="80">
        <v>700</v>
      </c>
      <c r="G447" s="81">
        <v>59.15</v>
      </c>
      <c r="H447" s="81">
        <v>56.62</v>
      </c>
      <c r="I447" s="81">
        <v>2.5300000000000011</v>
      </c>
      <c r="J447" s="81" t="s">
        <v>103</v>
      </c>
      <c r="K447" s="81" t="s">
        <v>95</v>
      </c>
      <c r="L447" s="82" t="s">
        <v>114</v>
      </c>
      <c r="M447" s="83" t="s">
        <v>100</v>
      </c>
      <c r="N447" s="83" t="s">
        <v>110</v>
      </c>
      <c r="O447" s="83" t="s">
        <v>100</v>
      </c>
      <c r="P447" s="84">
        <v>0</v>
      </c>
      <c r="Q447" s="85">
        <f t="shared" si="121"/>
        <v>2</v>
      </c>
      <c r="R447" s="91">
        <v>7262.1</v>
      </c>
      <c r="S447" s="87"/>
      <c r="T447" s="88">
        <f>IF(S447=0,0,SUM($S$5:S447))</f>
        <v>0</v>
      </c>
      <c r="U447" s="89">
        <f t="shared" si="122"/>
        <v>0</v>
      </c>
      <c r="V447" s="89">
        <f t="shared" si="123"/>
        <v>0</v>
      </c>
      <c r="W447" s="90">
        <f t="shared" si="124"/>
        <v>0</v>
      </c>
      <c r="X447" s="90">
        <f t="shared" si="125"/>
        <v>0</v>
      </c>
      <c r="Y447" s="89">
        <f t="shared" si="126"/>
        <v>0</v>
      </c>
      <c r="Z447" s="89">
        <f t="shared" si="127"/>
        <v>0</v>
      </c>
      <c r="AA447" s="87"/>
      <c r="AB447" s="87"/>
      <c r="AD447" s="186" t="s">
        <v>145</v>
      </c>
    </row>
    <row r="448" spans="1:30" s="74" customFormat="1" ht="12.95" customHeight="1">
      <c r="A448" s="75" t="str">
        <f t="shared" si="116"/>
        <v/>
      </c>
      <c r="B448" s="76">
        <f t="shared" si="117"/>
        <v>181</v>
      </c>
      <c r="C448" s="77">
        <f t="shared" si="118"/>
        <v>22.1</v>
      </c>
      <c r="D448" s="78" t="str">
        <f t="shared" si="119"/>
        <v>(후)</v>
      </c>
      <c r="E448" s="79">
        <f t="shared" si="120"/>
        <v>0</v>
      </c>
      <c r="F448" s="80">
        <v>700</v>
      </c>
      <c r="G448" s="81">
        <v>59.15</v>
      </c>
      <c r="H448" s="81">
        <v>56.62</v>
      </c>
      <c r="I448" s="81">
        <v>2.5300000000000011</v>
      </c>
      <c r="J448" s="81" t="s">
        <v>103</v>
      </c>
      <c r="K448" s="81" t="s">
        <v>95</v>
      </c>
      <c r="L448" s="82">
        <v>0</v>
      </c>
      <c r="M448" s="83" t="s">
        <v>100</v>
      </c>
      <c r="N448" s="83" t="s">
        <v>100</v>
      </c>
      <c r="O448" s="83" t="s">
        <v>100</v>
      </c>
      <c r="P448" s="84">
        <v>0</v>
      </c>
      <c r="Q448" s="85">
        <f t="shared" si="121"/>
        <v>2</v>
      </c>
      <c r="R448" s="91">
        <v>7262.1</v>
      </c>
      <c r="S448" s="87"/>
      <c r="T448" s="88">
        <f>IF(S448=0,0,SUM($S$5:S448))</f>
        <v>0</v>
      </c>
      <c r="U448" s="89">
        <f t="shared" si="122"/>
        <v>0</v>
      </c>
      <c r="V448" s="89">
        <f t="shared" si="123"/>
        <v>0</v>
      </c>
      <c r="W448" s="90">
        <f t="shared" si="124"/>
        <v>0</v>
      </c>
      <c r="X448" s="90">
        <f t="shared" si="125"/>
        <v>0</v>
      </c>
      <c r="Y448" s="89">
        <f t="shared" si="126"/>
        <v>0</v>
      </c>
      <c r="Z448" s="89">
        <f t="shared" si="127"/>
        <v>0</v>
      </c>
      <c r="AA448" s="87"/>
      <c r="AB448" s="87"/>
      <c r="AD448" s="186" t="s">
        <v>145</v>
      </c>
    </row>
    <row r="449" spans="1:30" s="74" customFormat="1" ht="12.95" customHeight="1">
      <c r="A449" s="75" t="str">
        <f t="shared" si="116"/>
        <v/>
      </c>
      <c r="B449" s="76">
        <f t="shared" si="117"/>
        <v>181</v>
      </c>
      <c r="C449" s="77">
        <f t="shared" si="118"/>
        <v>25.1</v>
      </c>
      <c r="D449" s="78" t="str">
        <f t="shared" si="119"/>
        <v/>
      </c>
      <c r="E449" s="79">
        <f t="shared" si="120"/>
        <v>3</v>
      </c>
      <c r="F449" s="80">
        <v>700</v>
      </c>
      <c r="G449" s="81">
        <v>60.11</v>
      </c>
      <c r="H449" s="81">
        <v>57.38</v>
      </c>
      <c r="I449" s="81">
        <v>2.7299999999999969</v>
      </c>
      <c r="J449" s="81" t="s">
        <v>103</v>
      </c>
      <c r="K449" s="81" t="s">
        <v>95</v>
      </c>
      <c r="L449" s="82">
        <v>0</v>
      </c>
      <c r="M449" s="83" t="s">
        <v>116</v>
      </c>
      <c r="N449" s="83" t="s">
        <v>100</v>
      </c>
      <c r="O449" s="83" t="s">
        <v>100</v>
      </c>
      <c r="P449" s="84">
        <v>0</v>
      </c>
      <c r="Q449" s="85">
        <f t="shared" si="121"/>
        <v>2</v>
      </c>
      <c r="R449" s="91">
        <v>7265.1</v>
      </c>
      <c r="S449" s="87"/>
      <c r="T449" s="88">
        <f>IF(S449=0,0,SUM($S$5:S449))</f>
        <v>0</v>
      </c>
      <c r="U449" s="89">
        <f t="shared" si="122"/>
        <v>0</v>
      </c>
      <c r="V449" s="89">
        <f t="shared" si="123"/>
        <v>0</v>
      </c>
      <c r="W449" s="90">
        <f t="shared" si="124"/>
        <v>0</v>
      </c>
      <c r="X449" s="90">
        <f t="shared" si="125"/>
        <v>0</v>
      </c>
      <c r="Y449" s="89">
        <f t="shared" si="126"/>
        <v>0</v>
      </c>
      <c r="Z449" s="89">
        <f t="shared" si="127"/>
        <v>0</v>
      </c>
      <c r="AA449" s="87"/>
      <c r="AB449" s="87"/>
      <c r="AD449" s="186" t="s">
        <v>145</v>
      </c>
    </row>
    <row r="450" spans="1:30" s="74" customFormat="1" ht="12.95" customHeight="1">
      <c r="A450" s="75" t="str">
        <f t="shared" si="116"/>
        <v/>
      </c>
      <c r="B450" s="76">
        <f t="shared" si="117"/>
        <v>181</v>
      </c>
      <c r="C450" s="77">
        <f t="shared" si="118"/>
        <v>35.5</v>
      </c>
      <c r="D450" s="78" t="str">
        <f t="shared" si="119"/>
        <v>(전)</v>
      </c>
      <c r="E450" s="79">
        <f t="shared" si="120"/>
        <v>10.4</v>
      </c>
      <c r="F450" s="80">
        <v>700</v>
      </c>
      <c r="G450" s="81">
        <v>63.43</v>
      </c>
      <c r="H450" s="81">
        <v>60.03</v>
      </c>
      <c r="I450" s="81">
        <v>3.3999999999999986</v>
      </c>
      <c r="J450" s="81" t="s">
        <v>103</v>
      </c>
      <c r="K450" s="81" t="s">
        <v>95</v>
      </c>
      <c r="L450" s="82">
        <v>0</v>
      </c>
      <c r="M450" s="83" t="s">
        <v>100</v>
      </c>
      <c r="N450" s="83" t="s">
        <v>100</v>
      </c>
      <c r="O450" s="83" t="s">
        <v>100</v>
      </c>
      <c r="P450" s="84">
        <v>0</v>
      </c>
      <c r="Q450" s="85">
        <f t="shared" si="121"/>
        <v>2</v>
      </c>
      <c r="R450" s="91">
        <v>7275.5</v>
      </c>
      <c r="S450" s="87"/>
      <c r="T450" s="88">
        <f>IF(S450=0,0,SUM($S$5:S450))</f>
        <v>0</v>
      </c>
      <c r="U450" s="89">
        <f t="shared" si="122"/>
        <v>0</v>
      </c>
      <c r="V450" s="89">
        <f t="shared" si="123"/>
        <v>0</v>
      </c>
      <c r="W450" s="90">
        <f t="shared" si="124"/>
        <v>0</v>
      </c>
      <c r="X450" s="90">
        <f t="shared" si="125"/>
        <v>0</v>
      </c>
      <c r="Y450" s="89">
        <f t="shared" si="126"/>
        <v>0</v>
      </c>
      <c r="Z450" s="89">
        <f t="shared" si="127"/>
        <v>0</v>
      </c>
      <c r="AA450" s="87"/>
      <c r="AB450" s="87"/>
      <c r="AD450" s="186" t="s">
        <v>145</v>
      </c>
    </row>
    <row r="451" spans="1:30" s="74" customFormat="1" ht="12.95" customHeight="1">
      <c r="A451" s="75" t="str">
        <f t="shared" si="116"/>
        <v/>
      </c>
      <c r="B451" s="76">
        <f t="shared" si="117"/>
        <v>181</v>
      </c>
      <c r="C451" s="77">
        <f t="shared" si="118"/>
        <v>35.5</v>
      </c>
      <c r="D451" s="78" t="str">
        <f t="shared" si="119"/>
        <v>(후)</v>
      </c>
      <c r="E451" s="79">
        <f t="shared" si="120"/>
        <v>0</v>
      </c>
      <c r="F451" s="80">
        <v>700</v>
      </c>
      <c r="G451" s="81">
        <v>63.43</v>
      </c>
      <c r="H451" s="81">
        <v>60.03</v>
      </c>
      <c r="I451" s="81">
        <v>3.3999999999999986</v>
      </c>
      <c r="J451" s="81" t="s">
        <v>99</v>
      </c>
      <c r="K451" s="81" t="s">
        <v>95</v>
      </c>
      <c r="L451" s="82">
        <v>0</v>
      </c>
      <c r="M451" s="83" t="s">
        <v>100</v>
      </c>
      <c r="N451" s="83" t="s">
        <v>100</v>
      </c>
      <c r="O451" s="83" t="s">
        <v>100</v>
      </c>
      <c r="P451" s="84">
        <v>0</v>
      </c>
      <c r="Q451" s="85">
        <f t="shared" si="121"/>
        <v>2</v>
      </c>
      <c r="R451" s="91">
        <v>7275.5</v>
      </c>
      <c r="S451" s="87"/>
      <c r="T451" s="88">
        <f>IF(S451=0,0,SUM($S$5:S451))</f>
        <v>0</v>
      </c>
      <c r="U451" s="89">
        <f t="shared" si="122"/>
        <v>0</v>
      </c>
      <c r="V451" s="89">
        <f t="shared" si="123"/>
        <v>0</v>
      </c>
      <c r="W451" s="90">
        <f t="shared" si="124"/>
        <v>0</v>
      </c>
      <c r="X451" s="90">
        <f t="shared" si="125"/>
        <v>0</v>
      </c>
      <c r="Y451" s="89">
        <f t="shared" si="126"/>
        <v>0</v>
      </c>
      <c r="Z451" s="89">
        <f t="shared" si="127"/>
        <v>0</v>
      </c>
      <c r="AA451" s="87"/>
      <c r="AB451" s="87"/>
      <c r="AD451" s="186" t="s">
        <v>145</v>
      </c>
    </row>
    <row r="452" spans="1:30" s="74" customFormat="1" ht="12.95" customHeight="1">
      <c r="A452" s="75" t="str">
        <f t="shared" si="116"/>
        <v/>
      </c>
      <c r="B452" s="76">
        <f t="shared" si="117"/>
        <v>181</v>
      </c>
      <c r="C452" s="77">
        <f t="shared" si="118"/>
        <v>38.299999999999997</v>
      </c>
      <c r="D452" s="78" t="str">
        <f t="shared" si="119"/>
        <v>(전)</v>
      </c>
      <c r="E452" s="79">
        <f t="shared" si="120"/>
        <v>2.8</v>
      </c>
      <c r="F452" s="80">
        <v>700</v>
      </c>
      <c r="G452" s="81">
        <v>63.43</v>
      </c>
      <c r="H452" s="81">
        <v>60.74</v>
      </c>
      <c r="I452" s="81">
        <v>2.6899999999999977</v>
      </c>
      <c r="J452" s="81" t="s">
        <v>99</v>
      </c>
      <c r="K452" s="81" t="s">
        <v>95</v>
      </c>
      <c r="L452" s="82">
        <v>0</v>
      </c>
      <c r="M452" s="83" t="s">
        <v>100</v>
      </c>
      <c r="N452" s="83" t="s">
        <v>100</v>
      </c>
      <c r="O452" s="83" t="s">
        <v>100</v>
      </c>
      <c r="P452" s="84">
        <v>0</v>
      </c>
      <c r="Q452" s="85">
        <f t="shared" si="121"/>
        <v>2</v>
      </c>
      <c r="R452" s="91">
        <v>7278.3</v>
      </c>
      <c r="S452" s="87"/>
      <c r="T452" s="88">
        <f>IF(S452=0,0,SUM($S$5:S452))</f>
        <v>0</v>
      </c>
      <c r="U452" s="89">
        <f t="shared" si="122"/>
        <v>0</v>
      </c>
      <c r="V452" s="89">
        <f t="shared" si="123"/>
        <v>0</v>
      </c>
      <c r="W452" s="90">
        <f t="shared" si="124"/>
        <v>0</v>
      </c>
      <c r="X452" s="90">
        <f t="shared" si="125"/>
        <v>0</v>
      </c>
      <c r="Y452" s="89">
        <f t="shared" si="126"/>
        <v>0</v>
      </c>
      <c r="Z452" s="89">
        <f t="shared" si="127"/>
        <v>0</v>
      </c>
      <c r="AA452" s="87"/>
      <c r="AB452" s="87"/>
      <c r="AD452" s="186" t="s">
        <v>145</v>
      </c>
    </row>
    <row r="453" spans="1:30" s="74" customFormat="1" ht="12.95" customHeight="1">
      <c r="A453" s="75" t="str">
        <f t="shared" si="116"/>
        <v/>
      </c>
      <c r="B453" s="76">
        <f t="shared" si="117"/>
        <v>181</v>
      </c>
      <c r="C453" s="77">
        <f t="shared" si="118"/>
        <v>38.299999999999997</v>
      </c>
      <c r="D453" s="78" t="str">
        <f t="shared" si="119"/>
        <v>(후)</v>
      </c>
      <c r="E453" s="79">
        <f t="shared" si="120"/>
        <v>0</v>
      </c>
      <c r="F453" s="80">
        <v>700</v>
      </c>
      <c r="G453" s="81">
        <v>63.43</v>
      </c>
      <c r="H453" s="81">
        <v>60.74</v>
      </c>
      <c r="I453" s="81">
        <v>2.6899999999999977</v>
      </c>
      <c r="J453" s="81" t="s">
        <v>111</v>
      </c>
      <c r="K453" s="81" t="s">
        <v>95</v>
      </c>
      <c r="L453" s="82">
        <v>0</v>
      </c>
      <c r="M453" s="83" t="s">
        <v>100</v>
      </c>
      <c r="N453" s="83" t="s">
        <v>100</v>
      </c>
      <c r="O453" s="83" t="s">
        <v>100</v>
      </c>
      <c r="P453" s="84">
        <v>0</v>
      </c>
      <c r="Q453" s="85">
        <f t="shared" si="121"/>
        <v>2</v>
      </c>
      <c r="R453" s="91">
        <v>7278.3</v>
      </c>
      <c r="S453" s="87"/>
      <c r="T453" s="88">
        <f>IF(S453=0,0,SUM($S$5:S453))</f>
        <v>0</v>
      </c>
      <c r="U453" s="89">
        <f t="shared" si="122"/>
        <v>0</v>
      </c>
      <c r="V453" s="89">
        <f t="shared" si="123"/>
        <v>0</v>
      </c>
      <c r="W453" s="90">
        <f t="shared" si="124"/>
        <v>0</v>
      </c>
      <c r="X453" s="90">
        <f t="shared" si="125"/>
        <v>0</v>
      </c>
      <c r="Y453" s="89">
        <f t="shared" si="126"/>
        <v>0</v>
      </c>
      <c r="Z453" s="89">
        <f t="shared" si="127"/>
        <v>0</v>
      </c>
      <c r="AA453" s="87"/>
      <c r="AB453" s="87"/>
      <c r="AD453" s="186" t="s">
        <v>145</v>
      </c>
    </row>
    <row r="454" spans="1:30" s="74" customFormat="1" ht="12.95" customHeight="1">
      <c r="A454" s="75" t="str">
        <f t="shared" ref="A454:A470" si="128">IF(P454&gt;0,P454,"")</f>
        <v/>
      </c>
      <c r="B454" s="76">
        <f t="shared" ref="B454:B470" si="129">ROUNDDOWN(R454/$P$2,0)</f>
        <v>182</v>
      </c>
      <c r="C454" s="77">
        <f t="shared" ref="C454:C470" si="130">ROUND(R454-(B454*$P$2),2)</f>
        <v>0</v>
      </c>
      <c r="D454" s="78" t="str">
        <f t="shared" ref="D454:D470" si="131">IF(D453="(전)","(후)",IF(AND(B454=B455,C454=C455),"(전)",""))</f>
        <v/>
      </c>
      <c r="E454" s="79">
        <f t="shared" ref="E454:E470" si="132">IF(P454&gt;0,0,ROUND(((B454*$P$2)+C454)-((B453*$P$2)+C453),2))</f>
        <v>1.7</v>
      </c>
      <c r="F454" s="80">
        <v>700</v>
      </c>
      <c r="G454" s="81">
        <v>63.46</v>
      </c>
      <c r="H454" s="81">
        <v>61.18</v>
      </c>
      <c r="I454" s="81">
        <v>2.2800000000000011</v>
      </c>
      <c r="J454" s="81" t="s">
        <v>111</v>
      </c>
      <c r="K454" s="81" t="s">
        <v>95</v>
      </c>
      <c r="L454" s="82">
        <v>0</v>
      </c>
      <c r="M454" s="83" t="s">
        <v>100</v>
      </c>
      <c r="N454" s="83" t="s">
        <v>100</v>
      </c>
      <c r="O454" s="83" t="s">
        <v>100</v>
      </c>
      <c r="P454" s="84">
        <v>0</v>
      </c>
      <c r="Q454" s="85">
        <f t="shared" ref="Q454:Q470" si="133">IF(P454=0,Q453,P454)</f>
        <v>2</v>
      </c>
      <c r="R454" s="91">
        <v>7280</v>
      </c>
      <c r="S454" s="87"/>
      <c r="T454" s="88">
        <f>IF(S454=0,0,SUM($S$5:S454))</f>
        <v>0</v>
      </c>
      <c r="U454" s="89">
        <f t="shared" ref="U454:U470" si="134">IF(S454=1,Q454,0)</f>
        <v>0</v>
      </c>
      <c r="V454" s="89">
        <f t="shared" ref="V454:V470" si="135">IF(S454=1,R454,0)</f>
        <v>0</v>
      </c>
      <c r="W454" s="90">
        <f t="shared" ref="W454:W470" si="136">IF($S454=0,0,G454)</f>
        <v>0</v>
      </c>
      <c r="X454" s="90">
        <f t="shared" ref="X454:X470" si="137">IF($S454=0,0,H454)</f>
        <v>0</v>
      </c>
      <c r="Y454" s="89">
        <f t="shared" ref="Y454:Y470" si="138">IF(S454=1,J454,0)</f>
        <v>0</v>
      </c>
      <c r="Z454" s="89">
        <f t="shared" ref="Z454:Z470" si="139">IF(S454=1,K454,0)</f>
        <v>0</v>
      </c>
      <c r="AA454" s="87"/>
      <c r="AB454" s="87"/>
      <c r="AD454" s="186" t="s">
        <v>145</v>
      </c>
    </row>
    <row r="455" spans="1:30" s="74" customFormat="1" ht="12.95" customHeight="1">
      <c r="A455" s="75" t="str">
        <f t="shared" si="128"/>
        <v/>
      </c>
      <c r="B455" s="76">
        <f t="shared" si="129"/>
        <v>182</v>
      </c>
      <c r="C455" s="77">
        <f t="shared" si="130"/>
        <v>0.8</v>
      </c>
      <c r="D455" s="78" t="str">
        <f t="shared" si="131"/>
        <v/>
      </c>
      <c r="E455" s="79">
        <f t="shared" si="132"/>
        <v>0.8</v>
      </c>
      <c r="F455" s="80">
        <v>700</v>
      </c>
      <c r="G455" s="81">
        <v>63.47</v>
      </c>
      <c r="H455" s="81">
        <v>61.38</v>
      </c>
      <c r="I455" s="81">
        <v>2.0899999999999963</v>
      </c>
      <c r="J455" s="81" t="s">
        <v>111</v>
      </c>
      <c r="K455" s="81" t="s">
        <v>95</v>
      </c>
      <c r="L455" s="82">
        <v>0</v>
      </c>
      <c r="M455" s="83" t="s">
        <v>106</v>
      </c>
      <c r="N455" s="83" t="s">
        <v>100</v>
      </c>
      <c r="O455" s="83" t="s">
        <v>100</v>
      </c>
      <c r="P455" s="84">
        <v>0</v>
      </c>
      <c r="Q455" s="85">
        <f t="shared" si="133"/>
        <v>2</v>
      </c>
      <c r="R455" s="91">
        <v>7280.8</v>
      </c>
      <c r="S455" s="87"/>
      <c r="T455" s="88">
        <f>IF(S455=0,0,SUM($S$5:S455))</f>
        <v>0</v>
      </c>
      <c r="U455" s="89">
        <f t="shared" si="134"/>
        <v>0</v>
      </c>
      <c r="V455" s="89">
        <f t="shared" si="135"/>
        <v>0</v>
      </c>
      <c r="W455" s="90">
        <f t="shared" si="136"/>
        <v>0</v>
      </c>
      <c r="X455" s="90">
        <f t="shared" si="137"/>
        <v>0</v>
      </c>
      <c r="Y455" s="89">
        <f t="shared" si="138"/>
        <v>0</v>
      </c>
      <c r="Z455" s="89">
        <f t="shared" si="139"/>
        <v>0</v>
      </c>
      <c r="AA455" s="87"/>
      <c r="AB455" s="87"/>
      <c r="AD455" s="186" t="s">
        <v>145</v>
      </c>
    </row>
    <row r="456" spans="1:30" s="74" customFormat="1" ht="12.95" customHeight="1">
      <c r="A456" s="75" t="str">
        <f t="shared" si="128"/>
        <v/>
      </c>
      <c r="B456" s="76">
        <f t="shared" si="129"/>
        <v>182</v>
      </c>
      <c r="C456" s="77">
        <f t="shared" si="130"/>
        <v>18.3</v>
      </c>
      <c r="D456" s="78" t="str">
        <f t="shared" si="131"/>
        <v/>
      </c>
      <c r="E456" s="79">
        <f t="shared" si="132"/>
        <v>17.5</v>
      </c>
      <c r="F456" s="80">
        <v>700</v>
      </c>
      <c r="G456" s="81">
        <v>63.73</v>
      </c>
      <c r="H456" s="81">
        <v>61.38</v>
      </c>
      <c r="I456" s="81">
        <v>2.3499999999999943</v>
      </c>
      <c r="J456" s="81" t="s">
        <v>111</v>
      </c>
      <c r="K456" s="81" t="s">
        <v>95</v>
      </c>
      <c r="L456" s="82">
        <v>0</v>
      </c>
      <c r="M456" s="83" t="s">
        <v>100</v>
      </c>
      <c r="N456" s="83" t="s">
        <v>100</v>
      </c>
      <c r="O456" s="83" t="s">
        <v>100</v>
      </c>
      <c r="P456" s="84">
        <v>0</v>
      </c>
      <c r="Q456" s="85">
        <f t="shared" si="133"/>
        <v>2</v>
      </c>
      <c r="R456" s="91">
        <v>7298.3</v>
      </c>
      <c r="S456" s="87"/>
      <c r="T456" s="88">
        <f>IF(S456=0,0,SUM($S$5:S456))</f>
        <v>0</v>
      </c>
      <c r="U456" s="89">
        <f t="shared" si="134"/>
        <v>0</v>
      </c>
      <c r="V456" s="89">
        <f t="shared" si="135"/>
        <v>0</v>
      </c>
      <c r="W456" s="90">
        <f t="shared" si="136"/>
        <v>0</v>
      </c>
      <c r="X456" s="90">
        <f t="shared" si="137"/>
        <v>0</v>
      </c>
      <c r="Y456" s="89">
        <f t="shared" si="138"/>
        <v>0</v>
      </c>
      <c r="Z456" s="89">
        <f t="shared" si="139"/>
        <v>0</v>
      </c>
      <c r="AA456" s="87"/>
      <c r="AB456" s="87"/>
      <c r="AD456" s="186" t="s">
        <v>145</v>
      </c>
    </row>
    <row r="457" spans="1:30" s="74" customFormat="1" ht="12.95" customHeight="1">
      <c r="A457" s="75" t="str">
        <f t="shared" si="128"/>
        <v/>
      </c>
      <c r="B457" s="76">
        <f t="shared" si="129"/>
        <v>183</v>
      </c>
      <c r="C457" s="77">
        <f t="shared" si="130"/>
        <v>0</v>
      </c>
      <c r="D457" s="78" t="str">
        <f t="shared" si="131"/>
        <v/>
      </c>
      <c r="E457" s="79">
        <f t="shared" si="132"/>
        <v>21.7</v>
      </c>
      <c r="F457" s="80">
        <v>700</v>
      </c>
      <c r="G457" s="81">
        <v>63.93</v>
      </c>
      <c r="H457" s="81">
        <v>61.39</v>
      </c>
      <c r="I457" s="81">
        <v>2.5399999999999991</v>
      </c>
      <c r="J457" s="81" t="s">
        <v>111</v>
      </c>
      <c r="K457" s="81" t="s">
        <v>95</v>
      </c>
      <c r="L457" s="82">
        <v>0</v>
      </c>
      <c r="M457" s="83" t="s">
        <v>100</v>
      </c>
      <c r="N457" s="83" t="s">
        <v>100</v>
      </c>
      <c r="O457" s="83" t="s">
        <v>100</v>
      </c>
      <c r="P457" s="84">
        <v>0</v>
      </c>
      <c r="Q457" s="85">
        <f t="shared" si="133"/>
        <v>2</v>
      </c>
      <c r="R457" s="91">
        <v>7320</v>
      </c>
      <c r="S457" s="87"/>
      <c r="T457" s="88">
        <f>IF(S457=0,0,SUM($S$5:S457))</f>
        <v>0</v>
      </c>
      <c r="U457" s="89">
        <f t="shared" si="134"/>
        <v>0</v>
      </c>
      <c r="V457" s="89">
        <f t="shared" si="135"/>
        <v>0</v>
      </c>
      <c r="W457" s="90">
        <f t="shared" si="136"/>
        <v>0</v>
      </c>
      <c r="X457" s="90">
        <f t="shared" si="137"/>
        <v>0</v>
      </c>
      <c r="Y457" s="89">
        <f t="shared" si="138"/>
        <v>0</v>
      </c>
      <c r="Z457" s="89">
        <f t="shared" si="139"/>
        <v>0</v>
      </c>
      <c r="AA457" s="87"/>
      <c r="AB457" s="87"/>
      <c r="AD457" s="186" t="s">
        <v>145</v>
      </c>
    </row>
    <row r="458" spans="1:30" s="74" customFormat="1" ht="12.95" customHeight="1">
      <c r="A458" s="75" t="str">
        <f t="shared" si="128"/>
        <v/>
      </c>
      <c r="B458" s="76">
        <f t="shared" si="129"/>
        <v>184</v>
      </c>
      <c r="C458" s="77">
        <f t="shared" si="130"/>
        <v>0</v>
      </c>
      <c r="D458" s="78" t="str">
        <f t="shared" si="131"/>
        <v/>
      </c>
      <c r="E458" s="79">
        <f t="shared" si="132"/>
        <v>40</v>
      </c>
      <c r="F458" s="80">
        <v>700</v>
      </c>
      <c r="G458" s="81">
        <v>64.290000000000006</v>
      </c>
      <c r="H458" s="81">
        <v>61.4</v>
      </c>
      <c r="I458" s="81">
        <v>2.8900000000000077</v>
      </c>
      <c r="J458" s="81" t="s">
        <v>111</v>
      </c>
      <c r="K458" s="81" t="s">
        <v>95</v>
      </c>
      <c r="L458" s="82">
        <v>0</v>
      </c>
      <c r="M458" s="83" t="s">
        <v>100</v>
      </c>
      <c r="N458" s="83" t="s">
        <v>100</v>
      </c>
      <c r="O458" s="83" t="s">
        <v>100</v>
      </c>
      <c r="P458" s="84">
        <v>0</v>
      </c>
      <c r="Q458" s="85">
        <f t="shared" si="133"/>
        <v>2</v>
      </c>
      <c r="R458" s="91">
        <v>7360</v>
      </c>
      <c r="S458" s="87"/>
      <c r="T458" s="88">
        <f>IF(S458=0,0,SUM($S$5:S458))</f>
        <v>0</v>
      </c>
      <c r="U458" s="89">
        <f t="shared" si="134"/>
        <v>0</v>
      </c>
      <c r="V458" s="89">
        <f t="shared" si="135"/>
        <v>0</v>
      </c>
      <c r="W458" s="90">
        <f t="shared" si="136"/>
        <v>0</v>
      </c>
      <c r="X458" s="90">
        <f t="shared" si="137"/>
        <v>0</v>
      </c>
      <c r="Y458" s="89">
        <f t="shared" si="138"/>
        <v>0</v>
      </c>
      <c r="Z458" s="89">
        <f t="shared" si="139"/>
        <v>0</v>
      </c>
      <c r="AA458" s="87"/>
      <c r="AB458" s="87"/>
      <c r="AD458" s="186" t="s">
        <v>145</v>
      </c>
    </row>
    <row r="459" spans="1:30" s="74" customFormat="1" ht="12.95" customHeight="1">
      <c r="A459" s="75" t="str">
        <f t="shared" si="128"/>
        <v/>
      </c>
      <c r="B459" s="76">
        <f t="shared" si="129"/>
        <v>185</v>
      </c>
      <c r="C459" s="77">
        <f t="shared" si="130"/>
        <v>0</v>
      </c>
      <c r="D459" s="78" t="str">
        <f t="shared" si="131"/>
        <v/>
      </c>
      <c r="E459" s="79">
        <f t="shared" si="132"/>
        <v>40</v>
      </c>
      <c r="F459" s="80">
        <v>700</v>
      </c>
      <c r="G459" s="81">
        <v>64.650000000000006</v>
      </c>
      <c r="H459" s="81">
        <v>61.41</v>
      </c>
      <c r="I459" s="81">
        <v>3.2400000000000091</v>
      </c>
      <c r="J459" s="81" t="s">
        <v>111</v>
      </c>
      <c r="K459" s="81" t="s">
        <v>95</v>
      </c>
      <c r="L459" s="82">
        <v>0</v>
      </c>
      <c r="M459" s="83" t="s">
        <v>100</v>
      </c>
      <c r="N459" s="83" t="s">
        <v>100</v>
      </c>
      <c r="O459" s="83" t="s">
        <v>100</v>
      </c>
      <c r="P459" s="84">
        <v>0</v>
      </c>
      <c r="Q459" s="85">
        <f t="shared" si="133"/>
        <v>2</v>
      </c>
      <c r="R459" s="91">
        <v>7400</v>
      </c>
      <c r="S459" s="87"/>
      <c r="T459" s="88">
        <f>IF(S459=0,0,SUM($S$5:S459))</f>
        <v>0</v>
      </c>
      <c r="U459" s="89">
        <f t="shared" si="134"/>
        <v>0</v>
      </c>
      <c r="V459" s="89">
        <f t="shared" si="135"/>
        <v>0</v>
      </c>
      <c r="W459" s="90">
        <f t="shared" si="136"/>
        <v>0</v>
      </c>
      <c r="X459" s="90">
        <f t="shared" si="137"/>
        <v>0</v>
      </c>
      <c r="Y459" s="89">
        <f t="shared" si="138"/>
        <v>0</v>
      </c>
      <c r="Z459" s="89">
        <f t="shared" si="139"/>
        <v>0</v>
      </c>
      <c r="AA459" s="87"/>
      <c r="AB459" s="87"/>
      <c r="AD459" s="186" t="s">
        <v>145</v>
      </c>
    </row>
    <row r="460" spans="1:30" s="74" customFormat="1" ht="12.95" customHeight="1">
      <c r="A460" s="75" t="str">
        <f t="shared" si="128"/>
        <v/>
      </c>
      <c r="B460" s="76">
        <f t="shared" si="129"/>
        <v>185</v>
      </c>
      <c r="C460" s="77">
        <f t="shared" si="130"/>
        <v>18.3</v>
      </c>
      <c r="D460" s="78" t="str">
        <f t="shared" si="131"/>
        <v/>
      </c>
      <c r="E460" s="79">
        <f t="shared" si="132"/>
        <v>18.3</v>
      </c>
      <c r="F460" s="80">
        <v>700</v>
      </c>
      <c r="G460" s="81">
        <v>64.81</v>
      </c>
      <c r="H460" s="81">
        <v>61.41</v>
      </c>
      <c r="I460" s="81">
        <v>3.4000000000000057</v>
      </c>
      <c r="J460" s="81" t="s">
        <v>111</v>
      </c>
      <c r="K460" s="81" t="s">
        <v>95</v>
      </c>
      <c r="L460" s="82">
        <v>0</v>
      </c>
      <c r="M460" s="83" t="s">
        <v>100</v>
      </c>
      <c r="N460" s="83" t="s">
        <v>100</v>
      </c>
      <c r="O460" s="83" t="s">
        <v>100</v>
      </c>
      <c r="P460" s="84">
        <v>0</v>
      </c>
      <c r="Q460" s="85">
        <f t="shared" si="133"/>
        <v>2</v>
      </c>
      <c r="R460" s="91">
        <v>7418.3</v>
      </c>
      <c r="S460" s="87"/>
      <c r="T460" s="88">
        <f>IF(S460=0,0,SUM($S$5:S460))</f>
        <v>0</v>
      </c>
      <c r="U460" s="89">
        <f t="shared" si="134"/>
        <v>0</v>
      </c>
      <c r="V460" s="89">
        <f t="shared" si="135"/>
        <v>0</v>
      </c>
      <c r="W460" s="90">
        <f t="shared" si="136"/>
        <v>0</v>
      </c>
      <c r="X460" s="90">
        <f t="shared" si="137"/>
        <v>0</v>
      </c>
      <c r="Y460" s="89">
        <f t="shared" si="138"/>
        <v>0</v>
      </c>
      <c r="Z460" s="89">
        <f t="shared" si="139"/>
        <v>0</v>
      </c>
      <c r="AA460" s="87"/>
      <c r="AB460" s="87"/>
      <c r="AD460" s="186" t="s">
        <v>145</v>
      </c>
    </row>
    <row r="461" spans="1:30" s="74" customFormat="1" ht="12.95" customHeight="1">
      <c r="A461" s="75" t="str">
        <f t="shared" si="128"/>
        <v/>
      </c>
      <c r="B461" s="76">
        <f t="shared" si="129"/>
        <v>186</v>
      </c>
      <c r="C461" s="77">
        <f t="shared" si="130"/>
        <v>0</v>
      </c>
      <c r="D461" s="78" t="str">
        <f t="shared" si="131"/>
        <v/>
      </c>
      <c r="E461" s="79">
        <f t="shared" si="132"/>
        <v>21.7</v>
      </c>
      <c r="F461" s="80">
        <v>700</v>
      </c>
      <c r="G461" s="81">
        <v>64.900000000000006</v>
      </c>
      <c r="H461" s="81">
        <v>61.42</v>
      </c>
      <c r="I461" s="81">
        <v>3.480000000000004</v>
      </c>
      <c r="J461" s="81" t="s">
        <v>111</v>
      </c>
      <c r="K461" s="81" t="s">
        <v>95</v>
      </c>
      <c r="L461" s="82">
        <v>0</v>
      </c>
      <c r="M461" s="83" t="s">
        <v>100</v>
      </c>
      <c r="N461" s="83" t="s">
        <v>100</v>
      </c>
      <c r="O461" s="83" t="s">
        <v>100</v>
      </c>
      <c r="P461" s="84">
        <v>0</v>
      </c>
      <c r="Q461" s="85">
        <f t="shared" si="133"/>
        <v>2</v>
      </c>
      <c r="R461" s="91">
        <v>7440</v>
      </c>
      <c r="S461" s="87"/>
      <c r="T461" s="88">
        <f>IF(S461=0,0,SUM($S$5:S461))</f>
        <v>0</v>
      </c>
      <c r="U461" s="89">
        <f t="shared" si="134"/>
        <v>0</v>
      </c>
      <c r="V461" s="89">
        <f t="shared" si="135"/>
        <v>0</v>
      </c>
      <c r="W461" s="90">
        <f t="shared" si="136"/>
        <v>0</v>
      </c>
      <c r="X461" s="90">
        <f t="shared" si="137"/>
        <v>0</v>
      </c>
      <c r="Y461" s="89">
        <f t="shared" si="138"/>
        <v>0</v>
      </c>
      <c r="Z461" s="89">
        <f t="shared" si="139"/>
        <v>0</v>
      </c>
      <c r="AA461" s="87"/>
      <c r="AB461" s="87"/>
      <c r="AD461" s="186" t="s">
        <v>145</v>
      </c>
    </row>
    <row r="462" spans="1:30" s="74" customFormat="1" ht="12.95" customHeight="1">
      <c r="A462" s="75" t="str">
        <f t="shared" si="128"/>
        <v/>
      </c>
      <c r="B462" s="76">
        <f t="shared" si="129"/>
        <v>187</v>
      </c>
      <c r="C462" s="77">
        <f t="shared" si="130"/>
        <v>0</v>
      </c>
      <c r="D462" s="78" t="str">
        <f t="shared" si="131"/>
        <v/>
      </c>
      <c r="E462" s="79">
        <f t="shared" si="132"/>
        <v>40</v>
      </c>
      <c r="F462" s="80">
        <v>700</v>
      </c>
      <c r="G462" s="81">
        <v>65.069999999999993</v>
      </c>
      <c r="H462" s="81">
        <v>61.43</v>
      </c>
      <c r="I462" s="81">
        <v>3.6399999999999935</v>
      </c>
      <c r="J462" s="81" t="s">
        <v>111</v>
      </c>
      <c r="K462" s="81" t="s">
        <v>95</v>
      </c>
      <c r="L462" s="82">
        <v>0</v>
      </c>
      <c r="M462" s="83" t="s">
        <v>100</v>
      </c>
      <c r="N462" s="83" t="s">
        <v>100</v>
      </c>
      <c r="O462" s="83" t="s">
        <v>100</v>
      </c>
      <c r="P462" s="84">
        <v>0</v>
      </c>
      <c r="Q462" s="85">
        <f t="shared" si="133"/>
        <v>2</v>
      </c>
      <c r="R462" s="91">
        <v>7480</v>
      </c>
      <c r="S462" s="87"/>
      <c r="T462" s="88">
        <f>IF(S462=0,0,SUM($S$5:S462))</f>
        <v>0</v>
      </c>
      <c r="U462" s="89">
        <f t="shared" si="134"/>
        <v>0</v>
      </c>
      <c r="V462" s="89">
        <f t="shared" si="135"/>
        <v>0</v>
      </c>
      <c r="W462" s="90">
        <f t="shared" si="136"/>
        <v>0</v>
      </c>
      <c r="X462" s="90">
        <f t="shared" si="137"/>
        <v>0</v>
      </c>
      <c r="Y462" s="89">
        <f t="shared" si="138"/>
        <v>0</v>
      </c>
      <c r="Z462" s="89">
        <f t="shared" si="139"/>
        <v>0</v>
      </c>
      <c r="AA462" s="87"/>
      <c r="AB462" s="87"/>
      <c r="AD462" s="186" t="s">
        <v>145</v>
      </c>
    </row>
    <row r="463" spans="1:30" s="74" customFormat="1" ht="12.95" customHeight="1">
      <c r="A463" s="75" t="str">
        <f t="shared" si="128"/>
        <v/>
      </c>
      <c r="B463" s="76">
        <f t="shared" si="129"/>
        <v>188</v>
      </c>
      <c r="C463" s="77">
        <f t="shared" si="130"/>
        <v>0</v>
      </c>
      <c r="D463" s="78" t="str">
        <f t="shared" si="131"/>
        <v>(전)</v>
      </c>
      <c r="E463" s="79">
        <f t="shared" si="132"/>
        <v>40</v>
      </c>
      <c r="F463" s="80">
        <v>700</v>
      </c>
      <c r="G463" s="81">
        <v>65.239999999999995</v>
      </c>
      <c r="H463" s="81">
        <v>61.44</v>
      </c>
      <c r="I463" s="81">
        <v>3.7999999999999972</v>
      </c>
      <c r="J463" s="81" t="s">
        <v>111</v>
      </c>
      <c r="K463" s="81" t="s">
        <v>95</v>
      </c>
      <c r="L463" s="82">
        <v>0</v>
      </c>
      <c r="M463" s="83" t="s">
        <v>100</v>
      </c>
      <c r="N463" s="83" t="s">
        <v>100</v>
      </c>
      <c r="O463" s="83" t="s">
        <v>100</v>
      </c>
      <c r="P463" s="84">
        <v>0</v>
      </c>
      <c r="Q463" s="85">
        <f t="shared" si="133"/>
        <v>2</v>
      </c>
      <c r="R463" s="91">
        <v>7520</v>
      </c>
      <c r="S463" s="87"/>
      <c r="T463" s="88">
        <f>IF(S463=0,0,SUM($S$5:S463))</f>
        <v>0</v>
      </c>
      <c r="U463" s="89">
        <f t="shared" si="134"/>
        <v>0</v>
      </c>
      <c r="V463" s="89">
        <f t="shared" si="135"/>
        <v>0</v>
      </c>
      <c r="W463" s="90">
        <f t="shared" si="136"/>
        <v>0</v>
      </c>
      <c r="X463" s="90">
        <f t="shared" si="137"/>
        <v>0</v>
      </c>
      <c r="Y463" s="89">
        <f t="shared" si="138"/>
        <v>0</v>
      </c>
      <c r="Z463" s="89">
        <f t="shared" si="139"/>
        <v>0</v>
      </c>
      <c r="AA463" s="87"/>
      <c r="AB463" s="87"/>
      <c r="AD463" s="186" t="s">
        <v>145</v>
      </c>
    </row>
    <row r="464" spans="1:30" s="74" customFormat="1" ht="12.95" customHeight="1">
      <c r="A464" s="75" t="str">
        <f t="shared" si="128"/>
        <v/>
      </c>
      <c r="B464" s="76">
        <f t="shared" si="129"/>
        <v>188</v>
      </c>
      <c r="C464" s="77">
        <f t="shared" si="130"/>
        <v>0</v>
      </c>
      <c r="D464" s="78" t="str">
        <f t="shared" si="131"/>
        <v>(후)</v>
      </c>
      <c r="E464" s="79">
        <f t="shared" si="132"/>
        <v>0</v>
      </c>
      <c r="F464" s="80">
        <v>700</v>
      </c>
      <c r="G464" s="81">
        <v>65.239999999999995</v>
      </c>
      <c r="H464" s="81">
        <v>61.44</v>
      </c>
      <c r="I464" s="81">
        <v>3.7999999999999972</v>
      </c>
      <c r="J464" s="81" t="s">
        <v>111</v>
      </c>
      <c r="K464" s="81" t="s">
        <v>95</v>
      </c>
      <c r="L464" s="82">
        <v>0</v>
      </c>
      <c r="M464" s="83" t="s">
        <v>100</v>
      </c>
      <c r="N464" s="83" t="s">
        <v>100</v>
      </c>
      <c r="O464" s="83" t="s">
        <v>100</v>
      </c>
      <c r="P464" s="84">
        <v>0</v>
      </c>
      <c r="Q464" s="85">
        <f t="shared" si="133"/>
        <v>2</v>
      </c>
      <c r="R464" s="91">
        <v>7520</v>
      </c>
      <c r="S464" s="87"/>
      <c r="T464" s="88">
        <f>IF(S464=0,0,SUM($S$5:S464))</f>
        <v>0</v>
      </c>
      <c r="U464" s="89">
        <f t="shared" si="134"/>
        <v>0</v>
      </c>
      <c r="V464" s="89">
        <f t="shared" si="135"/>
        <v>0</v>
      </c>
      <c r="W464" s="90">
        <f t="shared" si="136"/>
        <v>0</v>
      </c>
      <c r="X464" s="90">
        <f t="shared" si="137"/>
        <v>0</v>
      </c>
      <c r="Y464" s="89">
        <f t="shared" si="138"/>
        <v>0</v>
      </c>
      <c r="Z464" s="89">
        <f t="shared" si="139"/>
        <v>0</v>
      </c>
      <c r="AA464" s="87"/>
      <c r="AB464" s="87"/>
      <c r="AD464" s="186" t="s">
        <v>145</v>
      </c>
    </row>
    <row r="465" spans="1:30" s="74" customFormat="1" ht="12.95" customHeight="1">
      <c r="A465" s="75" t="str">
        <f t="shared" si="128"/>
        <v/>
      </c>
      <c r="B465" s="76">
        <f t="shared" si="129"/>
        <v>189</v>
      </c>
      <c r="C465" s="77">
        <f t="shared" si="130"/>
        <v>0</v>
      </c>
      <c r="D465" s="78" t="str">
        <f t="shared" si="131"/>
        <v/>
      </c>
      <c r="E465" s="79">
        <f t="shared" si="132"/>
        <v>40</v>
      </c>
      <c r="F465" s="80">
        <v>700</v>
      </c>
      <c r="G465" s="81">
        <v>65.41</v>
      </c>
      <c r="H465" s="81">
        <v>61.45</v>
      </c>
      <c r="I465" s="81">
        <v>3.9599999999999937</v>
      </c>
      <c r="J465" s="81" t="s">
        <v>111</v>
      </c>
      <c r="K465" s="81" t="s">
        <v>95</v>
      </c>
      <c r="L465" s="82">
        <v>0</v>
      </c>
      <c r="M465" s="83" t="s">
        <v>100</v>
      </c>
      <c r="N465" s="83" t="s">
        <v>100</v>
      </c>
      <c r="O465" s="83" t="s">
        <v>100</v>
      </c>
      <c r="P465" s="84">
        <v>0</v>
      </c>
      <c r="Q465" s="85">
        <f t="shared" si="133"/>
        <v>2</v>
      </c>
      <c r="R465" s="91">
        <v>7560</v>
      </c>
      <c r="S465" s="87"/>
      <c r="T465" s="88">
        <f>IF(S465=0,0,SUM($S$5:S465))</f>
        <v>0</v>
      </c>
      <c r="U465" s="89">
        <f t="shared" si="134"/>
        <v>0</v>
      </c>
      <c r="V465" s="89">
        <f t="shared" si="135"/>
        <v>0</v>
      </c>
      <c r="W465" s="90">
        <f t="shared" si="136"/>
        <v>0</v>
      </c>
      <c r="X465" s="90">
        <f t="shared" si="137"/>
        <v>0</v>
      </c>
      <c r="Y465" s="89">
        <f t="shared" si="138"/>
        <v>0</v>
      </c>
      <c r="Z465" s="89">
        <f t="shared" si="139"/>
        <v>0</v>
      </c>
      <c r="AA465" s="87"/>
      <c r="AB465" s="87"/>
      <c r="AD465" s="186" t="s">
        <v>145</v>
      </c>
    </row>
    <row r="466" spans="1:30" s="74" customFormat="1" ht="12.95" customHeight="1">
      <c r="A466" s="75" t="str">
        <f t="shared" si="128"/>
        <v/>
      </c>
      <c r="B466" s="76">
        <f t="shared" si="129"/>
        <v>189</v>
      </c>
      <c r="C466" s="77">
        <f t="shared" si="130"/>
        <v>18.3</v>
      </c>
      <c r="D466" s="78" t="str">
        <f t="shared" si="131"/>
        <v/>
      </c>
      <c r="E466" s="79">
        <f t="shared" si="132"/>
        <v>18.3</v>
      </c>
      <c r="F466" s="80">
        <v>700</v>
      </c>
      <c r="G466" s="81">
        <v>65.489999999999995</v>
      </c>
      <c r="H466" s="81">
        <v>61.45</v>
      </c>
      <c r="I466" s="81">
        <v>4.039999999999992</v>
      </c>
      <c r="J466" s="81" t="s">
        <v>111</v>
      </c>
      <c r="K466" s="81" t="s">
        <v>95</v>
      </c>
      <c r="L466" s="82">
        <v>0</v>
      </c>
      <c r="M466" s="83" t="s">
        <v>100</v>
      </c>
      <c r="N466" s="83" t="s">
        <v>100</v>
      </c>
      <c r="O466" s="83" t="s">
        <v>100</v>
      </c>
      <c r="P466" s="84">
        <v>0</v>
      </c>
      <c r="Q466" s="85">
        <f t="shared" si="133"/>
        <v>2</v>
      </c>
      <c r="R466" s="91">
        <v>7578.3</v>
      </c>
      <c r="S466" s="87"/>
      <c r="T466" s="88">
        <f>IF(S466=0,0,SUM($S$5:S466))</f>
        <v>0</v>
      </c>
      <c r="U466" s="89">
        <f t="shared" si="134"/>
        <v>0</v>
      </c>
      <c r="V466" s="89">
        <f t="shared" si="135"/>
        <v>0</v>
      </c>
      <c r="W466" s="90">
        <f t="shared" si="136"/>
        <v>0</v>
      </c>
      <c r="X466" s="90">
        <f t="shared" si="137"/>
        <v>0</v>
      </c>
      <c r="Y466" s="89">
        <f t="shared" si="138"/>
        <v>0</v>
      </c>
      <c r="Z466" s="89">
        <f t="shared" si="139"/>
        <v>0</v>
      </c>
      <c r="AA466" s="87"/>
      <c r="AB466" s="87"/>
      <c r="AD466" s="186" t="s">
        <v>145</v>
      </c>
    </row>
    <row r="467" spans="1:30" s="74" customFormat="1" ht="12.95" customHeight="1">
      <c r="A467" s="75" t="str">
        <f t="shared" si="128"/>
        <v/>
      </c>
      <c r="B467" s="76">
        <f t="shared" si="129"/>
        <v>190</v>
      </c>
      <c r="C467" s="77">
        <f t="shared" si="130"/>
        <v>0</v>
      </c>
      <c r="D467" s="78" t="str">
        <f t="shared" si="131"/>
        <v>(전)</v>
      </c>
      <c r="E467" s="79">
        <f t="shared" si="132"/>
        <v>21.7</v>
      </c>
      <c r="F467" s="80">
        <v>700</v>
      </c>
      <c r="G467" s="81">
        <v>65.58</v>
      </c>
      <c r="H467" s="81">
        <v>61.91</v>
      </c>
      <c r="I467" s="81">
        <v>3.6700000000000017</v>
      </c>
      <c r="J467" s="81" t="s">
        <v>111</v>
      </c>
      <c r="K467" s="81" t="s">
        <v>95</v>
      </c>
      <c r="L467" s="82">
        <v>0</v>
      </c>
      <c r="M467" s="83" t="s">
        <v>100</v>
      </c>
      <c r="N467" s="83" t="s">
        <v>100</v>
      </c>
      <c r="O467" s="83" t="s">
        <v>100</v>
      </c>
      <c r="P467" s="84">
        <v>0</v>
      </c>
      <c r="Q467" s="85">
        <f t="shared" si="133"/>
        <v>2</v>
      </c>
      <c r="R467" s="91">
        <v>7600</v>
      </c>
      <c r="S467" s="87"/>
      <c r="T467" s="88">
        <f>IF(S467=0,0,SUM($S$5:S467))</f>
        <v>0</v>
      </c>
      <c r="U467" s="89">
        <f t="shared" si="134"/>
        <v>0</v>
      </c>
      <c r="V467" s="89">
        <f t="shared" si="135"/>
        <v>0</v>
      </c>
      <c r="W467" s="90">
        <f t="shared" si="136"/>
        <v>0</v>
      </c>
      <c r="X467" s="90">
        <f t="shared" si="137"/>
        <v>0</v>
      </c>
      <c r="Y467" s="89">
        <f t="shared" si="138"/>
        <v>0</v>
      </c>
      <c r="Z467" s="89">
        <f t="shared" si="139"/>
        <v>0</v>
      </c>
      <c r="AA467" s="87"/>
      <c r="AB467" s="87"/>
      <c r="AD467" s="186" t="s">
        <v>145</v>
      </c>
    </row>
    <row r="468" spans="1:30" s="74" customFormat="1" ht="12.95" customHeight="1">
      <c r="A468" s="75" t="str">
        <f t="shared" si="128"/>
        <v/>
      </c>
      <c r="B468" s="76">
        <f t="shared" si="129"/>
        <v>190</v>
      </c>
      <c r="C468" s="77">
        <f t="shared" si="130"/>
        <v>0</v>
      </c>
      <c r="D468" s="78" t="str">
        <f t="shared" si="131"/>
        <v>(후)</v>
      </c>
      <c r="E468" s="79">
        <f t="shared" si="132"/>
        <v>0</v>
      </c>
      <c r="F468" s="80">
        <v>700</v>
      </c>
      <c r="G468" s="81">
        <v>65.58</v>
      </c>
      <c r="H468" s="81">
        <v>61.91</v>
      </c>
      <c r="I468" s="81">
        <v>3.6700000000000017</v>
      </c>
      <c r="J468" s="81" t="s">
        <v>111</v>
      </c>
      <c r="K468" s="81" t="s">
        <v>95</v>
      </c>
      <c r="L468" s="82">
        <v>0</v>
      </c>
      <c r="M468" s="83" t="s">
        <v>100</v>
      </c>
      <c r="N468" s="83" t="s">
        <v>100</v>
      </c>
      <c r="O468" s="83" t="s">
        <v>100</v>
      </c>
      <c r="P468" s="84">
        <v>0</v>
      </c>
      <c r="Q468" s="85">
        <f t="shared" si="133"/>
        <v>2</v>
      </c>
      <c r="R468" s="91">
        <v>7600</v>
      </c>
      <c r="S468" s="87"/>
      <c r="T468" s="88">
        <f>IF(S468=0,0,SUM($S$5:S468))</f>
        <v>0</v>
      </c>
      <c r="U468" s="89">
        <f t="shared" si="134"/>
        <v>0</v>
      </c>
      <c r="V468" s="89">
        <f t="shared" si="135"/>
        <v>0</v>
      </c>
      <c r="W468" s="90">
        <f t="shared" si="136"/>
        <v>0</v>
      </c>
      <c r="X468" s="90">
        <f t="shared" si="137"/>
        <v>0</v>
      </c>
      <c r="Y468" s="89">
        <f t="shared" si="138"/>
        <v>0</v>
      </c>
      <c r="Z468" s="89">
        <f t="shared" si="139"/>
        <v>0</v>
      </c>
      <c r="AA468" s="87"/>
      <c r="AB468" s="87"/>
      <c r="AD468" s="186" t="s">
        <v>145</v>
      </c>
    </row>
    <row r="469" spans="1:30" s="74" customFormat="1" ht="12.95" customHeight="1">
      <c r="A469" s="75" t="str">
        <f t="shared" si="128"/>
        <v/>
      </c>
      <c r="B469" s="76">
        <f t="shared" si="129"/>
        <v>191</v>
      </c>
      <c r="C469" s="77">
        <f t="shared" si="130"/>
        <v>0</v>
      </c>
      <c r="D469" s="78" t="str">
        <f t="shared" si="131"/>
        <v/>
      </c>
      <c r="E469" s="79">
        <f t="shared" si="132"/>
        <v>40</v>
      </c>
      <c r="F469" s="80">
        <v>700</v>
      </c>
      <c r="G469" s="81">
        <v>65.75</v>
      </c>
      <c r="H469" s="81">
        <v>62.75</v>
      </c>
      <c r="I469" s="81">
        <v>3</v>
      </c>
      <c r="J469" s="81" t="s">
        <v>111</v>
      </c>
      <c r="K469" s="81" t="s">
        <v>95</v>
      </c>
      <c r="L469" s="82">
        <v>0</v>
      </c>
      <c r="M469" s="83" t="s">
        <v>100</v>
      </c>
      <c r="N469" s="83" t="s">
        <v>100</v>
      </c>
      <c r="O469" s="83" t="s">
        <v>100</v>
      </c>
      <c r="P469" s="84">
        <v>0</v>
      </c>
      <c r="Q469" s="85">
        <f t="shared" si="133"/>
        <v>2</v>
      </c>
      <c r="R469" s="91">
        <v>7640</v>
      </c>
      <c r="S469" s="87"/>
      <c r="T469" s="88">
        <f>IF(S469=0,0,SUM($S$5:S469))</f>
        <v>0</v>
      </c>
      <c r="U469" s="89">
        <f t="shared" si="134"/>
        <v>0</v>
      </c>
      <c r="V469" s="89">
        <f t="shared" si="135"/>
        <v>0</v>
      </c>
      <c r="W469" s="90">
        <f t="shared" si="136"/>
        <v>0</v>
      </c>
      <c r="X469" s="90">
        <f t="shared" si="137"/>
        <v>0</v>
      </c>
      <c r="Y469" s="89">
        <f t="shared" si="138"/>
        <v>0</v>
      </c>
      <c r="Z469" s="89">
        <f t="shared" si="139"/>
        <v>0</v>
      </c>
      <c r="AA469" s="87"/>
      <c r="AB469" s="87"/>
      <c r="AD469" s="186" t="s">
        <v>145</v>
      </c>
    </row>
    <row r="470" spans="1:30" s="74" customFormat="1" ht="12.95" customHeight="1">
      <c r="A470" s="75" t="str">
        <f t="shared" si="128"/>
        <v/>
      </c>
      <c r="B470" s="76">
        <f t="shared" si="129"/>
        <v>191</v>
      </c>
      <c r="C470" s="77">
        <f t="shared" si="130"/>
        <v>18.3</v>
      </c>
      <c r="D470" s="78" t="str">
        <f t="shared" si="131"/>
        <v/>
      </c>
      <c r="E470" s="79">
        <f t="shared" si="132"/>
        <v>18.3</v>
      </c>
      <c r="F470" s="80">
        <v>700</v>
      </c>
      <c r="G470" s="81">
        <v>65.83</v>
      </c>
      <c r="H470" s="81">
        <v>63.14</v>
      </c>
      <c r="I470" s="81">
        <v>2.6899999999999977</v>
      </c>
      <c r="J470" s="81" t="s">
        <v>111</v>
      </c>
      <c r="K470" s="81" t="s">
        <v>95</v>
      </c>
      <c r="L470" s="82">
        <v>0</v>
      </c>
      <c r="M470" s="83" t="s">
        <v>100</v>
      </c>
      <c r="N470" s="83" t="s">
        <v>100</v>
      </c>
      <c r="O470" s="83" t="s">
        <v>100</v>
      </c>
      <c r="P470" s="84">
        <v>0</v>
      </c>
      <c r="Q470" s="85">
        <f t="shared" si="133"/>
        <v>2</v>
      </c>
      <c r="R470" s="91">
        <v>7658.3</v>
      </c>
      <c r="S470" s="87"/>
      <c r="T470" s="88">
        <f>IF(S470=0,0,SUM($S$5:S470))</f>
        <v>0</v>
      </c>
      <c r="U470" s="89">
        <f t="shared" si="134"/>
        <v>0</v>
      </c>
      <c r="V470" s="89">
        <f t="shared" si="135"/>
        <v>0</v>
      </c>
      <c r="W470" s="90">
        <f t="shared" si="136"/>
        <v>0</v>
      </c>
      <c r="X470" s="90">
        <f t="shared" si="137"/>
        <v>0</v>
      </c>
      <c r="Y470" s="89">
        <f t="shared" si="138"/>
        <v>0</v>
      </c>
      <c r="Z470" s="89">
        <f t="shared" si="139"/>
        <v>0</v>
      </c>
      <c r="AA470" s="87"/>
      <c r="AB470" s="87"/>
      <c r="AD470" s="186" t="s">
        <v>145</v>
      </c>
    </row>
    <row r="471" spans="1:30" s="74" customFormat="1" ht="12.95" customHeight="1">
      <c r="A471" s="75" t="str">
        <f t="shared" ref="A471:A495" si="140">IF(P471&gt;0,P471,"")</f>
        <v/>
      </c>
      <c r="B471" s="76">
        <f t="shared" ref="B471:B495" si="141">ROUNDDOWN(R471/$P$2,0)</f>
        <v>192</v>
      </c>
      <c r="C471" s="77">
        <f t="shared" ref="C471:C495" si="142">ROUND(R471-(B471*$P$2),2)</f>
        <v>0</v>
      </c>
      <c r="D471" s="78" t="str">
        <f t="shared" ref="D471:D495" si="143">IF(D470="(전)","(후)",IF(AND(B471=B472,C471=C472),"(전)",""))</f>
        <v/>
      </c>
      <c r="E471" s="79">
        <f t="shared" ref="E471:E495" si="144">IF(P471&gt;0,0,ROUND(((B471*$P$2)+C471)-((B470*$P$2)+C470),2))</f>
        <v>21.7</v>
      </c>
      <c r="F471" s="80">
        <v>700</v>
      </c>
      <c r="G471" s="81">
        <v>65.92</v>
      </c>
      <c r="H471" s="81">
        <v>63.15</v>
      </c>
      <c r="I471" s="81">
        <v>2.7700000000000031</v>
      </c>
      <c r="J471" s="81" t="s">
        <v>111</v>
      </c>
      <c r="K471" s="81" t="s">
        <v>95</v>
      </c>
      <c r="L471" s="82">
        <v>0</v>
      </c>
      <c r="M471" s="83" t="s">
        <v>100</v>
      </c>
      <c r="N471" s="83" t="s">
        <v>100</v>
      </c>
      <c r="O471" s="83" t="s">
        <v>100</v>
      </c>
      <c r="P471" s="84">
        <v>0</v>
      </c>
      <c r="Q471" s="85">
        <f t="shared" ref="Q471:Q495" si="145">IF(P471=0,Q470,P471)</f>
        <v>2</v>
      </c>
      <c r="R471" s="91">
        <v>7680</v>
      </c>
      <c r="S471" s="87"/>
      <c r="T471" s="88">
        <f>IF(S471=0,0,SUM($S$5:S471))</f>
        <v>0</v>
      </c>
      <c r="U471" s="89">
        <f t="shared" ref="U471:U495" si="146">IF(S471=1,Q471,0)</f>
        <v>0</v>
      </c>
      <c r="V471" s="89">
        <f t="shared" ref="V471:V495" si="147">IF(S471=1,R471,0)</f>
        <v>0</v>
      </c>
      <c r="W471" s="90">
        <f t="shared" ref="W471:W495" si="148">IF($S471=0,0,G471)</f>
        <v>0</v>
      </c>
      <c r="X471" s="90">
        <f t="shared" ref="X471:X495" si="149">IF($S471=0,0,H471)</f>
        <v>0</v>
      </c>
      <c r="Y471" s="89">
        <f t="shared" ref="Y471:Y495" si="150">IF(S471=1,J471,0)</f>
        <v>0</v>
      </c>
      <c r="Z471" s="89">
        <f t="shared" ref="Z471:Z495" si="151">IF(S471=1,K471,0)</f>
        <v>0</v>
      </c>
      <c r="AA471" s="87"/>
      <c r="AB471" s="87"/>
      <c r="AD471" s="186" t="s">
        <v>145</v>
      </c>
    </row>
    <row r="472" spans="1:30" s="74" customFormat="1" ht="12.95" customHeight="1">
      <c r="A472" s="75" t="str">
        <f t="shared" si="140"/>
        <v/>
      </c>
      <c r="B472" s="76">
        <f t="shared" si="141"/>
        <v>193</v>
      </c>
      <c r="C472" s="77">
        <f t="shared" si="142"/>
        <v>0</v>
      </c>
      <c r="D472" s="78" t="str">
        <f t="shared" si="143"/>
        <v/>
      </c>
      <c r="E472" s="79">
        <f t="shared" si="144"/>
        <v>40</v>
      </c>
      <c r="F472" s="80">
        <v>700</v>
      </c>
      <c r="G472" s="81">
        <v>66.09</v>
      </c>
      <c r="H472" s="81">
        <v>63.16</v>
      </c>
      <c r="I472" s="81">
        <v>2.9300000000000068</v>
      </c>
      <c r="J472" s="81" t="s">
        <v>111</v>
      </c>
      <c r="K472" s="81" t="s">
        <v>95</v>
      </c>
      <c r="L472" s="82">
        <v>0</v>
      </c>
      <c r="M472" s="83" t="s">
        <v>100</v>
      </c>
      <c r="N472" s="83" t="s">
        <v>100</v>
      </c>
      <c r="O472" s="83" t="s">
        <v>100</v>
      </c>
      <c r="P472" s="84">
        <v>0</v>
      </c>
      <c r="Q472" s="85">
        <f t="shared" si="145"/>
        <v>2</v>
      </c>
      <c r="R472" s="91">
        <v>7720</v>
      </c>
      <c r="S472" s="87"/>
      <c r="T472" s="88">
        <f>IF(S472=0,0,SUM($S$5:S472))</f>
        <v>0</v>
      </c>
      <c r="U472" s="89">
        <f t="shared" si="146"/>
        <v>0</v>
      </c>
      <c r="V472" s="89">
        <f t="shared" si="147"/>
        <v>0</v>
      </c>
      <c r="W472" s="90">
        <f t="shared" si="148"/>
        <v>0</v>
      </c>
      <c r="X472" s="90">
        <f t="shared" si="149"/>
        <v>0</v>
      </c>
      <c r="Y472" s="89">
        <f t="shared" si="150"/>
        <v>0</v>
      </c>
      <c r="Z472" s="89">
        <f t="shared" si="151"/>
        <v>0</v>
      </c>
      <c r="AA472" s="87"/>
      <c r="AB472" s="87"/>
      <c r="AD472" s="186" t="s">
        <v>145</v>
      </c>
    </row>
    <row r="473" spans="1:30" s="74" customFormat="1" ht="12.95" customHeight="1">
      <c r="A473" s="75" t="str">
        <f t="shared" si="140"/>
        <v/>
      </c>
      <c r="B473" s="76">
        <f t="shared" si="141"/>
        <v>193</v>
      </c>
      <c r="C473" s="77">
        <f t="shared" si="142"/>
        <v>18.3</v>
      </c>
      <c r="D473" s="78" t="str">
        <f t="shared" si="143"/>
        <v/>
      </c>
      <c r="E473" s="79">
        <f t="shared" si="144"/>
        <v>18.3</v>
      </c>
      <c r="F473" s="80">
        <v>700</v>
      </c>
      <c r="G473" s="81">
        <v>66.17</v>
      </c>
      <c r="H473" s="81">
        <v>63.17</v>
      </c>
      <c r="I473" s="81">
        <v>3</v>
      </c>
      <c r="J473" s="81" t="s">
        <v>111</v>
      </c>
      <c r="K473" s="81" t="s">
        <v>95</v>
      </c>
      <c r="L473" s="82">
        <v>0</v>
      </c>
      <c r="M473" s="83" t="s">
        <v>100</v>
      </c>
      <c r="N473" s="83" t="s">
        <v>115</v>
      </c>
      <c r="O473" s="83" t="s">
        <v>100</v>
      </c>
      <c r="P473" s="84">
        <v>0</v>
      </c>
      <c r="Q473" s="85">
        <f t="shared" si="145"/>
        <v>2</v>
      </c>
      <c r="R473" s="91">
        <v>7738.3</v>
      </c>
      <c r="S473" s="87"/>
      <c r="T473" s="88">
        <f>IF(S473=0,0,SUM($S$5:S473))</f>
        <v>0</v>
      </c>
      <c r="U473" s="89">
        <f t="shared" si="146"/>
        <v>0</v>
      </c>
      <c r="V473" s="89">
        <f t="shared" si="147"/>
        <v>0</v>
      </c>
      <c r="W473" s="90">
        <f t="shared" si="148"/>
        <v>0</v>
      </c>
      <c r="X473" s="90">
        <f t="shared" si="149"/>
        <v>0</v>
      </c>
      <c r="Y473" s="89">
        <f t="shared" si="150"/>
        <v>0</v>
      </c>
      <c r="Z473" s="89">
        <f t="shared" si="151"/>
        <v>0</v>
      </c>
      <c r="AA473" s="87"/>
      <c r="AB473" s="87"/>
      <c r="AD473" s="186" t="s">
        <v>145</v>
      </c>
    </row>
    <row r="474" spans="1:30" s="74" customFormat="1" ht="12.95" customHeight="1">
      <c r="A474" s="75" t="str">
        <f t="shared" si="140"/>
        <v/>
      </c>
      <c r="B474" s="76">
        <f t="shared" si="141"/>
        <v>194</v>
      </c>
      <c r="C474" s="77">
        <f t="shared" si="142"/>
        <v>0</v>
      </c>
      <c r="D474" s="78" t="str">
        <f t="shared" si="143"/>
        <v>(전)</v>
      </c>
      <c r="E474" s="79">
        <f t="shared" si="144"/>
        <v>21.7</v>
      </c>
      <c r="F474" s="80">
        <v>700</v>
      </c>
      <c r="G474" s="81">
        <v>66.260000000000005</v>
      </c>
      <c r="H474" s="81">
        <v>62.67</v>
      </c>
      <c r="I474" s="81">
        <v>3.5900000000000034</v>
      </c>
      <c r="J474" s="81" t="s">
        <v>111</v>
      </c>
      <c r="K474" s="81" t="s">
        <v>95</v>
      </c>
      <c r="L474" s="82">
        <v>0</v>
      </c>
      <c r="M474" s="83" t="s">
        <v>100</v>
      </c>
      <c r="N474" s="83" t="s">
        <v>100</v>
      </c>
      <c r="O474" s="83" t="s">
        <v>100</v>
      </c>
      <c r="P474" s="84">
        <v>0</v>
      </c>
      <c r="Q474" s="85">
        <f t="shared" si="145"/>
        <v>2</v>
      </c>
      <c r="R474" s="91">
        <v>7760</v>
      </c>
      <c r="S474" s="87"/>
      <c r="T474" s="88">
        <f>IF(S474=0,0,SUM($S$5:S474))</f>
        <v>0</v>
      </c>
      <c r="U474" s="89">
        <f t="shared" si="146"/>
        <v>0</v>
      </c>
      <c r="V474" s="89">
        <f t="shared" si="147"/>
        <v>0</v>
      </c>
      <c r="W474" s="90">
        <f t="shared" si="148"/>
        <v>0</v>
      </c>
      <c r="X474" s="90">
        <f t="shared" si="149"/>
        <v>0</v>
      </c>
      <c r="Y474" s="89">
        <f t="shared" si="150"/>
        <v>0</v>
      </c>
      <c r="Z474" s="89">
        <f t="shared" si="151"/>
        <v>0</v>
      </c>
      <c r="AA474" s="87"/>
      <c r="AB474" s="87"/>
      <c r="AD474" s="186" t="s">
        <v>145</v>
      </c>
    </row>
    <row r="475" spans="1:30" s="74" customFormat="1" ht="12.95" customHeight="1">
      <c r="A475" s="75" t="str">
        <f t="shared" si="140"/>
        <v/>
      </c>
      <c r="B475" s="76">
        <f t="shared" si="141"/>
        <v>194</v>
      </c>
      <c r="C475" s="77">
        <f t="shared" si="142"/>
        <v>0</v>
      </c>
      <c r="D475" s="78" t="str">
        <f t="shared" si="143"/>
        <v>(후)</v>
      </c>
      <c r="E475" s="79">
        <f t="shared" si="144"/>
        <v>0</v>
      </c>
      <c r="F475" s="80">
        <v>700</v>
      </c>
      <c r="G475" s="81">
        <v>66.260000000000005</v>
      </c>
      <c r="H475" s="81">
        <v>62.67</v>
      </c>
      <c r="I475" s="81">
        <v>3.5900000000000034</v>
      </c>
      <c r="J475" s="81" t="s">
        <v>111</v>
      </c>
      <c r="K475" s="81" t="s">
        <v>96</v>
      </c>
      <c r="L475" s="82">
        <v>0</v>
      </c>
      <c r="M475" s="83" t="s">
        <v>100</v>
      </c>
      <c r="N475" s="83" t="s">
        <v>100</v>
      </c>
      <c r="O475" s="83" t="s">
        <v>100</v>
      </c>
      <c r="P475" s="84">
        <v>0</v>
      </c>
      <c r="Q475" s="85">
        <f t="shared" si="145"/>
        <v>2</v>
      </c>
      <c r="R475" s="91">
        <v>7760</v>
      </c>
      <c r="S475" s="87"/>
      <c r="T475" s="88">
        <f>IF(S475=0,0,SUM($S$5:S475))</f>
        <v>0</v>
      </c>
      <c r="U475" s="89">
        <f t="shared" si="146"/>
        <v>0</v>
      </c>
      <c r="V475" s="89">
        <f t="shared" si="147"/>
        <v>0</v>
      </c>
      <c r="W475" s="90">
        <f t="shared" si="148"/>
        <v>0</v>
      </c>
      <c r="X475" s="90">
        <f t="shared" si="149"/>
        <v>0</v>
      </c>
      <c r="Y475" s="89">
        <f t="shared" si="150"/>
        <v>0</v>
      </c>
      <c r="Z475" s="89">
        <f t="shared" si="151"/>
        <v>0</v>
      </c>
      <c r="AA475" s="87"/>
      <c r="AB475" s="87"/>
      <c r="AD475" s="186" t="s">
        <v>145</v>
      </c>
    </row>
    <row r="476" spans="1:30" s="74" customFormat="1" ht="12.95" customHeight="1">
      <c r="A476" s="75" t="str">
        <f t="shared" si="140"/>
        <v/>
      </c>
      <c r="B476" s="76">
        <f t="shared" si="141"/>
        <v>194</v>
      </c>
      <c r="C476" s="77">
        <f t="shared" si="142"/>
        <v>18.3</v>
      </c>
      <c r="D476" s="78" t="str">
        <f t="shared" si="143"/>
        <v/>
      </c>
      <c r="E476" s="79">
        <f t="shared" si="144"/>
        <v>18.3</v>
      </c>
      <c r="F476" s="80">
        <v>700</v>
      </c>
      <c r="G476" s="81">
        <v>66.34</v>
      </c>
      <c r="H476" s="81">
        <v>62.25</v>
      </c>
      <c r="I476" s="81">
        <v>4.0900000000000034</v>
      </c>
      <c r="J476" s="81" t="s">
        <v>111</v>
      </c>
      <c r="K476" s="81" t="s">
        <v>96</v>
      </c>
      <c r="L476" s="82">
        <v>0</v>
      </c>
      <c r="M476" s="83" t="s">
        <v>100</v>
      </c>
      <c r="N476" s="83" t="s">
        <v>100</v>
      </c>
      <c r="O476" s="83" t="s">
        <v>100</v>
      </c>
      <c r="P476" s="84">
        <v>0</v>
      </c>
      <c r="Q476" s="85">
        <f t="shared" si="145"/>
        <v>2</v>
      </c>
      <c r="R476" s="91">
        <v>7778.3</v>
      </c>
      <c r="S476" s="87"/>
      <c r="T476" s="88">
        <f>IF(S476=0,0,SUM($S$5:S476))</f>
        <v>0</v>
      </c>
      <c r="U476" s="89">
        <f t="shared" si="146"/>
        <v>0</v>
      </c>
      <c r="V476" s="89">
        <f t="shared" si="147"/>
        <v>0</v>
      </c>
      <c r="W476" s="90">
        <f t="shared" si="148"/>
        <v>0</v>
      </c>
      <c r="X476" s="90">
        <f t="shared" si="149"/>
        <v>0</v>
      </c>
      <c r="Y476" s="89">
        <f t="shared" si="150"/>
        <v>0</v>
      </c>
      <c r="Z476" s="89">
        <f t="shared" si="151"/>
        <v>0</v>
      </c>
      <c r="AA476" s="87"/>
      <c r="AB476" s="87"/>
      <c r="AD476" s="186" t="s">
        <v>145</v>
      </c>
    </row>
    <row r="477" spans="1:30" s="74" customFormat="1" ht="12.95" customHeight="1">
      <c r="A477" s="75" t="str">
        <f t="shared" si="140"/>
        <v/>
      </c>
      <c r="B477" s="76">
        <f t="shared" si="141"/>
        <v>195</v>
      </c>
      <c r="C477" s="77">
        <f t="shared" si="142"/>
        <v>0</v>
      </c>
      <c r="D477" s="78" t="str">
        <f t="shared" si="143"/>
        <v>(전)</v>
      </c>
      <c r="E477" s="79">
        <f t="shared" si="144"/>
        <v>21.7</v>
      </c>
      <c r="F477" s="80">
        <v>700</v>
      </c>
      <c r="G477" s="81">
        <v>66.430000000000007</v>
      </c>
      <c r="H477" s="81">
        <v>63.15</v>
      </c>
      <c r="I477" s="81">
        <v>3.2800000000000082</v>
      </c>
      <c r="J477" s="81" t="s">
        <v>111</v>
      </c>
      <c r="K477" s="81" t="s">
        <v>96</v>
      </c>
      <c r="L477" s="82">
        <v>0</v>
      </c>
      <c r="M477" s="83" t="s">
        <v>100</v>
      </c>
      <c r="N477" s="83" t="s">
        <v>100</v>
      </c>
      <c r="O477" s="83" t="s">
        <v>100</v>
      </c>
      <c r="P477" s="84">
        <v>0</v>
      </c>
      <c r="Q477" s="85">
        <f t="shared" si="145"/>
        <v>2</v>
      </c>
      <c r="R477" s="91">
        <v>7800</v>
      </c>
      <c r="S477" s="87"/>
      <c r="T477" s="88">
        <f>IF(S477=0,0,SUM($S$5:S477))</f>
        <v>0</v>
      </c>
      <c r="U477" s="89">
        <f t="shared" si="146"/>
        <v>0</v>
      </c>
      <c r="V477" s="89">
        <f t="shared" si="147"/>
        <v>0</v>
      </c>
      <c r="W477" s="90">
        <f t="shared" si="148"/>
        <v>0</v>
      </c>
      <c r="X477" s="90">
        <f t="shared" si="149"/>
        <v>0</v>
      </c>
      <c r="Y477" s="89">
        <f t="shared" si="150"/>
        <v>0</v>
      </c>
      <c r="Z477" s="89">
        <f t="shared" si="151"/>
        <v>0</v>
      </c>
      <c r="AA477" s="87"/>
      <c r="AB477" s="87"/>
      <c r="AD477" s="186" t="s">
        <v>145</v>
      </c>
    </row>
    <row r="478" spans="1:30" s="74" customFormat="1" ht="12.95" customHeight="1">
      <c r="A478" s="75" t="str">
        <f t="shared" si="140"/>
        <v/>
      </c>
      <c r="B478" s="76">
        <f t="shared" si="141"/>
        <v>195</v>
      </c>
      <c r="C478" s="77">
        <f t="shared" si="142"/>
        <v>0</v>
      </c>
      <c r="D478" s="78" t="str">
        <f t="shared" si="143"/>
        <v>(후)</v>
      </c>
      <c r="E478" s="79">
        <f t="shared" si="144"/>
        <v>0</v>
      </c>
      <c r="F478" s="80">
        <v>700</v>
      </c>
      <c r="G478" s="81">
        <v>66.430000000000007</v>
      </c>
      <c r="H478" s="81">
        <v>63.15</v>
      </c>
      <c r="I478" s="81">
        <v>3.2800000000000082</v>
      </c>
      <c r="J478" s="81" t="s">
        <v>111</v>
      </c>
      <c r="K478" s="81" t="s">
        <v>95</v>
      </c>
      <c r="L478" s="82">
        <v>0</v>
      </c>
      <c r="M478" s="83" t="s">
        <v>100</v>
      </c>
      <c r="N478" s="83" t="s">
        <v>100</v>
      </c>
      <c r="O478" s="83" t="s">
        <v>100</v>
      </c>
      <c r="P478" s="84">
        <v>0</v>
      </c>
      <c r="Q478" s="85">
        <f t="shared" si="145"/>
        <v>2</v>
      </c>
      <c r="R478" s="91">
        <v>7800</v>
      </c>
      <c r="S478" s="87"/>
      <c r="T478" s="88">
        <f>IF(S478=0,0,SUM($S$5:S478))</f>
        <v>0</v>
      </c>
      <c r="U478" s="89">
        <f t="shared" si="146"/>
        <v>0</v>
      </c>
      <c r="V478" s="89">
        <f t="shared" si="147"/>
        <v>0</v>
      </c>
      <c r="W478" s="90">
        <f t="shared" si="148"/>
        <v>0</v>
      </c>
      <c r="X478" s="90">
        <f t="shared" si="149"/>
        <v>0</v>
      </c>
      <c r="Y478" s="89">
        <f t="shared" si="150"/>
        <v>0</v>
      </c>
      <c r="Z478" s="89">
        <f t="shared" si="151"/>
        <v>0</v>
      </c>
      <c r="AA478" s="87"/>
      <c r="AB478" s="87"/>
      <c r="AD478" s="186" t="s">
        <v>145</v>
      </c>
    </row>
    <row r="479" spans="1:30" s="74" customFormat="1" ht="12.95" customHeight="1">
      <c r="A479" s="75" t="str">
        <f t="shared" si="140"/>
        <v/>
      </c>
      <c r="B479" s="76">
        <f t="shared" si="141"/>
        <v>195</v>
      </c>
      <c r="C479" s="77">
        <f t="shared" si="142"/>
        <v>18.3</v>
      </c>
      <c r="D479" s="78" t="str">
        <f t="shared" si="143"/>
        <v/>
      </c>
      <c r="E479" s="79">
        <f t="shared" si="144"/>
        <v>18.3</v>
      </c>
      <c r="F479" s="80">
        <v>700</v>
      </c>
      <c r="G479" s="81">
        <v>66.510000000000005</v>
      </c>
      <c r="H479" s="81">
        <v>63.91</v>
      </c>
      <c r="I479" s="81">
        <v>2.6000000000000085</v>
      </c>
      <c r="J479" s="81" t="s">
        <v>111</v>
      </c>
      <c r="K479" s="81" t="s">
        <v>95</v>
      </c>
      <c r="L479" s="82">
        <v>0</v>
      </c>
      <c r="M479" s="83" t="s">
        <v>100</v>
      </c>
      <c r="N479" s="83" t="s">
        <v>100</v>
      </c>
      <c r="O479" s="83" t="s">
        <v>100</v>
      </c>
      <c r="P479" s="84">
        <v>0</v>
      </c>
      <c r="Q479" s="85">
        <f t="shared" si="145"/>
        <v>2</v>
      </c>
      <c r="R479" s="91">
        <v>7818.3</v>
      </c>
      <c r="S479" s="87"/>
      <c r="T479" s="88">
        <f>IF(S479=0,0,SUM($S$5:S479))</f>
        <v>0</v>
      </c>
      <c r="U479" s="89">
        <f t="shared" si="146"/>
        <v>0</v>
      </c>
      <c r="V479" s="89">
        <f t="shared" si="147"/>
        <v>0</v>
      </c>
      <c r="W479" s="90">
        <f t="shared" si="148"/>
        <v>0</v>
      </c>
      <c r="X479" s="90">
        <f t="shared" si="149"/>
        <v>0</v>
      </c>
      <c r="Y479" s="89">
        <f t="shared" si="150"/>
        <v>0</v>
      </c>
      <c r="Z479" s="89">
        <f t="shared" si="151"/>
        <v>0</v>
      </c>
      <c r="AA479" s="87"/>
      <c r="AB479" s="87"/>
      <c r="AD479" s="186" t="s">
        <v>145</v>
      </c>
    </row>
    <row r="480" spans="1:30" s="74" customFormat="1" ht="12.95" customHeight="1">
      <c r="A480" s="75" t="str">
        <f t="shared" si="140"/>
        <v/>
      </c>
      <c r="B480" s="76">
        <f t="shared" si="141"/>
        <v>196</v>
      </c>
      <c r="C480" s="77">
        <f t="shared" si="142"/>
        <v>0</v>
      </c>
      <c r="D480" s="78" t="str">
        <f t="shared" si="143"/>
        <v/>
      </c>
      <c r="E480" s="79">
        <f t="shared" si="144"/>
        <v>21.7</v>
      </c>
      <c r="F480" s="80">
        <v>700</v>
      </c>
      <c r="G480" s="81">
        <v>66.599999999999994</v>
      </c>
      <c r="H480" s="81">
        <v>63.96</v>
      </c>
      <c r="I480" s="81">
        <v>2.6399999999999935</v>
      </c>
      <c r="J480" s="81" t="s">
        <v>111</v>
      </c>
      <c r="K480" s="81" t="s">
        <v>95</v>
      </c>
      <c r="L480" s="82">
        <v>0</v>
      </c>
      <c r="M480" s="83" t="s">
        <v>100</v>
      </c>
      <c r="N480" s="83" t="s">
        <v>100</v>
      </c>
      <c r="O480" s="83" t="s">
        <v>100</v>
      </c>
      <c r="P480" s="84">
        <v>0</v>
      </c>
      <c r="Q480" s="85">
        <f t="shared" si="145"/>
        <v>2</v>
      </c>
      <c r="R480" s="91">
        <v>7840</v>
      </c>
      <c r="S480" s="87"/>
      <c r="T480" s="88">
        <f>IF(S480=0,0,SUM($S$5:S480))</f>
        <v>0</v>
      </c>
      <c r="U480" s="89">
        <f t="shared" si="146"/>
        <v>0</v>
      </c>
      <c r="V480" s="89">
        <f t="shared" si="147"/>
        <v>0</v>
      </c>
      <c r="W480" s="90">
        <f t="shared" si="148"/>
        <v>0</v>
      </c>
      <c r="X480" s="90">
        <f t="shared" si="149"/>
        <v>0</v>
      </c>
      <c r="Y480" s="89">
        <f t="shared" si="150"/>
        <v>0</v>
      </c>
      <c r="Z480" s="89">
        <f t="shared" si="151"/>
        <v>0</v>
      </c>
      <c r="AA480" s="87"/>
      <c r="AB480" s="87"/>
      <c r="AD480" s="186" t="s">
        <v>145</v>
      </c>
    </row>
    <row r="481" spans="1:30" s="74" customFormat="1" ht="12.95" customHeight="1">
      <c r="A481" s="75" t="str">
        <f t="shared" si="140"/>
        <v/>
      </c>
      <c r="B481" s="76">
        <f t="shared" si="141"/>
        <v>197</v>
      </c>
      <c r="C481" s="77">
        <f t="shared" si="142"/>
        <v>0</v>
      </c>
      <c r="D481" s="78" t="str">
        <f t="shared" si="143"/>
        <v/>
      </c>
      <c r="E481" s="79">
        <f t="shared" si="144"/>
        <v>40</v>
      </c>
      <c r="F481" s="80">
        <v>700</v>
      </c>
      <c r="G481" s="81">
        <v>66.77</v>
      </c>
      <c r="H481" s="81">
        <v>64.05</v>
      </c>
      <c r="I481" s="81">
        <v>2.7199999999999989</v>
      </c>
      <c r="J481" s="81" t="s">
        <v>111</v>
      </c>
      <c r="K481" s="81" t="s">
        <v>95</v>
      </c>
      <c r="L481" s="82">
        <v>0</v>
      </c>
      <c r="M481" s="83" t="s">
        <v>100</v>
      </c>
      <c r="N481" s="83" t="s">
        <v>100</v>
      </c>
      <c r="O481" s="83" t="s">
        <v>100</v>
      </c>
      <c r="P481" s="84">
        <v>0</v>
      </c>
      <c r="Q481" s="85">
        <f t="shared" si="145"/>
        <v>2</v>
      </c>
      <c r="R481" s="91">
        <v>7880</v>
      </c>
      <c r="S481" s="87"/>
      <c r="T481" s="88">
        <f>IF(S481=0,0,SUM($S$5:S481))</f>
        <v>0</v>
      </c>
      <c r="U481" s="89">
        <f t="shared" si="146"/>
        <v>0</v>
      </c>
      <c r="V481" s="89">
        <f t="shared" si="147"/>
        <v>0</v>
      </c>
      <c r="W481" s="90">
        <f t="shared" si="148"/>
        <v>0</v>
      </c>
      <c r="X481" s="90">
        <f t="shared" si="149"/>
        <v>0</v>
      </c>
      <c r="Y481" s="89">
        <f t="shared" si="150"/>
        <v>0</v>
      </c>
      <c r="Z481" s="89">
        <f t="shared" si="151"/>
        <v>0</v>
      </c>
      <c r="AA481" s="87"/>
      <c r="AB481" s="87"/>
      <c r="AD481" s="186" t="s">
        <v>145</v>
      </c>
    </row>
    <row r="482" spans="1:30" s="74" customFormat="1" ht="12.95" customHeight="1">
      <c r="A482" s="75" t="str">
        <f t="shared" si="140"/>
        <v/>
      </c>
      <c r="B482" s="76">
        <f t="shared" si="141"/>
        <v>198</v>
      </c>
      <c r="C482" s="77">
        <f t="shared" si="142"/>
        <v>0</v>
      </c>
      <c r="D482" s="78" t="str">
        <f t="shared" si="143"/>
        <v/>
      </c>
      <c r="E482" s="79">
        <f t="shared" si="144"/>
        <v>40</v>
      </c>
      <c r="F482" s="80">
        <v>700</v>
      </c>
      <c r="G482" s="81">
        <v>66.94</v>
      </c>
      <c r="H482" s="81">
        <v>64.150000000000006</v>
      </c>
      <c r="I482" s="81">
        <v>2.789999999999992</v>
      </c>
      <c r="J482" s="81" t="s">
        <v>111</v>
      </c>
      <c r="K482" s="81" t="s">
        <v>95</v>
      </c>
      <c r="L482" s="82">
        <v>0</v>
      </c>
      <c r="M482" s="83" t="s">
        <v>100</v>
      </c>
      <c r="N482" s="83" t="s">
        <v>100</v>
      </c>
      <c r="O482" s="83" t="s">
        <v>100</v>
      </c>
      <c r="P482" s="84">
        <v>0</v>
      </c>
      <c r="Q482" s="85">
        <f t="shared" si="145"/>
        <v>2</v>
      </c>
      <c r="R482" s="91">
        <v>7920</v>
      </c>
      <c r="S482" s="87"/>
      <c r="T482" s="88">
        <f>IF(S482=0,0,SUM($S$5:S482))</f>
        <v>0</v>
      </c>
      <c r="U482" s="89">
        <f t="shared" si="146"/>
        <v>0</v>
      </c>
      <c r="V482" s="89">
        <f t="shared" si="147"/>
        <v>0</v>
      </c>
      <c r="W482" s="90">
        <f t="shared" si="148"/>
        <v>0</v>
      </c>
      <c r="X482" s="90">
        <f t="shared" si="149"/>
        <v>0</v>
      </c>
      <c r="Y482" s="89">
        <f t="shared" si="150"/>
        <v>0</v>
      </c>
      <c r="Z482" s="89">
        <f t="shared" si="151"/>
        <v>0</v>
      </c>
      <c r="AA482" s="87"/>
      <c r="AB482" s="87"/>
      <c r="AD482" s="186" t="s">
        <v>145</v>
      </c>
    </row>
    <row r="483" spans="1:30" s="74" customFormat="1" ht="12.95" customHeight="1">
      <c r="A483" s="75" t="str">
        <f t="shared" si="140"/>
        <v/>
      </c>
      <c r="B483" s="76">
        <f t="shared" si="141"/>
        <v>199</v>
      </c>
      <c r="C483" s="77">
        <f t="shared" si="142"/>
        <v>0</v>
      </c>
      <c r="D483" s="78" t="str">
        <f t="shared" si="143"/>
        <v/>
      </c>
      <c r="E483" s="79">
        <f t="shared" si="144"/>
        <v>40</v>
      </c>
      <c r="F483" s="80">
        <v>700</v>
      </c>
      <c r="G483" s="81">
        <v>67.11</v>
      </c>
      <c r="H483" s="81">
        <v>64.239999999999995</v>
      </c>
      <c r="I483" s="81">
        <v>2.8700000000000045</v>
      </c>
      <c r="J483" s="81" t="s">
        <v>111</v>
      </c>
      <c r="K483" s="81" t="s">
        <v>95</v>
      </c>
      <c r="L483" s="82">
        <v>0</v>
      </c>
      <c r="M483" s="83" t="s">
        <v>100</v>
      </c>
      <c r="N483" s="83" t="s">
        <v>100</v>
      </c>
      <c r="O483" s="83" t="s">
        <v>100</v>
      </c>
      <c r="P483" s="84">
        <v>0</v>
      </c>
      <c r="Q483" s="85">
        <f t="shared" si="145"/>
        <v>2</v>
      </c>
      <c r="R483" s="91">
        <v>7960</v>
      </c>
      <c r="S483" s="87"/>
      <c r="T483" s="88">
        <f>IF(S483=0,0,SUM($S$5:S483))</f>
        <v>0</v>
      </c>
      <c r="U483" s="89">
        <f t="shared" si="146"/>
        <v>0</v>
      </c>
      <c r="V483" s="89">
        <f t="shared" si="147"/>
        <v>0</v>
      </c>
      <c r="W483" s="90">
        <f t="shared" si="148"/>
        <v>0</v>
      </c>
      <c r="X483" s="90">
        <f t="shared" si="149"/>
        <v>0</v>
      </c>
      <c r="Y483" s="89">
        <f t="shared" si="150"/>
        <v>0</v>
      </c>
      <c r="Z483" s="89">
        <f t="shared" si="151"/>
        <v>0</v>
      </c>
      <c r="AA483" s="87"/>
      <c r="AB483" s="87"/>
      <c r="AD483" s="186" t="s">
        <v>145</v>
      </c>
    </row>
    <row r="484" spans="1:30" s="74" customFormat="1" ht="12.95" customHeight="1">
      <c r="A484" s="75" t="str">
        <f t="shared" si="140"/>
        <v/>
      </c>
      <c r="B484" s="76">
        <f t="shared" si="141"/>
        <v>200</v>
      </c>
      <c r="C484" s="77">
        <f t="shared" si="142"/>
        <v>0</v>
      </c>
      <c r="D484" s="78" t="str">
        <f t="shared" si="143"/>
        <v/>
      </c>
      <c r="E484" s="79">
        <f t="shared" si="144"/>
        <v>40</v>
      </c>
      <c r="F484" s="80">
        <v>700</v>
      </c>
      <c r="G484" s="81">
        <v>67.28</v>
      </c>
      <c r="H484" s="81">
        <v>64.33</v>
      </c>
      <c r="I484" s="81">
        <v>2.9500000000000028</v>
      </c>
      <c r="J484" s="81" t="s">
        <v>111</v>
      </c>
      <c r="K484" s="81" t="s">
        <v>95</v>
      </c>
      <c r="L484" s="82">
        <v>0</v>
      </c>
      <c r="M484" s="83" t="s">
        <v>100</v>
      </c>
      <c r="N484" s="83" t="s">
        <v>100</v>
      </c>
      <c r="O484" s="83" t="s">
        <v>100</v>
      </c>
      <c r="P484" s="84">
        <v>0</v>
      </c>
      <c r="Q484" s="85">
        <f t="shared" si="145"/>
        <v>2</v>
      </c>
      <c r="R484" s="91">
        <v>8000</v>
      </c>
      <c r="S484" s="87"/>
      <c r="T484" s="88">
        <f>IF(S484=0,0,SUM($S$5:S484))</f>
        <v>0</v>
      </c>
      <c r="U484" s="89">
        <f t="shared" si="146"/>
        <v>0</v>
      </c>
      <c r="V484" s="89">
        <f t="shared" si="147"/>
        <v>0</v>
      </c>
      <c r="W484" s="90">
        <f t="shared" si="148"/>
        <v>0</v>
      </c>
      <c r="X484" s="90">
        <f t="shared" si="149"/>
        <v>0</v>
      </c>
      <c r="Y484" s="89">
        <f t="shared" si="150"/>
        <v>0</v>
      </c>
      <c r="Z484" s="89">
        <f t="shared" si="151"/>
        <v>0</v>
      </c>
      <c r="AA484" s="87"/>
      <c r="AB484" s="87"/>
      <c r="AD484" s="186" t="s">
        <v>145</v>
      </c>
    </row>
    <row r="485" spans="1:30" s="74" customFormat="1" ht="12.95" customHeight="1">
      <c r="A485" s="75" t="str">
        <f t="shared" si="140"/>
        <v/>
      </c>
      <c r="B485" s="76">
        <f t="shared" si="141"/>
        <v>200</v>
      </c>
      <c r="C485" s="77">
        <f t="shared" si="142"/>
        <v>11.5</v>
      </c>
      <c r="D485" s="78" t="str">
        <f t="shared" si="143"/>
        <v/>
      </c>
      <c r="E485" s="79">
        <f t="shared" si="144"/>
        <v>11.5</v>
      </c>
      <c r="F485" s="80">
        <v>700</v>
      </c>
      <c r="G485" s="81">
        <v>67.33</v>
      </c>
      <c r="H485" s="81">
        <v>64.36</v>
      </c>
      <c r="I485" s="81">
        <v>2.9699999999999989</v>
      </c>
      <c r="J485" s="81" t="s">
        <v>111</v>
      </c>
      <c r="K485" s="81" t="s">
        <v>95</v>
      </c>
      <c r="L485" s="82">
        <v>0</v>
      </c>
      <c r="M485" s="83" t="s">
        <v>116</v>
      </c>
      <c r="N485" s="83" t="s">
        <v>100</v>
      </c>
      <c r="O485" s="83" t="s">
        <v>100</v>
      </c>
      <c r="P485" s="84">
        <v>0</v>
      </c>
      <c r="Q485" s="85">
        <f t="shared" si="145"/>
        <v>2</v>
      </c>
      <c r="R485" s="91">
        <v>8011.5</v>
      </c>
      <c r="S485" s="87"/>
      <c r="T485" s="88">
        <f>IF(S485=0,0,SUM($S$5:S485))</f>
        <v>0</v>
      </c>
      <c r="U485" s="89">
        <f t="shared" si="146"/>
        <v>0</v>
      </c>
      <c r="V485" s="89">
        <f t="shared" si="147"/>
        <v>0</v>
      </c>
      <c r="W485" s="90">
        <f t="shared" si="148"/>
        <v>0</v>
      </c>
      <c r="X485" s="90">
        <f t="shared" si="149"/>
        <v>0</v>
      </c>
      <c r="Y485" s="89">
        <f t="shared" si="150"/>
        <v>0</v>
      </c>
      <c r="Z485" s="89">
        <f t="shared" si="151"/>
        <v>0</v>
      </c>
      <c r="AA485" s="87"/>
      <c r="AB485" s="87"/>
      <c r="AD485" s="186" t="s">
        <v>145</v>
      </c>
    </row>
    <row r="486" spans="1:30" s="74" customFormat="1" ht="12.95" customHeight="1">
      <c r="A486" s="75" t="str">
        <f t="shared" si="140"/>
        <v/>
      </c>
      <c r="B486" s="76">
        <f t="shared" si="141"/>
        <v>200</v>
      </c>
      <c r="C486" s="77">
        <f t="shared" si="142"/>
        <v>14.5</v>
      </c>
      <c r="D486" s="78" t="str">
        <f t="shared" si="143"/>
        <v>(전)</v>
      </c>
      <c r="E486" s="79">
        <f t="shared" si="144"/>
        <v>3</v>
      </c>
      <c r="F486" s="80">
        <v>700</v>
      </c>
      <c r="G486" s="81">
        <v>67.349999999999994</v>
      </c>
      <c r="H486" s="81">
        <v>64.37</v>
      </c>
      <c r="I486" s="81">
        <v>2.9799999999999898</v>
      </c>
      <c r="J486" s="81" t="s">
        <v>111</v>
      </c>
      <c r="K486" s="81" t="s">
        <v>95</v>
      </c>
      <c r="L486" s="82">
        <v>0</v>
      </c>
      <c r="M486" s="83" t="s">
        <v>100</v>
      </c>
      <c r="N486" s="83" t="s">
        <v>100</v>
      </c>
      <c r="O486" s="83" t="s">
        <v>100</v>
      </c>
      <c r="P486" s="84">
        <v>0</v>
      </c>
      <c r="Q486" s="85">
        <f t="shared" si="145"/>
        <v>2</v>
      </c>
      <c r="R486" s="91">
        <v>8014.5</v>
      </c>
      <c r="S486" s="87"/>
      <c r="T486" s="88">
        <f>IF(S486=0,0,SUM($S$5:S486))</f>
        <v>0</v>
      </c>
      <c r="U486" s="89">
        <f t="shared" si="146"/>
        <v>0</v>
      </c>
      <c r="V486" s="89">
        <f t="shared" si="147"/>
        <v>0</v>
      </c>
      <c r="W486" s="90">
        <f t="shared" si="148"/>
        <v>0</v>
      </c>
      <c r="X486" s="90">
        <f t="shared" si="149"/>
        <v>0</v>
      </c>
      <c r="Y486" s="89">
        <f t="shared" si="150"/>
        <v>0</v>
      </c>
      <c r="Z486" s="89">
        <f t="shared" si="151"/>
        <v>0</v>
      </c>
      <c r="AA486" s="87"/>
      <c r="AB486" s="87"/>
      <c r="AD486" s="186" t="s">
        <v>145</v>
      </c>
    </row>
    <row r="487" spans="1:30" s="74" customFormat="1" ht="12.95" customHeight="1">
      <c r="A487" s="75" t="str">
        <f t="shared" si="140"/>
        <v/>
      </c>
      <c r="B487" s="76">
        <f t="shared" si="141"/>
        <v>200</v>
      </c>
      <c r="C487" s="77">
        <f t="shared" si="142"/>
        <v>14.5</v>
      </c>
      <c r="D487" s="78" t="str">
        <f t="shared" si="143"/>
        <v>(후)</v>
      </c>
      <c r="E487" s="79">
        <f t="shared" si="144"/>
        <v>0</v>
      </c>
      <c r="F487" s="80">
        <v>700</v>
      </c>
      <c r="G487" s="81">
        <v>67.349999999999994</v>
      </c>
      <c r="H487" s="81">
        <v>64.37</v>
      </c>
      <c r="I487" s="81">
        <v>2.9799999999999898</v>
      </c>
      <c r="J487" s="81" t="s">
        <v>99</v>
      </c>
      <c r="K487" s="81" t="s">
        <v>95</v>
      </c>
      <c r="L487" s="82">
        <v>0</v>
      </c>
      <c r="M487" s="83" t="s">
        <v>100</v>
      </c>
      <c r="N487" s="83" t="s">
        <v>100</v>
      </c>
      <c r="O487" s="83" t="s">
        <v>100</v>
      </c>
      <c r="P487" s="84">
        <v>0</v>
      </c>
      <c r="Q487" s="85">
        <f t="shared" si="145"/>
        <v>2</v>
      </c>
      <c r="R487" s="91">
        <v>8014.5</v>
      </c>
      <c r="S487" s="87"/>
      <c r="T487" s="88">
        <f>IF(S487=0,0,SUM($S$5:S487))</f>
        <v>0</v>
      </c>
      <c r="U487" s="89">
        <f t="shared" si="146"/>
        <v>0</v>
      </c>
      <c r="V487" s="89">
        <f t="shared" si="147"/>
        <v>0</v>
      </c>
      <c r="W487" s="90">
        <f t="shared" si="148"/>
        <v>0</v>
      </c>
      <c r="X487" s="90">
        <f t="shared" si="149"/>
        <v>0</v>
      </c>
      <c r="Y487" s="89">
        <f t="shared" si="150"/>
        <v>0</v>
      </c>
      <c r="Z487" s="89">
        <f t="shared" si="151"/>
        <v>0</v>
      </c>
      <c r="AA487" s="87"/>
      <c r="AB487" s="87"/>
      <c r="AD487" s="186" t="s">
        <v>145</v>
      </c>
    </row>
    <row r="488" spans="1:30" s="74" customFormat="1" ht="12.95" customHeight="1">
      <c r="A488" s="75" t="str">
        <f t="shared" si="140"/>
        <v/>
      </c>
      <c r="B488" s="76">
        <f t="shared" si="141"/>
        <v>200</v>
      </c>
      <c r="C488" s="77">
        <f t="shared" si="142"/>
        <v>20</v>
      </c>
      <c r="D488" s="78" t="str">
        <f t="shared" si="143"/>
        <v>(전)</v>
      </c>
      <c r="E488" s="79">
        <f t="shared" si="144"/>
        <v>5.5</v>
      </c>
      <c r="F488" s="80">
        <v>700</v>
      </c>
      <c r="G488" s="81">
        <v>67.37</v>
      </c>
      <c r="H488" s="81">
        <v>64.38</v>
      </c>
      <c r="I488" s="81">
        <v>2.9900000000000091</v>
      </c>
      <c r="J488" s="81" t="s">
        <v>99</v>
      </c>
      <c r="K488" s="81" t="s">
        <v>95</v>
      </c>
      <c r="L488" s="82">
        <v>0</v>
      </c>
      <c r="M488" s="83" t="s">
        <v>100</v>
      </c>
      <c r="N488" s="83" t="s">
        <v>100</v>
      </c>
      <c r="O488" s="83" t="s">
        <v>100</v>
      </c>
      <c r="P488" s="84">
        <v>0</v>
      </c>
      <c r="Q488" s="85">
        <f t="shared" si="145"/>
        <v>2</v>
      </c>
      <c r="R488" s="91">
        <v>8020</v>
      </c>
      <c r="S488" s="87"/>
      <c r="T488" s="88">
        <f>IF(S488=0,0,SUM($S$5:S488))</f>
        <v>0</v>
      </c>
      <c r="U488" s="89">
        <f t="shared" si="146"/>
        <v>0</v>
      </c>
      <c r="V488" s="89">
        <f t="shared" si="147"/>
        <v>0</v>
      </c>
      <c r="W488" s="90">
        <f t="shared" si="148"/>
        <v>0</v>
      </c>
      <c r="X488" s="90">
        <f t="shared" si="149"/>
        <v>0</v>
      </c>
      <c r="Y488" s="89">
        <f t="shared" si="150"/>
        <v>0</v>
      </c>
      <c r="Z488" s="89">
        <f t="shared" si="151"/>
        <v>0</v>
      </c>
      <c r="AA488" s="87"/>
      <c r="AB488" s="87"/>
      <c r="AD488" s="186" t="s">
        <v>145</v>
      </c>
    </row>
    <row r="489" spans="1:30" s="74" customFormat="1" ht="12.95" customHeight="1">
      <c r="A489" s="75" t="str">
        <f t="shared" si="140"/>
        <v/>
      </c>
      <c r="B489" s="76">
        <f t="shared" si="141"/>
        <v>200</v>
      </c>
      <c r="C489" s="77">
        <f t="shared" si="142"/>
        <v>20</v>
      </c>
      <c r="D489" s="78" t="str">
        <f t="shared" si="143"/>
        <v>(후)</v>
      </c>
      <c r="E489" s="79">
        <f t="shared" si="144"/>
        <v>0</v>
      </c>
      <c r="F489" s="80">
        <v>700</v>
      </c>
      <c r="G489" s="81">
        <v>67.37</v>
      </c>
      <c r="H489" s="81">
        <v>64.38</v>
      </c>
      <c r="I489" s="81">
        <v>2.9900000000000091</v>
      </c>
      <c r="J489" s="81" t="s">
        <v>103</v>
      </c>
      <c r="K489" s="81" t="s">
        <v>95</v>
      </c>
      <c r="L489" s="82">
        <v>0</v>
      </c>
      <c r="M489" s="83" t="s">
        <v>100</v>
      </c>
      <c r="N489" s="83" t="s">
        <v>100</v>
      </c>
      <c r="O489" s="83" t="s">
        <v>100</v>
      </c>
      <c r="P489" s="84">
        <v>0</v>
      </c>
      <c r="Q489" s="85">
        <f t="shared" si="145"/>
        <v>2</v>
      </c>
      <c r="R489" s="91">
        <v>8020</v>
      </c>
      <c r="S489" s="87"/>
      <c r="T489" s="88">
        <f>IF(S489=0,0,SUM($S$5:S489))</f>
        <v>0</v>
      </c>
      <c r="U489" s="89">
        <f t="shared" si="146"/>
        <v>0</v>
      </c>
      <c r="V489" s="89">
        <f t="shared" si="147"/>
        <v>0</v>
      </c>
      <c r="W489" s="90">
        <f t="shared" si="148"/>
        <v>0</v>
      </c>
      <c r="X489" s="90">
        <f t="shared" si="149"/>
        <v>0</v>
      </c>
      <c r="Y489" s="89">
        <f t="shared" si="150"/>
        <v>0</v>
      </c>
      <c r="Z489" s="89">
        <f t="shared" si="151"/>
        <v>0</v>
      </c>
      <c r="AA489" s="87"/>
      <c r="AB489" s="87"/>
      <c r="AD489" s="186" t="s">
        <v>145</v>
      </c>
    </row>
    <row r="490" spans="1:30" s="74" customFormat="1" ht="12.95" customHeight="1">
      <c r="A490" s="75" t="str">
        <f t="shared" si="140"/>
        <v/>
      </c>
      <c r="B490" s="76">
        <f t="shared" si="141"/>
        <v>200</v>
      </c>
      <c r="C490" s="77">
        <f t="shared" si="142"/>
        <v>25</v>
      </c>
      <c r="D490" s="78" t="str">
        <f t="shared" si="143"/>
        <v>(전)</v>
      </c>
      <c r="E490" s="79">
        <f t="shared" si="144"/>
        <v>5</v>
      </c>
      <c r="F490" s="80">
        <v>700</v>
      </c>
      <c r="G490" s="81">
        <v>67.39</v>
      </c>
      <c r="H490" s="81">
        <v>64.39</v>
      </c>
      <c r="I490" s="81">
        <v>3</v>
      </c>
      <c r="J490" s="81" t="s">
        <v>103</v>
      </c>
      <c r="K490" s="81" t="s">
        <v>95</v>
      </c>
      <c r="L490" s="82">
        <v>0</v>
      </c>
      <c r="M490" s="83" t="s">
        <v>100</v>
      </c>
      <c r="N490" s="83" t="s">
        <v>115</v>
      </c>
      <c r="O490" s="83" t="s">
        <v>100</v>
      </c>
      <c r="P490" s="84">
        <v>0</v>
      </c>
      <c r="Q490" s="85">
        <f t="shared" si="145"/>
        <v>2</v>
      </c>
      <c r="R490" s="91">
        <v>8025</v>
      </c>
      <c r="S490" s="87"/>
      <c r="T490" s="88">
        <f>IF(S490=0,0,SUM($S$5:S490))</f>
        <v>0</v>
      </c>
      <c r="U490" s="89">
        <f t="shared" si="146"/>
        <v>0</v>
      </c>
      <c r="V490" s="89">
        <f t="shared" si="147"/>
        <v>0</v>
      </c>
      <c r="W490" s="90">
        <f t="shared" si="148"/>
        <v>0</v>
      </c>
      <c r="X490" s="90">
        <f t="shared" si="149"/>
        <v>0</v>
      </c>
      <c r="Y490" s="89">
        <f t="shared" si="150"/>
        <v>0</v>
      </c>
      <c r="Z490" s="89">
        <f t="shared" si="151"/>
        <v>0</v>
      </c>
      <c r="AA490" s="87"/>
      <c r="AB490" s="87"/>
      <c r="AD490" s="186" t="s">
        <v>145</v>
      </c>
    </row>
    <row r="491" spans="1:30" s="74" customFormat="1" ht="12.95" customHeight="1">
      <c r="A491" s="75" t="str">
        <f t="shared" si="140"/>
        <v/>
      </c>
      <c r="B491" s="76">
        <f t="shared" si="141"/>
        <v>200</v>
      </c>
      <c r="C491" s="77">
        <f t="shared" si="142"/>
        <v>25</v>
      </c>
      <c r="D491" s="78" t="str">
        <f t="shared" si="143"/>
        <v>(후)</v>
      </c>
      <c r="E491" s="79">
        <f t="shared" si="144"/>
        <v>0</v>
      </c>
      <c r="F491" s="80">
        <v>700</v>
      </c>
      <c r="G491" s="81">
        <v>67.39</v>
      </c>
      <c r="H491" s="81">
        <v>64.39</v>
      </c>
      <c r="I491" s="81">
        <v>3</v>
      </c>
      <c r="J491" s="81" t="s">
        <v>103</v>
      </c>
      <c r="K491" s="81" t="s">
        <v>96</v>
      </c>
      <c r="L491" s="82">
        <v>0</v>
      </c>
      <c r="M491" s="83" t="s">
        <v>100</v>
      </c>
      <c r="N491" s="83" t="s">
        <v>100</v>
      </c>
      <c r="O491" s="83" t="s">
        <v>100</v>
      </c>
      <c r="P491" s="84">
        <v>0</v>
      </c>
      <c r="Q491" s="85">
        <f t="shared" si="145"/>
        <v>2</v>
      </c>
      <c r="R491" s="91">
        <v>8025</v>
      </c>
      <c r="S491" s="87"/>
      <c r="T491" s="88">
        <f>IF(S491=0,0,SUM($S$5:S491))</f>
        <v>0</v>
      </c>
      <c r="U491" s="89">
        <f t="shared" si="146"/>
        <v>0</v>
      </c>
      <c r="V491" s="89">
        <f t="shared" si="147"/>
        <v>0</v>
      </c>
      <c r="W491" s="90">
        <f t="shared" si="148"/>
        <v>0</v>
      </c>
      <c r="X491" s="90">
        <f t="shared" si="149"/>
        <v>0</v>
      </c>
      <c r="Y491" s="89">
        <f t="shared" si="150"/>
        <v>0</v>
      </c>
      <c r="Z491" s="89">
        <f t="shared" si="151"/>
        <v>0</v>
      </c>
      <c r="AA491" s="87"/>
      <c r="AB491" s="87"/>
      <c r="AD491" s="186" t="s">
        <v>145</v>
      </c>
    </row>
    <row r="492" spans="1:30" s="74" customFormat="1" ht="12.95" customHeight="1">
      <c r="A492" s="75" t="str">
        <f t="shared" si="140"/>
        <v/>
      </c>
      <c r="B492" s="76">
        <f t="shared" si="141"/>
        <v>200</v>
      </c>
      <c r="C492" s="77">
        <f t="shared" si="142"/>
        <v>29.3</v>
      </c>
      <c r="D492" s="78" t="str">
        <f t="shared" si="143"/>
        <v>(전)</v>
      </c>
      <c r="E492" s="79">
        <f t="shared" si="144"/>
        <v>4.3</v>
      </c>
      <c r="F492" s="80">
        <v>700</v>
      </c>
      <c r="G492" s="81">
        <v>66.599999999999994</v>
      </c>
      <c r="H492" s="81">
        <v>62.03</v>
      </c>
      <c r="I492" s="81">
        <v>4.5699999999999932</v>
      </c>
      <c r="J492" s="81" t="s">
        <v>103</v>
      </c>
      <c r="K492" s="81" t="s">
        <v>96</v>
      </c>
      <c r="L492" s="82">
        <v>0</v>
      </c>
      <c r="M492" s="83" t="s">
        <v>100</v>
      </c>
      <c r="N492" s="83" t="s">
        <v>100</v>
      </c>
      <c r="O492" s="83" t="s">
        <v>100</v>
      </c>
      <c r="P492" s="84">
        <v>0</v>
      </c>
      <c r="Q492" s="85">
        <f t="shared" si="145"/>
        <v>2</v>
      </c>
      <c r="R492" s="91">
        <v>8029.3</v>
      </c>
      <c r="S492" s="87"/>
      <c r="T492" s="88">
        <f>IF(S492=0,0,SUM($S$5:S492))</f>
        <v>0</v>
      </c>
      <c r="U492" s="89">
        <f t="shared" si="146"/>
        <v>0</v>
      </c>
      <c r="V492" s="89">
        <f t="shared" si="147"/>
        <v>0</v>
      </c>
      <c r="W492" s="90">
        <f t="shared" si="148"/>
        <v>0</v>
      </c>
      <c r="X492" s="90">
        <f t="shared" si="149"/>
        <v>0</v>
      </c>
      <c r="Y492" s="89">
        <f t="shared" si="150"/>
        <v>0</v>
      </c>
      <c r="Z492" s="89">
        <f t="shared" si="151"/>
        <v>0</v>
      </c>
      <c r="AA492" s="87"/>
      <c r="AB492" s="87"/>
      <c r="AD492" s="186" t="s">
        <v>145</v>
      </c>
    </row>
    <row r="493" spans="1:30" s="74" customFormat="1" ht="12.95" customHeight="1">
      <c r="A493" s="75" t="str">
        <f t="shared" si="140"/>
        <v/>
      </c>
      <c r="B493" s="76">
        <f t="shared" si="141"/>
        <v>200</v>
      </c>
      <c r="C493" s="77">
        <f t="shared" si="142"/>
        <v>29.3</v>
      </c>
      <c r="D493" s="78" t="str">
        <f t="shared" si="143"/>
        <v>(후)</v>
      </c>
      <c r="E493" s="79">
        <f t="shared" si="144"/>
        <v>0</v>
      </c>
      <c r="F493" s="80">
        <v>700</v>
      </c>
      <c r="G493" s="81">
        <v>64.53</v>
      </c>
      <c r="H493" s="81">
        <v>62.03</v>
      </c>
      <c r="I493" s="81">
        <v>2.5</v>
      </c>
      <c r="J493" s="81" t="s">
        <v>103</v>
      </c>
      <c r="K493" s="81" t="s">
        <v>113</v>
      </c>
      <c r="L493" s="82" t="s">
        <v>114</v>
      </c>
      <c r="M493" s="83" t="s">
        <v>100</v>
      </c>
      <c r="N493" s="83" t="s">
        <v>100</v>
      </c>
      <c r="O493" s="83" t="s">
        <v>100</v>
      </c>
      <c r="P493" s="84">
        <v>0</v>
      </c>
      <c r="Q493" s="85">
        <f t="shared" si="145"/>
        <v>2</v>
      </c>
      <c r="R493" s="91">
        <v>8029.3</v>
      </c>
      <c r="S493" s="87"/>
      <c r="T493" s="88">
        <f>IF(S493=0,0,SUM($S$5:S493))</f>
        <v>0</v>
      </c>
      <c r="U493" s="89">
        <f t="shared" si="146"/>
        <v>0</v>
      </c>
      <c r="V493" s="89">
        <f t="shared" si="147"/>
        <v>0</v>
      </c>
      <c r="W493" s="90">
        <f t="shared" si="148"/>
        <v>0</v>
      </c>
      <c r="X493" s="90">
        <f t="shared" si="149"/>
        <v>0</v>
      </c>
      <c r="Y493" s="89">
        <f t="shared" si="150"/>
        <v>0</v>
      </c>
      <c r="Z493" s="89">
        <f t="shared" si="151"/>
        <v>0</v>
      </c>
      <c r="AA493" s="87"/>
      <c r="AB493" s="87"/>
      <c r="AD493" s="186" t="s">
        <v>145</v>
      </c>
    </row>
    <row r="494" spans="1:30" s="74" customFormat="1" ht="12.95" customHeight="1">
      <c r="A494" s="75" t="str">
        <f t="shared" si="140"/>
        <v/>
      </c>
      <c r="B494" s="76">
        <f t="shared" si="141"/>
        <v>200</v>
      </c>
      <c r="C494" s="77">
        <f t="shared" si="142"/>
        <v>35.4</v>
      </c>
      <c r="D494" s="78" t="str">
        <f t="shared" si="143"/>
        <v>(전)</v>
      </c>
      <c r="E494" s="79">
        <f t="shared" si="144"/>
        <v>6.1</v>
      </c>
      <c r="F494" s="80">
        <v>700</v>
      </c>
      <c r="G494" s="81">
        <v>64.53</v>
      </c>
      <c r="H494" s="81">
        <v>62.03</v>
      </c>
      <c r="I494" s="81">
        <v>2.5</v>
      </c>
      <c r="J494" s="81" t="s">
        <v>103</v>
      </c>
      <c r="K494" s="81" t="s">
        <v>113</v>
      </c>
      <c r="L494" s="82" t="s">
        <v>114</v>
      </c>
      <c r="M494" s="83" t="s">
        <v>100</v>
      </c>
      <c r="N494" s="83" t="s">
        <v>100</v>
      </c>
      <c r="O494" s="83" t="s">
        <v>100</v>
      </c>
      <c r="P494" s="84">
        <v>0</v>
      </c>
      <c r="Q494" s="85">
        <f t="shared" si="145"/>
        <v>2</v>
      </c>
      <c r="R494" s="91">
        <v>8035.4</v>
      </c>
      <c r="S494" s="87"/>
      <c r="T494" s="88">
        <f>IF(S494=0,0,SUM($S$5:S494))</f>
        <v>0</v>
      </c>
      <c r="U494" s="89">
        <f t="shared" si="146"/>
        <v>0</v>
      </c>
      <c r="V494" s="89">
        <f t="shared" si="147"/>
        <v>0</v>
      </c>
      <c r="W494" s="90">
        <f t="shared" si="148"/>
        <v>0</v>
      </c>
      <c r="X494" s="90">
        <f t="shared" si="149"/>
        <v>0</v>
      </c>
      <c r="Y494" s="89">
        <f t="shared" si="150"/>
        <v>0</v>
      </c>
      <c r="Z494" s="89">
        <f t="shared" si="151"/>
        <v>0</v>
      </c>
      <c r="AA494" s="87"/>
      <c r="AB494" s="87"/>
      <c r="AD494" s="186" t="s">
        <v>145</v>
      </c>
    </row>
    <row r="495" spans="1:30" s="74" customFormat="1" ht="12.75" customHeight="1">
      <c r="A495" s="75" t="str">
        <f t="shared" si="140"/>
        <v/>
      </c>
      <c r="B495" s="76">
        <f t="shared" si="141"/>
        <v>200</v>
      </c>
      <c r="C495" s="77">
        <f t="shared" si="142"/>
        <v>35.4</v>
      </c>
      <c r="D495" s="78" t="str">
        <f t="shared" si="143"/>
        <v>(후)</v>
      </c>
      <c r="E495" s="79">
        <f t="shared" si="144"/>
        <v>0</v>
      </c>
      <c r="F495" s="80">
        <v>700</v>
      </c>
      <c r="G495" s="81">
        <v>65.91</v>
      </c>
      <c r="H495" s="81">
        <v>62.03</v>
      </c>
      <c r="I495" s="81">
        <v>3.8799999999999955</v>
      </c>
      <c r="J495" s="81" t="s">
        <v>103</v>
      </c>
      <c r="K495" s="81" t="s">
        <v>95</v>
      </c>
      <c r="L495" s="82">
        <v>0</v>
      </c>
      <c r="M495" s="83" t="s">
        <v>100</v>
      </c>
      <c r="N495" s="83" t="s">
        <v>100</v>
      </c>
      <c r="O495" s="83" t="s">
        <v>100</v>
      </c>
      <c r="P495" s="84">
        <v>0</v>
      </c>
      <c r="Q495" s="85">
        <f t="shared" si="145"/>
        <v>2</v>
      </c>
      <c r="R495" s="91">
        <v>8035.4</v>
      </c>
      <c r="S495" s="87"/>
      <c r="T495" s="88">
        <f>IF(S495=0,0,SUM($S$5:S495))</f>
        <v>0</v>
      </c>
      <c r="U495" s="89">
        <f t="shared" si="146"/>
        <v>0</v>
      </c>
      <c r="V495" s="89">
        <f t="shared" si="147"/>
        <v>0</v>
      </c>
      <c r="W495" s="90">
        <f t="shared" si="148"/>
        <v>0</v>
      </c>
      <c r="X495" s="90">
        <f t="shared" si="149"/>
        <v>0</v>
      </c>
      <c r="Y495" s="89">
        <f t="shared" si="150"/>
        <v>0</v>
      </c>
      <c r="Z495" s="89">
        <f t="shared" si="151"/>
        <v>0</v>
      </c>
      <c r="AA495" s="87"/>
      <c r="AB495" s="87"/>
      <c r="AD495" s="186" t="s">
        <v>145</v>
      </c>
    </row>
    <row r="496" spans="1:30" s="74" customFormat="1" ht="12.75" customHeight="1">
      <c r="A496" s="75" t="str">
        <f t="shared" ref="A496:A518" si="152">IF(P496&gt;0,P496,"")</f>
        <v/>
      </c>
      <c r="B496" s="76">
        <f t="shared" ref="B496:B518" si="153">ROUNDDOWN(R496/$P$2,0)</f>
        <v>200</v>
      </c>
      <c r="C496" s="77">
        <f t="shared" ref="C496:C518" si="154">ROUND(R496-(B496*$P$2),2)</f>
        <v>39.299999999999997</v>
      </c>
      <c r="D496" s="78" t="str">
        <f t="shared" ref="D496:D518" si="155">IF(D495="(전)","(후)",IF(AND(B496=B497,C496=C497),"(전)",""))</f>
        <v>(전)</v>
      </c>
      <c r="E496" s="79">
        <f t="shared" ref="E496:E518" si="156">IF(P496&gt;0,0,ROUND(((B496*$P$2)+C496)-((B495*$P$2)+C495),2))</f>
        <v>3.9</v>
      </c>
      <c r="F496" s="80">
        <v>700</v>
      </c>
      <c r="G496" s="81">
        <v>65.89</v>
      </c>
      <c r="H496" s="81">
        <v>62.94</v>
      </c>
      <c r="I496" s="81">
        <v>2.9500000000000028</v>
      </c>
      <c r="J496" s="81" t="s">
        <v>103</v>
      </c>
      <c r="K496" s="81" t="s">
        <v>95</v>
      </c>
      <c r="L496" s="82">
        <v>0</v>
      </c>
      <c r="M496" s="83" t="s">
        <v>100</v>
      </c>
      <c r="N496" s="83" t="s">
        <v>100</v>
      </c>
      <c r="O496" s="83" t="s">
        <v>100</v>
      </c>
      <c r="P496" s="84">
        <v>0</v>
      </c>
      <c r="Q496" s="85">
        <f t="shared" ref="Q496:Q518" si="157">IF(P496=0,Q495,P496)</f>
        <v>2</v>
      </c>
      <c r="R496" s="91">
        <v>8039.3</v>
      </c>
      <c r="S496" s="87"/>
      <c r="T496" s="88">
        <f>IF(S496=0,0,SUM($S$5:S496))</f>
        <v>0</v>
      </c>
      <c r="U496" s="89">
        <f t="shared" ref="U496:U518" si="158">IF(S496=1,Q496,0)</f>
        <v>0</v>
      </c>
      <c r="V496" s="89">
        <f t="shared" ref="V496:V518" si="159">IF(S496=1,R496,0)</f>
        <v>0</v>
      </c>
      <c r="W496" s="90">
        <f t="shared" ref="W496:W518" si="160">IF($S496=0,0,G496)</f>
        <v>0</v>
      </c>
      <c r="X496" s="90">
        <f t="shared" ref="X496:X518" si="161">IF($S496=0,0,H496)</f>
        <v>0</v>
      </c>
      <c r="Y496" s="89">
        <f t="shared" ref="Y496:Y518" si="162">IF(S496=1,J496,0)</f>
        <v>0</v>
      </c>
      <c r="Z496" s="89">
        <f t="shared" ref="Z496:Z518" si="163">IF(S496=1,K496,0)</f>
        <v>0</v>
      </c>
      <c r="AA496" s="87"/>
      <c r="AB496" s="87"/>
      <c r="AD496" s="186" t="s">
        <v>145</v>
      </c>
    </row>
    <row r="497" spans="1:30" s="74" customFormat="1" ht="12.75" customHeight="1">
      <c r="A497" s="75" t="str">
        <f t="shared" si="152"/>
        <v/>
      </c>
      <c r="B497" s="76">
        <f t="shared" si="153"/>
        <v>200</v>
      </c>
      <c r="C497" s="77">
        <f t="shared" si="154"/>
        <v>39.299999999999997</v>
      </c>
      <c r="D497" s="78" t="str">
        <f t="shared" si="155"/>
        <v>(후)</v>
      </c>
      <c r="E497" s="79">
        <f t="shared" si="156"/>
        <v>0</v>
      </c>
      <c r="F497" s="80">
        <v>700</v>
      </c>
      <c r="G497" s="81">
        <v>65.89</v>
      </c>
      <c r="H497" s="81">
        <v>62.94</v>
      </c>
      <c r="I497" s="81">
        <v>2.9500000000000028</v>
      </c>
      <c r="J497" s="81" t="s">
        <v>105</v>
      </c>
      <c r="K497" s="81" t="s">
        <v>95</v>
      </c>
      <c r="L497" s="82">
        <v>0</v>
      </c>
      <c r="M497" s="83" t="s">
        <v>100</v>
      </c>
      <c r="N497" s="83" t="s">
        <v>100</v>
      </c>
      <c r="O497" s="83" t="s">
        <v>100</v>
      </c>
      <c r="P497" s="84">
        <v>0</v>
      </c>
      <c r="Q497" s="85">
        <f t="shared" si="157"/>
        <v>2</v>
      </c>
      <c r="R497" s="91">
        <v>8039.3</v>
      </c>
      <c r="S497" s="87"/>
      <c r="T497" s="88">
        <f>IF(S497=0,0,SUM($S$5:S497))</f>
        <v>0</v>
      </c>
      <c r="U497" s="89">
        <f t="shared" si="158"/>
        <v>0</v>
      </c>
      <c r="V497" s="89">
        <f t="shared" si="159"/>
        <v>0</v>
      </c>
      <c r="W497" s="90">
        <f t="shared" si="160"/>
        <v>0</v>
      </c>
      <c r="X497" s="90">
        <f t="shared" si="161"/>
        <v>0</v>
      </c>
      <c r="Y497" s="89">
        <f t="shared" si="162"/>
        <v>0</v>
      </c>
      <c r="Z497" s="89">
        <f t="shared" si="163"/>
        <v>0</v>
      </c>
      <c r="AA497" s="87"/>
      <c r="AB497" s="87"/>
      <c r="AD497" s="186" t="s">
        <v>145</v>
      </c>
    </row>
    <row r="498" spans="1:30" s="74" customFormat="1" ht="12.75" customHeight="1">
      <c r="A498" s="75" t="str">
        <f t="shared" si="152"/>
        <v/>
      </c>
      <c r="B498" s="76">
        <f t="shared" si="153"/>
        <v>201</v>
      </c>
      <c r="C498" s="77">
        <f t="shared" si="154"/>
        <v>0</v>
      </c>
      <c r="D498" s="78" t="str">
        <f t="shared" si="155"/>
        <v/>
      </c>
      <c r="E498" s="79">
        <f t="shared" si="156"/>
        <v>0.7</v>
      </c>
      <c r="F498" s="80">
        <v>700</v>
      </c>
      <c r="G498" s="81">
        <v>65.89</v>
      </c>
      <c r="H498" s="81">
        <v>63.11</v>
      </c>
      <c r="I498" s="81">
        <v>2.7800000000000011</v>
      </c>
      <c r="J498" s="81" t="s">
        <v>105</v>
      </c>
      <c r="K498" s="81" t="s">
        <v>95</v>
      </c>
      <c r="L498" s="82">
        <v>0</v>
      </c>
      <c r="M498" s="83" t="s">
        <v>100</v>
      </c>
      <c r="N498" s="83" t="s">
        <v>100</v>
      </c>
      <c r="O498" s="83" t="s">
        <v>100</v>
      </c>
      <c r="P498" s="84">
        <v>0</v>
      </c>
      <c r="Q498" s="85">
        <f t="shared" si="157"/>
        <v>2</v>
      </c>
      <c r="R498" s="91">
        <v>8040</v>
      </c>
      <c r="S498" s="87"/>
      <c r="T498" s="88">
        <f>IF(S498=0,0,SUM($S$5:S498))</f>
        <v>0</v>
      </c>
      <c r="U498" s="89">
        <f t="shared" si="158"/>
        <v>0</v>
      </c>
      <c r="V498" s="89">
        <f t="shared" si="159"/>
        <v>0</v>
      </c>
      <c r="W498" s="90">
        <f t="shared" si="160"/>
        <v>0</v>
      </c>
      <c r="X498" s="90">
        <f t="shared" si="161"/>
        <v>0</v>
      </c>
      <c r="Y498" s="89">
        <f t="shared" si="162"/>
        <v>0</v>
      </c>
      <c r="Z498" s="89">
        <f t="shared" si="163"/>
        <v>0</v>
      </c>
      <c r="AA498" s="87"/>
      <c r="AB498" s="87"/>
      <c r="AD498" s="186" t="s">
        <v>145</v>
      </c>
    </row>
    <row r="499" spans="1:30" s="74" customFormat="1" ht="12.75" customHeight="1">
      <c r="A499" s="75" t="str">
        <f t="shared" si="152"/>
        <v/>
      </c>
      <c r="B499" s="76">
        <f t="shared" si="153"/>
        <v>201</v>
      </c>
      <c r="C499" s="77">
        <f t="shared" si="154"/>
        <v>3.7</v>
      </c>
      <c r="D499" s="78" t="str">
        <f t="shared" si="155"/>
        <v/>
      </c>
      <c r="E499" s="79">
        <f t="shared" si="156"/>
        <v>3.7</v>
      </c>
      <c r="F499" s="80">
        <v>700</v>
      </c>
      <c r="G499" s="81">
        <v>65.87</v>
      </c>
      <c r="H499" s="81">
        <v>63.97</v>
      </c>
      <c r="I499" s="81">
        <v>1.9000000000000057</v>
      </c>
      <c r="J499" s="81" t="s">
        <v>105</v>
      </c>
      <c r="K499" s="81" t="s">
        <v>95</v>
      </c>
      <c r="L499" s="82">
        <v>0</v>
      </c>
      <c r="M499" s="83" t="s">
        <v>106</v>
      </c>
      <c r="N499" s="83" t="s">
        <v>100</v>
      </c>
      <c r="O499" s="83" t="s">
        <v>100</v>
      </c>
      <c r="P499" s="84">
        <v>0</v>
      </c>
      <c r="Q499" s="85">
        <f t="shared" si="157"/>
        <v>2</v>
      </c>
      <c r="R499" s="91">
        <v>8043.7</v>
      </c>
      <c r="S499" s="87"/>
      <c r="T499" s="88">
        <f>IF(S499=0,0,SUM($S$5:S499))</f>
        <v>0</v>
      </c>
      <c r="U499" s="89">
        <f t="shared" si="158"/>
        <v>0</v>
      </c>
      <c r="V499" s="89">
        <f t="shared" si="159"/>
        <v>0</v>
      </c>
      <c r="W499" s="90">
        <f t="shared" si="160"/>
        <v>0</v>
      </c>
      <c r="X499" s="90">
        <f t="shared" si="161"/>
        <v>0</v>
      </c>
      <c r="Y499" s="89">
        <f t="shared" si="162"/>
        <v>0</v>
      </c>
      <c r="Z499" s="89">
        <f t="shared" si="163"/>
        <v>0</v>
      </c>
      <c r="AA499" s="87"/>
      <c r="AB499" s="87"/>
      <c r="AD499" s="186" t="s">
        <v>145</v>
      </c>
    </row>
    <row r="500" spans="1:30" s="74" customFormat="1" ht="12.75" customHeight="1">
      <c r="A500" s="75" t="str">
        <f t="shared" si="152"/>
        <v/>
      </c>
      <c r="B500" s="76">
        <f t="shared" si="153"/>
        <v>202</v>
      </c>
      <c r="C500" s="77">
        <f t="shared" si="154"/>
        <v>0</v>
      </c>
      <c r="D500" s="78" t="str">
        <f t="shared" si="155"/>
        <v/>
      </c>
      <c r="E500" s="79">
        <f t="shared" si="156"/>
        <v>36.299999999999997</v>
      </c>
      <c r="F500" s="80">
        <v>700</v>
      </c>
      <c r="G500" s="81">
        <v>65.709999999999994</v>
      </c>
      <c r="H500" s="81">
        <v>63.63</v>
      </c>
      <c r="I500" s="81">
        <v>2.0799999999999912</v>
      </c>
      <c r="J500" s="81" t="s">
        <v>105</v>
      </c>
      <c r="K500" s="81" t="s">
        <v>95</v>
      </c>
      <c r="L500" s="82">
        <v>0</v>
      </c>
      <c r="M500" s="83" t="s">
        <v>100</v>
      </c>
      <c r="N500" s="83" t="s">
        <v>100</v>
      </c>
      <c r="O500" s="83" t="s">
        <v>100</v>
      </c>
      <c r="P500" s="84">
        <v>0</v>
      </c>
      <c r="Q500" s="85">
        <f t="shared" si="157"/>
        <v>2</v>
      </c>
      <c r="R500" s="91">
        <v>8080</v>
      </c>
      <c r="S500" s="87"/>
      <c r="T500" s="88">
        <f>IF(S500=0,0,SUM($S$5:S500))</f>
        <v>0</v>
      </c>
      <c r="U500" s="89">
        <f t="shared" si="158"/>
        <v>0</v>
      </c>
      <c r="V500" s="89">
        <f t="shared" si="159"/>
        <v>0</v>
      </c>
      <c r="W500" s="90">
        <f t="shared" si="160"/>
        <v>0</v>
      </c>
      <c r="X500" s="90">
        <f t="shared" si="161"/>
        <v>0</v>
      </c>
      <c r="Y500" s="89">
        <f t="shared" si="162"/>
        <v>0</v>
      </c>
      <c r="Z500" s="89">
        <f t="shared" si="163"/>
        <v>0</v>
      </c>
      <c r="AA500" s="87"/>
      <c r="AB500" s="87"/>
      <c r="AD500" s="186" t="s">
        <v>145</v>
      </c>
    </row>
    <row r="501" spans="1:30" s="74" customFormat="1" ht="12.75" customHeight="1">
      <c r="A501" s="75" t="str">
        <f t="shared" si="152"/>
        <v/>
      </c>
      <c r="B501" s="76">
        <f t="shared" si="153"/>
        <v>202</v>
      </c>
      <c r="C501" s="77">
        <f t="shared" si="154"/>
        <v>21.3</v>
      </c>
      <c r="D501" s="78" t="str">
        <f t="shared" si="155"/>
        <v>(전)</v>
      </c>
      <c r="E501" s="79">
        <f t="shared" si="156"/>
        <v>21.3</v>
      </c>
      <c r="F501" s="80">
        <v>700</v>
      </c>
      <c r="G501" s="81">
        <v>65.61</v>
      </c>
      <c r="H501" s="81">
        <v>63.43</v>
      </c>
      <c r="I501" s="81">
        <v>2.1799999999999997</v>
      </c>
      <c r="J501" s="81" t="s">
        <v>105</v>
      </c>
      <c r="K501" s="81" t="s">
        <v>95</v>
      </c>
      <c r="L501" s="82">
        <v>0</v>
      </c>
      <c r="M501" s="83" t="s">
        <v>100</v>
      </c>
      <c r="N501" s="83" t="s">
        <v>100</v>
      </c>
      <c r="O501" s="83" t="s">
        <v>100</v>
      </c>
      <c r="P501" s="84">
        <v>0</v>
      </c>
      <c r="Q501" s="85">
        <f t="shared" si="157"/>
        <v>2</v>
      </c>
      <c r="R501" s="91">
        <v>8101.3</v>
      </c>
      <c r="S501" s="87"/>
      <c r="T501" s="88">
        <f>IF(S501=0,0,SUM($S$5:S501))</f>
        <v>0</v>
      </c>
      <c r="U501" s="89">
        <f t="shared" si="158"/>
        <v>0</v>
      </c>
      <c r="V501" s="89">
        <f t="shared" si="159"/>
        <v>0</v>
      </c>
      <c r="W501" s="90">
        <f t="shared" si="160"/>
        <v>0</v>
      </c>
      <c r="X501" s="90">
        <f t="shared" si="161"/>
        <v>0</v>
      </c>
      <c r="Y501" s="89">
        <f t="shared" si="162"/>
        <v>0</v>
      </c>
      <c r="Z501" s="89">
        <f t="shared" si="163"/>
        <v>0</v>
      </c>
      <c r="AA501" s="87"/>
      <c r="AB501" s="87"/>
      <c r="AD501" s="186" t="s">
        <v>145</v>
      </c>
    </row>
    <row r="502" spans="1:30" s="74" customFormat="1" ht="12.75" customHeight="1">
      <c r="A502" s="75" t="str">
        <f t="shared" si="152"/>
        <v/>
      </c>
      <c r="B502" s="76">
        <f t="shared" si="153"/>
        <v>202</v>
      </c>
      <c r="C502" s="77">
        <f t="shared" si="154"/>
        <v>21.3</v>
      </c>
      <c r="D502" s="78" t="str">
        <f t="shared" si="155"/>
        <v>(후)</v>
      </c>
      <c r="E502" s="79">
        <f t="shared" si="156"/>
        <v>0</v>
      </c>
      <c r="F502" s="80">
        <v>700</v>
      </c>
      <c r="G502" s="81">
        <v>65.61</v>
      </c>
      <c r="H502" s="81">
        <v>63.43</v>
      </c>
      <c r="I502" s="81">
        <v>2.1799999999999997</v>
      </c>
      <c r="J502" s="81" t="s">
        <v>111</v>
      </c>
      <c r="K502" s="81" t="s">
        <v>95</v>
      </c>
      <c r="L502" s="82">
        <v>0</v>
      </c>
      <c r="M502" s="83" t="s">
        <v>100</v>
      </c>
      <c r="N502" s="83" t="s">
        <v>100</v>
      </c>
      <c r="O502" s="83" t="s">
        <v>100</v>
      </c>
      <c r="P502" s="84">
        <v>0</v>
      </c>
      <c r="Q502" s="85">
        <f t="shared" si="157"/>
        <v>2</v>
      </c>
      <c r="R502" s="91">
        <v>8101.3</v>
      </c>
      <c r="S502" s="87"/>
      <c r="T502" s="88">
        <f>IF(S502=0,0,SUM($S$5:S502))</f>
        <v>0</v>
      </c>
      <c r="U502" s="89">
        <f t="shared" si="158"/>
        <v>0</v>
      </c>
      <c r="V502" s="89">
        <f t="shared" si="159"/>
        <v>0</v>
      </c>
      <c r="W502" s="90">
        <f t="shared" si="160"/>
        <v>0</v>
      </c>
      <c r="X502" s="90">
        <f t="shared" si="161"/>
        <v>0</v>
      </c>
      <c r="Y502" s="89">
        <f t="shared" si="162"/>
        <v>0</v>
      </c>
      <c r="Z502" s="89">
        <f t="shared" si="163"/>
        <v>0</v>
      </c>
      <c r="AA502" s="87"/>
      <c r="AB502" s="87"/>
      <c r="AD502" s="186" t="s">
        <v>145</v>
      </c>
    </row>
    <row r="503" spans="1:30" s="74" customFormat="1" ht="12.75" customHeight="1">
      <c r="A503" s="75" t="str">
        <f t="shared" si="152"/>
        <v/>
      </c>
      <c r="B503" s="76">
        <f t="shared" si="153"/>
        <v>203</v>
      </c>
      <c r="C503" s="77">
        <f t="shared" si="154"/>
        <v>0</v>
      </c>
      <c r="D503" s="78" t="str">
        <f t="shared" si="155"/>
        <v/>
      </c>
      <c r="E503" s="79">
        <f t="shared" si="156"/>
        <v>18.7</v>
      </c>
      <c r="F503" s="80">
        <v>700</v>
      </c>
      <c r="G503" s="81">
        <v>65.53</v>
      </c>
      <c r="H503" s="81">
        <v>63.26</v>
      </c>
      <c r="I503" s="81">
        <v>2.2700000000000031</v>
      </c>
      <c r="J503" s="81" t="s">
        <v>111</v>
      </c>
      <c r="K503" s="81" t="s">
        <v>95</v>
      </c>
      <c r="L503" s="82">
        <v>0</v>
      </c>
      <c r="M503" s="83" t="s">
        <v>100</v>
      </c>
      <c r="N503" s="83" t="s">
        <v>100</v>
      </c>
      <c r="O503" s="83" t="s">
        <v>100</v>
      </c>
      <c r="P503" s="84">
        <v>0</v>
      </c>
      <c r="Q503" s="85">
        <f t="shared" si="157"/>
        <v>2</v>
      </c>
      <c r="R503" s="91">
        <v>8120</v>
      </c>
      <c r="S503" s="87"/>
      <c r="T503" s="88">
        <f>IF(S503=0,0,SUM($S$5:S503))</f>
        <v>0</v>
      </c>
      <c r="U503" s="89">
        <f t="shared" si="158"/>
        <v>0</v>
      </c>
      <c r="V503" s="89">
        <f t="shared" si="159"/>
        <v>0</v>
      </c>
      <c r="W503" s="90">
        <f t="shared" si="160"/>
        <v>0</v>
      </c>
      <c r="X503" s="90">
        <f t="shared" si="161"/>
        <v>0</v>
      </c>
      <c r="Y503" s="89">
        <f t="shared" si="162"/>
        <v>0</v>
      </c>
      <c r="Z503" s="89">
        <f t="shared" si="163"/>
        <v>0</v>
      </c>
      <c r="AA503" s="87"/>
      <c r="AB503" s="87"/>
      <c r="AD503" s="186" t="s">
        <v>145</v>
      </c>
    </row>
    <row r="504" spans="1:30" s="74" customFormat="1" ht="12.75" customHeight="1">
      <c r="A504" s="75" t="str">
        <f t="shared" si="152"/>
        <v/>
      </c>
      <c r="B504" s="76">
        <f t="shared" si="153"/>
        <v>203</v>
      </c>
      <c r="C504" s="77">
        <f t="shared" si="154"/>
        <v>15.1</v>
      </c>
      <c r="D504" s="78" t="str">
        <f t="shared" si="155"/>
        <v/>
      </c>
      <c r="E504" s="79">
        <f t="shared" si="156"/>
        <v>15.1</v>
      </c>
      <c r="F504" s="80">
        <v>700</v>
      </c>
      <c r="G504" s="81">
        <v>65.459999999999994</v>
      </c>
      <c r="H504" s="81">
        <v>63.12</v>
      </c>
      <c r="I504" s="81">
        <v>2.3399999999999963</v>
      </c>
      <c r="J504" s="81" t="s">
        <v>111</v>
      </c>
      <c r="K504" s="81" t="s">
        <v>95</v>
      </c>
      <c r="L504" s="82">
        <v>0</v>
      </c>
      <c r="M504" s="83" t="s">
        <v>100</v>
      </c>
      <c r="N504" s="83" t="s">
        <v>100</v>
      </c>
      <c r="O504" s="83" t="s">
        <v>100</v>
      </c>
      <c r="P504" s="84">
        <v>0</v>
      </c>
      <c r="Q504" s="85">
        <f t="shared" si="157"/>
        <v>2</v>
      </c>
      <c r="R504" s="91">
        <v>8135.1</v>
      </c>
      <c r="S504" s="87"/>
      <c r="T504" s="88">
        <f>IF(S504=0,0,SUM($S$5:S504))</f>
        <v>0</v>
      </c>
      <c r="U504" s="89">
        <f t="shared" si="158"/>
        <v>0</v>
      </c>
      <c r="V504" s="89">
        <f t="shared" si="159"/>
        <v>0</v>
      </c>
      <c r="W504" s="90">
        <f t="shared" si="160"/>
        <v>0</v>
      </c>
      <c r="X504" s="90">
        <f t="shared" si="161"/>
        <v>0</v>
      </c>
      <c r="Y504" s="89">
        <f t="shared" si="162"/>
        <v>0</v>
      </c>
      <c r="Z504" s="89">
        <f t="shared" si="163"/>
        <v>0</v>
      </c>
      <c r="AA504" s="87"/>
      <c r="AB504" s="87"/>
      <c r="AD504" s="186" t="s">
        <v>145</v>
      </c>
    </row>
    <row r="505" spans="1:30" s="74" customFormat="1" ht="12.75" customHeight="1">
      <c r="A505" s="75" t="str">
        <f t="shared" si="152"/>
        <v/>
      </c>
      <c r="B505" s="76">
        <f t="shared" si="153"/>
        <v>203</v>
      </c>
      <c r="C505" s="77">
        <f t="shared" si="154"/>
        <v>19.100000000000001</v>
      </c>
      <c r="D505" s="78" t="str">
        <f t="shared" si="155"/>
        <v>(전)</v>
      </c>
      <c r="E505" s="79">
        <f t="shared" si="156"/>
        <v>4</v>
      </c>
      <c r="F505" s="80">
        <v>700</v>
      </c>
      <c r="G505" s="81">
        <v>65.44</v>
      </c>
      <c r="H505" s="81">
        <v>61.61</v>
      </c>
      <c r="I505" s="81">
        <v>3.8299999999999983</v>
      </c>
      <c r="J505" s="81" t="s">
        <v>111</v>
      </c>
      <c r="K505" s="81" t="s">
        <v>95</v>
      </c>
      <c r="L505" s="82">
        <v>0</v>
      </c>
      <c r="M505" s="83" t="s">
        <v>100</v>
      </c>
      <c r="N505" s="83" t="s">
        <v>100</v>
      </c>
      <c r="O505" s="83" t="s">
        <v>100</v>
      </c>
      <c r="P505" s="84">
        <v>0</v>
      </c>
      <c r="Q505" s="85">
        <f t="shared" si="157"/>
        <v>2</v>
      </c>
      <c r="R505" s="91">
        <v>8139.1</v>
      </c>
      <c r="S505" s="87"/>
      <c r="T505" s="88">
        <f>IF(S505=0,0,SUM($S$5:S505))</f>
        <v>0</v>
      </c>
      <c r="U505" s="89">
        <f t="shared" si="158"/>
        <v>0</v>
      </c>
      <c r="V505" s="89">
        <f t="shared" si="159"/>
        <v>0</v>
      </c>
      <c r="W505" s="90">
        <f t="shared" si="160"/>
        <v>0</v>
      </c>
      <c r="X505" s="90">
        <f t="shared" si="161"/>
        <v>0</v>
      </c>
      <c r="Y505" s="89">
        <f t="shared" si="162"/>
        <v>0</v>
      </c>
      <c r="Z505" s="89">
        <f t="shared" si="163"/>
        <v>0</v>
      </c>
      <c r="AA505" s="87"/>
      <c r="AB505" s="87"/>
      <c r="AD505" s="186" t="s">
        <v>145</v>
      </c>
    </row>
    <row r="506" spans="1:30" s="74" customFormat="1" ht="12.75" customHeight="1">
      <c r="A506" s="75" t="str">
        <f t="shared" si="152"/>
        <v/>
      </c>
      <c r="B506" s="76">
        <f t="shared" si="153"/>
        <v>203</v>
      </c>
      <c r="C506" s="77">
        <f t="shared" si="154"/>
        <v>19.100000000000001</v>
      </c>
      <c r="D506" s="78" t="str">
        <f t="shared" si="155"/>
        <v>(후)</v>
      </c>
      <c r="E506" s="79">
        <f t="shared" si="156"/>
        <v>0</v>
      </c>
      <c r="F506" s="80">
        <v>700</v>
      </c>
      <c r="G506" s="81">
        <v>65.44</v>
      </c>
      <c r="H506" s="81">
        <v>61.61</v>
      </c>
      <c r="I506" s="81">
        <v>3.8299999999999983</v>
      </c>
      <c r="J506" s="81" t="s">
        <v>111</v>
      </c>
      <c r="K506" s="81" t="s">
        <v>113</v>
      </c>
      <c r="L506" s="82" t="s">
        <v>114</v>
      </c>
      <c r="M506" s="83" t="s">
        <v>100</v>
      </c>
      <c r="N506" s="83" t="s">
        <v>100</v>
      </c>
      <c r="O506" s="83" t="s">
        <v>100</v>
      </c>
      <c r="P506" s="84">
        <v>0</v>
      </c>
      <c r="Q506" s="85">
        <f t="shared" si="157"/>
        <v>2</v>
      </c>
      <c r="R506" s="91">
        <v>8139.1</v>
      </c>
      <c r="S506" s="87"/>
      <c r="T506" s="88">
        <f>IF(S506=0,0,SUM($S$5:S506))</f>
        <v>0</v>
      </c>
      <c r="U506" s="89">
        <f t="shared" si="158"/>
        <v>0</v>
      </c>
      <c r="V506" s="89">
        <f t="shared" si="159"/>
        <v>0</v>
      </c>
      <c r="W506" s="90">
        <f t="shared" si="160"/>
        <v>0</v>
      </c>
      <c r="X506" s="90">
        <f t="shared" si="161"/>
        <v>0</v>
      </c>
      <c r="Y506" s="89">
        <f t="shared" si="162"/>
        <v>0</v>
      </c>
      <c r="Z506" s="89">
        <f t="shared" si="163"/>
        <v>0</v>
      </c>
      <c r="AA506" s="87"/>
      <c r="AB506" s="87"/>
      <c r="AD506" s="186" t="s">
        <v>145</v>
      </c>
    </row>
    <row r="507" spans="1:30" s="74" customFormat="1" ht="12.75" customHeight="1">
      <c r="A507" s="75" t="str">
        <f t="shared" si="152"/>
        <v/>
      </c>
      <c r="B507" s="76">
        <f t="shared" si="153"/>
        <v>203</v>
      </c>
      <c r="C507" s="77">
        <f t="shared" si="154"/>
        <v>22.1</v>
      </c>
      <c r="D507" s="78" t="str">
        <f t="shared" si="155"/>
        <v>(전)</v>
      </c>
      <c r="E507" s="79">
        <f t="shared" si="156"/>
        <v>3</v>
      </c>
      <c r="F507" s="80">
        <v>700</v>
      </c>
      <c r="G507" s="81">
        <v>65.430000000000007</v>
      </c>
      <c r="H507" s="81">
        <v>61.61</v>
      </c>
      <c r="I507" s="81">
        <v>3.8200000000000074</v>
      </c>
      <c r="J507" s="81" t="s">
        <v>111</v>
      </c>
      <c r="K507" s="81" t="s">
        <v>113</v>
      </c>
      <c r="L507" s="82" t="s">
        <v>114</v>
      </c>
      <c r="M507" s="83" t="s">
        <v>100</v>
      </c>
      <c r="N507" s="83" t="s">
        <v>100</v>
      </c>
      <c r="O507" s="83" t="s">
        <v>100</v>
      </c>
      <c r="P507" s="84">
        <v>0</v>
      </c>
      <c r="Q507" s="85">
        <f t="shared" si="157"/>
        <v>2</v>
      </c>
      <c r="R507" s="91">
        <v>8142.1</v>
      </c>
      <c r="S507" s="87"/>
      <c r="T507" s="88">
        <f>IF(S507=0,0,SUM($S$5:S507))</f>
        <v>0</v>
      </c>
      <c r="U507" s="89">
        <f t="shared" si="158"/>
        <v>0</v>
      </c>
      <c r="V507" s="89">
        <f t="shared" si="159"/>
        <v>0</v>
      </c>
      <c r="W507" s="90">
        <f t="shared" si="160"/>
        <v>0</v>
      </c>
      <c r="X507" s="90">
        <f t="shared" si="161"/>
        <v>0</v>
      </c>
      <c r="Y507" s="89">
        <f t="shared" si="162"/>
        <v>0</v>
      </c>
      <c r="Z507" s="89">
        <f t="shared" si="163"/>
        <v>0</v>
      </c>
      <c r="AA507" s="87"/>
      <c r="AB507" s="87"/>
      <c r="AD507" s="186" t="s">
        <v>145</v>
      </c>
    </row>
    <row r="508" spans="1:30" s="74" customFormat="1" ht="12.75" customHeight="1">
      <c r="A508" s="75" t="str">
        <f t="shared" si="152"/>
        <v/>
      </c>
      <c r="B508" s="76">
        <f t="shared" si="153"/>
        <v>203</v>
      </c>
      <c r="C508" s="77">
        <f t="shared" si="154"/>
        <v>22.1</v>
      </c>
      <c r="D508" s="78" t="str">
        <f t="shared" si="155"/>
        <v>(후)</v>
      </c>
      <c r="E508" s="79">
        <f t="shared" si="156"/>
        <v>0</v>
      </c>
      <c r="F508" s="80">
        <v>700</v>
      </c>
      <c r="G508" s="81">
        <v>65.430000000000007</v>
      </c>
      <c r="H508" s="81">
        <v>61.61</v>
      </c>
      <c r="I508" s="81">
        <v>3.8200000000000074</v>
      </c>
      <c r="J508" s="81" t="s">
        <v>111</v>
      </c>
      <c r="K508" s="81" t="s">
        <v>95</v>
      </c>
      <c r="L508" s="82">
        <v>0</v>
      </c>
      <c r="M508" s="83" t="s">
        <v>100</v>
      </c>
      <c r="N508" s="83" t="s">
        <v>100</v>
      </c>
      <c r="O508" s="83" t="s">
        <v>100</v>
      </c>
      <c r="P508" s="84">
        <v>0</v>
      </c>
      <c r="Q508" s="85">
        <f t="shared" si="157"/>
        <v>2</v>
      </c>
      <c r="R508" s="91">
        <v>8142.1</v>
      </c>
      <c r="S508" s="87"/>
      <c r="T508" s="88">
        <f>IF(S508=0,0,SUM($S$5:S508))</f>
        <v>0</v>
      </c>
      <c r="U508" s="89">
        <f t="shared" si="158"/>
        <v>0</v>
      </c>
      <c r="V508" s="89">
        <f t="shared" si="159"/>
        <v>0</v>
      </c>
      <c r="W508" s="90">
        <f t="shared" si="160"/>
        <v>0</v>
      </c>
      <c r="X508" s="90">
        <f t="shared" si="161"/>
        <v>0</v>
      </c>
      <c r="Y508" s="89">
        <f t="shared" si="162"/>
        <v>0</v>
      </c>
      <c r="Z508" s="89">
        <f t="shared" si="163"/>
        <v>0</v>
      </c>
      <c r="AA508" s="87"/>
      <c r="AB508" s="87"/>
      <c r="AD508" s="186" t="s">
        <v>145</v>
      </c>
    </row>
    <row r="509" spans="1:30" s="74" customFormat="1" ht="12.75" customHeight="1">
      <c r="A509" s="75" t="str">
        <f t="shared" si="152"/>
        <v/>
      </c>
      <c r="B509" s="76">
        <f t="shared" si="153"/>
        <v>203</v>
      </c>
      <c r="C509" s="77">
        <f t="shared" si="154"/>
        <v>31.6</v>
      </c>
      <c r="D509" s="78" t="str">
        <f t="shared" si="155"/>
        <v/>
      </c>
      <c r="E509" s="79">
        <f t="shared" si="156"/>
        <v>9.5</v>
      </c>
      <c r="F509" s="80">
        <v>700</v>
      </c>
      <c r="G509" s="81">
        <v>65.39</v>
      </c>
      <c r="H509" s="81">
        <v>61.6</v>
      </c>
      <c r="I509" s="81">
        <v>3.7899999999999991</v>
      </c>
      <c r="J509" s="81" t="s">
        <v>111</v>
      </c>
      <c r="K509" s="81" t="s">
        <v>95</v>
      </c>
      <c r="L509" s="82">
        <v>0</v>
      </c>
      <c r="M509" s="83" t="s">
        <v>116</v>
      </c>
      <c r="N509" s="83" t="s">
        <v>100</v>
      </c>
      <c r="O509" s="83" t="s">
        <v>100</v>
      </c>
      <c r="P509" s="84">
        <v>0</v>
      </c>
      <c r="Q509" s="85">
        <f t="shared" si="157"/>
        <v>2</v>
      </c>
      <c r="R509" s="91">
        <v>8151.6</v>
      </c>
      <c r="S509" s="87"/>
      <c r="T509" s="88">
        <f>IF(S509=0,0,SUM($S$5:S509))</f>
        <v>0</v>
      </c>
      <c r="U509" s="89">
        <f t="shared" si="158"/>
        <v>0</v>
      </c>
      <c r="V509" s="89">
        <f t="shared" si="159"/>
        <v>0</v>
      </c>
      <c r="W509" s="90">
        <f t="shared" si="160"/>
        <v>0</v>
      </c>
      <c r="X509" s="90">
        <f t="shared" si="161"/>
        <v>0</v>
      </c>
      <c r="Y509" s="89">
        <f t="shared" si="162"/>
        <v>0</v>
      </c>
      <c r="Z509" s="89">
        <f t="shared" si="163"/>
        <v>0</v>
      </c>
      <c r="AA509" s="87"/>
      <c r="AB509" s="87"/>
      <c r="AD509" s="186" t="s">
        <v>145</v>
      </c>
    </row>
    <row r="510" spans="1:30" s="74" customFormat="1" ht="12.75" customHeight="1">
      <c r="A510" s="75" t="str">
        <f t="shared" si="152"/>
        <v/>
      </c>
      <c r="B510" s="76">
        <f t="shared" si="153"/>
        <v>203</v>
      </c>
      <c r="C510" s="77">
        <f t="shared" si="154"/>
        <v>34.1</v>
      </c>
      <c r="D510" s="78" t="str">
        <f t="shared" si="155"/>
        <v>(전)</v>
      </c>
      <c r="E510" s="79">
        <f t="shared" si="156"/>
        <v>2.5</v>
      </c>
      <c r="F510" s="80">
        <v>700</v>
      </c>
      <c r="G510" s="81">
        <v>65.38</v>
      </c>
      <c r="H510" s="81">
        <v>61.59</v>
      </c>
      <c r="I510" s="81">
        <v>3.789999999999992</v>
      </c>
      <c r="J510" s="81" t="s">
        <v>111</v>
      </c>
      <c r="K510" s="81" t="s">
        <v>95</v>
      </c>
      <c r="L510" s="82">
        <v>0</v>
      </c>
      <c r="M510" s="83" t="s">
        <v>100</v>
      </c>
      <c r="N510" s="83" t="s">
        <v>100</v>
      </c>
      <c r="O510" s="83" t="s">
        <v>100</v>
      </c>
      <c r="P510" s="84">
        <v>0</v>
      </c>
      <c r="Q510" s="85">
        <f t="shared" si="157"/>
        <v>2</v>
      </c>
      <c r="R510" s="91">
        <v>8154.1</v>
      </c>
      <c r="S510" s="87"/>
      <c r="T510" s="88">
        <f>IF(S510=0,0,SUM($S$5:S510))</f>
        <v>0</v>
      </c>
      <c r="U510" s="89">
        <f t="shared" si="158"/>
        <v>0</v>
      </c>
      <c r="V510" s="89">
        <f t="shared" si="159"/>
        <v>0</v>
      </c>
      <c r="W510" s="90">
        <f t="shared" si="160"/>
        <v>0</v>
      </c>
      <c r="X510" s="90">
        <f t="shared" si="161"/>
        <v>0</v>
      </c>
      <c r="Y510" s="89">
        <f t="shared" si="162"/>
        <v>0</v>
      </c>
      <c r="Z510" s="89">
        <f t="shared" si="163"/>
        <v>0</v>
      </c>
      <c r="AA510" s="87"/>
      <c r="AB510" s="87"/>
      <c r="AD510" s="186" t="s">
        <v>145</v>
      </c>
    </row>
    <row r="511" spans="1:30" s="74" customFormat="1" ht="12.75" customHeight="1">
      <c r="A511" s="75" t="str">
        <f t="shared" si="152"/>
        <v/>
      </c>
      <c r="B511" s="76">
        <f t="shared" si="153"/>
        <v>203</v>
      </c>
      <c r="C511" s="77">
        <f t="shared" si="154"/>
        <v>34.1</v>
      </c>
      <c r="D511" s="78" t="str">
        <f t="shared" si="155"/>
        <v>(후)</v>
      </c>
      <c r="E511" s="79">
        <f t="shared" si="156"/>
        <v>0</v>
      </c>
      <c r="F511" s="80">
        <v>700</v>
      </c>
      <c r="G511" s="81">
        <v>65.38</v>
      </c>
      <c r="H511" s="81">
        <v>61.59</v>
      </c>
      <c r="I511" s="81">
        <v>3.789999999999992</v>
      </c>
      <c r="J511" s="81" t="s">
        <v>99</v>
      </c>
      <c r="K511" s="81" t="s">
        <v>95</v>
      </c>
      <c r="L511" s="82">
        <v>0</v>
      </c>
      <c r="M511" s="83" t="s">
        <v>100</v>
      </c>
      <c r="N511" s="83" t="s">
        <v>100</v>
      </c>
      <c r="O511" s="83" t="s">
        <v>100</v>
      </c>
      <c r="P511" s="84">
        <v>0</v>
      </c>
      <c r="Q511" s="85">
        <f t="shared" si="157"/>
        <v>2</v>
      </c>
      <c r="R511" s="91">
        <v>8154.1</v>
      </c>
      <c r="S511" s="87"/>
      <c r="T511" s="88">
        <f>IF(S511=0,0,SUM($S$5:S511))</f>
        <v>0</v>
      </c>
      <c r="U511" s="89">
        <f t="shared" si="158"/>
        <v>0</v>
      </c>
      <c r="V511" s="89">
        <f t="shared" si="159"/>
        <v>0</v>
      </c>
      <c r="W511" s="90">
        <f t="shared" si="160"/>
        <v>0</v>
      </c>
      <c r="X511" s="90">
        <f t="shared" si="161"/>
        <v>0</v>
      </c>
      <c r="Y511" s="89">
        <f t="shared" si="162"/>
        <v>0</v>
      </c>
      <c r="Z511" s="89">
        <f t="shared" si="163"/>
        <v>0</v>
      </c>
      <c r="AA511" s="87"/>
      <c r="AB511" s="87"/>
      <c r="AD511" s="186" t="s">
        <v>145</v>
      </c>
    </row>
    <row r="512" spans="1:30" s="74" customFormat="1" ht="12.75" customHeight="1">
      <c r="A512" s="75" t="str">
        <f t="shared" si="152"/>
        <v/>
      </c>
      <c r="B512" s="76">
        <f t="shared" si="153"/>
        <v>203</v>
      </c>
      <c r="C512" s="77">
        <f t="shared" si="154"/>
        <v>37.799999999999997</v>
      </c>
      <c r="D512" s="78" t="str">
        <f t="shared" si="155"/>
        <v>(전)</v>
      </c>
      <c r="E512" s="79">
        <f t="shared" si="156"/>
        <v>3.7</v>
      </c>
      <c r="F512" s="80">
        <v>700</v>
      </c>
      <c r="G512" s="81">
        <v>65.36</v>
      </c>
      <c r="H512" s="81">
        <v>61.59</v>
      </c>
      <c r="I512" s="81">
        <v>3.769999999999996</v>
      </c>
      <c r="J512" s="81" t="s">
        <v>99</v>
      </c>
      <c r="K512" s="81" t="s">
        <v>95</v>
      </c>
      <c r="L512" s="82">
        <v>0</v>
      </c>
      <c r="M512" s="83" t="s">
        <v>100</v>
      </c>
      <c r="N512" s="83" t="s">
        <v>100</v>
      </c>
      <c r="O512" s="83" t="s">
        <v>100</v>
      </c>
      <c r="P512" s="84">
        <v>0</v>
      </c>
      <c r="Q512" s="85">
        <f t="shared" si="157"/>
        <v>2</v>
      </c>
      <c r="R512" s="91">
        <v>8157.8</v>
      </c>
      <c r="S512" s="87"/>
      <c r="T512" s="88">
        <f>IF(S512=0,0,SUM($S$5:S512))</f>
        <v>0</v>
      </c>
      <c r="U512" s="89">
        <f t="shared" si="158"/>
        <v>0</v>
      </c>
      <c r="V512" s="89">
        <f t="shared" si="159"/>
        <v>0</v>
      </c>
      <c r="W512" s="90">
        <f t="shared" si="160"/>
        <v>0</v>
      </c>
      <c r="X512" s="90">
        <f t="shared" si="161"/>
        <v>0</v>
      </c>
      <c r="Y512" s="89">
        <f t="shared" si="162"/>
        <v>0</v>
      </c>
      <c r="Z512" s="89">
        <f t="shared" si="163"/>
        <v>0</v>
      </c>
      <c r="AA512" s="87"/>
      <c r="AB512" s="87"/>
      <c r="AD512" s="186" t="s">
        <v>145</v>
      </c>
    </row>
    <row r="513" spans="1:30" s="74" customFormat="1" ht="12.75" customHeight="1">
      <c r="A513" s="75" t="str">
        <f t="shared" si="152"/>
        <v/>
      </c>
      <c r="B513" s="76">
        <f t="shared" si="153"/>
        <v>203</v>
      </c>
      <c r="C513" s="77">
        <f t="shared" si="154"/>
        <v>37.799999999999997</v>
      </c>
      <c r="D513" s="78" t="str">
        <f t="shared" si="155"/>
        <v>(후)</v>
      </c>
      <c r="E513" s="79">
        <f t="shared" si="156"/>
        <v>0</v>
      </c>
      <c r="F513" s="80">
        <v>700</v>
      </c>
      <c r="G513" s="81">
        <v>63.08</v>
      </c>
      <c r="H513" s="81">
        <v>61.59</v>
      </c>
      <c r="I513" s="81">
        <v>1.4899999999999949</v>
      </c>
      <c r="J513" s="81" t="s">
        <v>103</v>
      </c>
      <c r="K513" s="81" t="s">
        <v>98</v>
      </c>
      <c r="L513" s="82">
        <v>0</v>
      </c>
      <c r="M513" s="83" t="s">
        <v>100</v>
      </c>
      <c r="N513" s="83" t="s">
        <v>100</v>
      </c>
      <c r="O513" s="83" t="s">
        <v>100</v>
      </c>
      <c r="P513" s="84">
        <v>0</v>
      </c>
      <c r="Q513" s="85">
        <f t="shared" si="157"/>
        <v>2</v>
      </c>
      <c r="R513" s="91">
        <v>8157.8</v>
      </c>
      <c r="S513" s="87"/>
      <c r="T513" s="88">
        <f>IF(S513=0,0,SUM($S$5:S513))</f>
        <v>0</v>
      </c>
      <c r="U513" s="89">
        <f t="shared" si="158"/>
        <v>0</v>
      </c>
      <c r="V513" s="89">
        <f t="shared" si="159"/>
        <v>0</v>
      </c>
      <c r="W513" s="90">
        <f t="shared" si="160"/>
        <v>0</v>
      </c>
      <c r="X513" s="90">
        <f t="shared" si="161"/>
        <v>0</v>
      </c>
      <c r="Y513" s="89">
        <f t="shared" si="162"/>
        <v>0</v>
      </c>
      <c r="Z513" s="89">
        <f t="shared" si="163"/>
        <v>0</v>
      </c>
      <c r="AA513" s="87"/>
      <c r="AB513" s="87"/>
      <c r="AD513" s="186" t="s">
        <v>145</v>
      </c>
    </row>
    <row r="514" spans="1:30" s="74" customFormat="1" ht="12.75" customHeight="1">
      <c r="A514" s="75" t="str">
        <f t="shared" si="152"/>
        <v/>
      </c>
      <c r="B514" s="76">
        <f t="shared" si="153"/>
        <v>204</v>
      </c>
      <c r="C514" s="77">
        <f t="shared" si="154"/>
        <v>0</v>
      </c>
      <c r="D514" s="78" t="str">
        <f t="shared" si="155"/>
        <v/>
      </c>
      <c r="E514" s="79">
        <f t="shared" si="156"/>
        <v>2.2000000000000002</v>
      </c>
      <c r="F514" s="80">
        <v>700</v>
      </c>
      <c r="G514" s="81">
        <v>63.08</v>
      </c>
      <c r="H514" s="81">
        <v>59.19</v>
      </c>
      <c r="I514" s="81">
        <v>3.8900000000000006</v>
      </c>
      <c r="J514" s="81" t="s">
        <v>103</v>
      </c>
      <c r="K514" s="81" t="s">
        <v>98</v>
      </c>
      <c r="L514" s="82">
        <v>0</v>
      </c>
      <c r="M514" s="83" t="s">
        <v>100</v>
      </c>
      <c r="N514" s="83" t="s">
        <v>100</v>
      </c>
      <c r="O514" s="83" t="s">
        <v>100</v>
      </c>
      <c r="P514" s="84">
        <v>0</v>
      </c>
      <c r="Q514" s="85">
        <f t="shared" si="157"/>
        <v>2</v>
      </c>
      <c r="R514" s="91">
        <v>8160</v>
      </c>
      <c r="S514" s="87"/>
      <c r="T514" s="88">
        <f>IF(S514=0,0,SUM($S$5:S514))</f>
        <v>0</v>
      </c>
      <c r="U514" s="89">
        <f t="shared" si="158"/>
        <v>0</v>
      </c>
      <c r="V514" s="89">
        <f t="shared" si="159"/>
        <v>0</v>
      </c>
      <c r="W514" s="90">
        <f t="shared" si="160"/>
        <v>0</v>
      </c>
      <c r="X514" s="90">
        <f t="shared" si="161"/>
        <v>0</v>
      </c>
      <c r="Y514" s="89">
        <f t="shared" si="162"/>
        <v>0</v>
      </c>
      <c r="Z514" s="89">
        <f t="shared" si="163"/>
        <v>0</v>
      </c>
      <c r="AA514" s="87"/>
      <c r="AB514" s="87"/>
      <c r="AD514" s="186" t="s">
        <v>145</v>
      </c>
    </row>
    <row r="515" spans="1:30" s="74" customFormat="1" ht="12.75" customHeight="1">
      <c r="A515" s="75" t="str">
        <f t="shared" si="152"/>
        <v/>
      </c>
      <c r="B515" s="76">
        <f t="shared" si="153"/>
        <v>204</v>
      </c>
      <c r="C515" s="77">
        <f t="shared" si="154"/>
        <v>0.5</v>
      </c>
      <c r="D515" s="78" t="str">
        <f t="shared" si="155"/>
        <v>(전)</v>
      </c>
      <c r="E515" s="79">
        <f t="shared" si="156"/>
        <v>0.5</v>
      </c>
      <c r="F515" s="80">
        <v>700</v>
      </c>
      <c r="G515" s="81">
        <v>63.08</v>
      </c>
      <c r="H515" s="81">
        <v>58.64</v>
      </c>
      <c r="I515" s="81">
        <v>4.4399999999999977</v>
      </c>
      <c r="J515" s="81" t="s">
        <v>103</v>
      </c>
      <c r="K515" s="81" t="s">
        <v>98</v>
      </c>
      <c r="L515" s="82">
        <v>0</v>
      </c>
      <c r="M515" s="83" t="s">
        <v>116</v>
      </c>
      <c r="N515" s="83" t="s">
        <v>100</v>
      </c>
      <c r="O515" s="83" t="s">
        <v>100</v>
      </c>
      <c r="P515" s="84">
        <v>0</v>
      </c>
      <c r="Q515" s="85">
        <f t="shared" si="157"/>
        <v>2</v>
      </c>
      <c r="R515" s="91">
        <v>8160.5</v>
      </c>
      <c r="S515" s="87"/>
      <c r="T515" s="88">
        <f>IF(S515=0,0,SUM($S$5:S515))</f>
        <v>0</v>
      </c>
      <c r="U515" s="89">
        <f t="shared" si="158"/>
        <v>0</v>
      </c>
      <c r="V515" s="89">
        <f t="shared" si="159"/>
        <v>0</v>
      </c>
      <c r="W515" s="90">
        <f t="shared" si="160"/>
        <v>0</v>
      </c>
      <c r="X515" s="90">
        <f t="shared" si="161"/>
        <v>0</v>
      </c>
      <c r="Y515" s="89">
        <f t="shared" si="162"/>
        <v>0</v>
      </c>
      <c r="Z515" s="89">
        <f t="shared" si="163"/>
        <v>0</v>
      </c>
      <c r="AA515" s="87"/>
      <c r="AB515" s="87"/>
      <c r="AD515" s="186" t="s">
        <v>145</v>
      </c>
    </row>
    <row r="516" spans="1:30" s="74" customFormat="1" ht="12.75" customHeight="1">
      <c r="A516" s="75" t="str">
        <f t="shared" si="152"/>
        <v/>
      </c>
      <c r="B516" s="76">
        <f t="shared" si="153"/>
        <v>204</v>
      </c>
      <c r="C516" s="77">
        <f t="shared" si="154"/>
        <v>0.5</v>
      </c>
      <c r="D516" s="78" t="str">
        <f t="shared" si="155"/>
        <v>(후)</v>
      </c>
      <c r="E516" s="79">
        <f t="shared" si="156"/>
        <v>0</v>
      </c>
      <c r="F516" s="80">
        <v>700</v>
      </c>
      <c r="G516" s="81">
        <v>61.14</v>
      </c>
      <c r="H516" s="81">
        <v>58.64</v>
      </c>
      <c r="I516" s="81">
        <v>2.5</v>
      </c>
      <c r="J516" s="81" t="s">
        <v>103</v>
      </c>
      <c r="K516" s="81" t="s">
        <v>98</v>
      </c>
      <c r="L516" s="82" t="s">
        <v>114</v>
      </c>
      <c r="M516" s="83" t="s">
        <v>100</v>
      </c>
      <c r="N516" s="83" t="s">
        <v>100</v>
      </c>
      <c r="O516" s="83" t="s">
        <v>120</v>
      </c>
      <c r="P516" s="84">
        <v>0</v>
      </c>
      <c r="Q516" s="85">
        <f t="shared" si="157"/>
        <v>2</v>
      </c>
      <c r="R516" s="91">
        <v>8160.5</v>
      </c>
      <c r="S516" s="87">
        <v>1</v>
      </c>
      <c r="T516" s="88">
        <f>IF(S516=0,0,SUM($S$5:S516))</f>
        <v>1</v>
      </c>
      <c r="U516" s="89">
        <f t="shared" si="158"/>
        <v>2</v>
      </c>
      <c r="V516" s="89">
        <f t="shared" si="159"/>
        <v>8160.5</v>
      </c>
      <c r="W516" s="90">
        <f t="shared" si="160"/>
        <v>61.14</v>
      </c>
      <c r="X516" s="90">
        <f t="shared" si="161"/>
        <v>58.64</v>
      </c>
      <c r="Y516" s="89" t="str">
        <f t="shared" si="162"/>
        <v>비포장</v>
      </c>
      <c r="Z516" s="89" t="str">
        <f t="shared" si="163"/>
        <v>SHEET PILE</v>
      </c>
      <c r="AA516" s="87">
        <v>1</v>
      </c>
      <c r="AB516" s="87" t="s">
        <v>94</v>
      </c>
      <c r="AC516" s="135">
        <f>V517-V516</f>
        <v>13.5</v>
      </c>
      <c r="AD516" s="186" t="s">
        <v>145</v>
      </c>
    </row>
    <row r="517" spans="1:30" s="74" customFormat="1" ht="12.75" customHeight="1">
      <c r="A517" s="75" t="str">
        <f t="shared" si="152"/>
        <v/>
      </c>
      <c r="B517" s="76">
        <f t="shared" si="153"/>
        <v>204</v>
      </c>
      <c r="C517" s="77">
        <f t="shared" si="154"/>
        <v>14</v>
      </c>
      <c r="D517" s="78" t="str">
        <f t="shared" si="155"/>
        <v>(전)</v>
      </c>
      <c r="E517" s="79">
        <f t="shared" si="156"/>
        <v>13.5</v>
      </c>
      <c r="F517" s="80">
        <v>700</v>
      </c>
      <c r="G517" s="81">
        <v>61.14</v>
      </c>
      <c r="H517" s="81">
        <v>58.64</v>
      </c>
      <c r="I517" s="81">
        <v>2.5</v>
      </c>
      <c r="J517" s="81" t="s">
        <v>103</v>
      </c>
      <c r="K517" s="81" t="s">
        <v>98</v>
      </c>
      <c r="L517" s="82" t="s">
        <v>114</v>
      </c>
      <c r="M517" s="83" t="s">
        <v>100</v>
      </c>
      <c r="N517" s="83" t="s">
        <v>100</v>
      </c>
      <c r="O517" s="83" t="s">
        <v>120</v>
      </c>
      <c r="P517" s="84">
        <v>0</v>
      </c>
      <c r="Q517" s="85">
        <f t="shared" si="157"/>
        <v>2</v>
      </c>
      <c r="R517" s="91">
        <v>8174</v>
      </c>
      <c r="S517" s="87">
        <v>1</v>
      </c>
      <c r="T517" s="88">
        <f>IF(S517=0,0,SUM($S$5:S517))</f>
        <v>2</v>
      </c>
      <c r="U517" s="89">
        <f t="shared" si="158"/>
        <v>2</v>
      </c>
      <c r="V517" s="89">
        <f t="shared" si="159"/>
        <v>8174</v>
      </c>
      <c r="W517" s="90">
        <f t="shared" si="160"/>
        <v>61.14</v>
      </c>
      <c r="X517" s="90">
        <f t="shared" si="161"/>
        <v>58.64</v>
      </c>
      <c r="Y517" s="89" t="str">
        <f t="shared" si="162"/>
        <v>비포장</v>
      </c>
      <c r="Z517" s="89" t="str">
        <f t="shared" si="163"/>
        <v>SHEET PILE</v>
      </c>
      <c r="AA517" s="87">
        <v>1</v>
      </c>
      <c r="AB517" s="87" t="s">
        <v>94</v>
      </c>
      <c r="AD517" s="186" t="s">
        <v>145</v>
      </c>
    </row>
    <row r="518" spans="1:30" s="74" customFormat="1" ht="12.75" customHeight="1">
      <c r="A518" s="75" t="str">
        <f t="shared" si="152"/>
        <v/>
      </c>
      <c r="B518" s="76">
        <f t="shared" si="153"/>
        <v>204</v>
      </c>
      <c r="C518" s="77">
        <f t="shared" si="154"/>
        <v>14</v>
      </c>
      <c r="D518" s="78" t="str">
        <f t="shared" si="155"/>
        <v>(후)</v>
      </c>
      <c r="E518" s="79">
        <f t="shared" si="156"/>
        <v>0</v>
      </c>
      <c r="F518" s="80">
        <v>700</v>
      </c>
      <c r="G518" s="81">
        <v>63.38</v>
      </c>
      <c r="H518" s="81">
        <v>58.64</v>
      </c>
      <c r="I518" s="81">
        <v>4.740000000000002</v>
      </c>
      <c r="J518" s="81" t="s">
        <v>103</v>
      </c>
      <c r="K518" s="81" t="s">
        <v>98</v>
      </c>
      <c r="L518" s="82">
        <v>0</v>
      </c>
      <c r="M518" s="83" t="s">
        <v>100</v>
      </c>
      <c r="N518" s="83" t="s">
        <v>110</v>
      </c>
      <c r="O518" s="83" t="s">
        <v>100</v>
      </c>
      <c r="P518" s="84">
        <v>0</v>
      </c>
      <c r="Q518" s="85">
        <f t="shared" si="157"/>
        <v>2</v>
      </c>
      <c r="R518" s="91">
        <v>8174</v>
      </c>
      <c r="S518" s="87"/>
      <c r="T518" s="88">
        <f>IF(S518=0,0,SUM($S$5:S518))</f>
        <v>0</v>
      </c>
      <c r="U518" s="89">
        <f t="shared" si="158"/>
        <v>0</v>
      </c>
      <c r="V518" s="89">
        <f t="shared" si="159"/>
        <v>0</v>
      </c>
      <c r="W518" s="90">
        <f t="shared" si="160"/>
        <v>0</v>
      </c>
      <c r="X518" s="90">
        <f t="shared" si="161"/>
        <v>0</v>
      </c>
      <c r="Y518" s="89">
        <f t="shared" si="162"/>
        <v>0</v>
      </c>
      <c r="Z518" s="89">
        <f t="shared" si="163"/>
        <v>0</v>
      </c>
      <c r="AA518" s="87"/>
      <c r="AB518" s="87"/>
      <c r="AD518" s="186" t="s">
        <v>145</v>
      </c>
    </row>
    <row r="519" spans="1:30" s="74" customFormat="1" ht="12.75" customHeight="1">
      <c r="A519" s="75" t="str">
        <f t="shared" ref="A519:A562" si="164">IF(P519&gt;0,P519,"")</f>
        <v/>
      </c>
      <c r="B519" s="76">
        <f t="shared" ref="B519:B562" si="165">ROUNDDOWN(R519/$P$2,0)</f>
        <v>204</v>
      </c>
      <c r="C519" s="77">
        <f t="shared" ref="C519:C562" si="166">ROUND(R519-(B519*$P$2),2)</f>
        <v>17.5</v>
      </c>
      <c r="D519" s="78" t="str">
        <f t="shared" ref="D519:D562" si="167">IF(D518="(전)","(후)",IF(AND(B519=B520,C519=C520),"(전)",""))</f>
        <v>(전)</v>
      </c>
      <c r="E519" s="79">
        <f t="shared" ref="E519:E562" si="168">IF(P519&gt;0,0,ROUND(((B519*$P$2)+C519)-((B518*$P$2)+C518),2))</f>
        <v>3.5</v>
      </c>
      <c r="F519" s="80">
        <v>700</v>
      </c>
      <c r="G519" s="81">
        <v>64.900000000000006</v>
      </c>
      <c r="H519" s="81">
        <v>59.32</v>
      </c>
      <c r="I519" s="81">
        <v>5.5800000000000054</v>
      </c>
      <c r="J519" s="81" t="s">
        <v>103</v>
      </c>
      <c r="K519" s="81" t="s">
        <v>98</v>
      </c>
      <c r="L519" s="82">
        <v>0</v>
      </c>
      <c r="M519" s="83" t="s">
        <v>100</v>
      </c>
      <c r="N519" s="83" t="s">
        <v>100</v>
      </c>
      <c r="O519" s="83" t="s">
        <v>100</v>
      </c>
      <c r="P519" s="84">
        <v>0</v>
      </c>
      <c r="Q519" s="85">
        <f t="shared" ref="Q519:Q562" si="169">IF(P519=0,Q518,P519)</f>
        <v>2</v>
      </c>
      <c r="R519" s="91">
        <v>8177.5</v>
      </c>
      <c r="S519" s="87"/>
      <c r="T519" s="88">
        <f>IF(S519=0,0,SUM($S$5:S519))</f>
        <v>0</v>
      </c>
      <c r="U519" s="89">
        <f t="shared" ref="U519:U562" si="170">IF(S519=1,Q519,0)</f>
        <v>0</v>
      </c>
      <c r="V519" s="89">
        <f t="shared" ref="V519:V562" si="171">IF(S519=1,R519,0)</f>
        <v>0</v>
      </c>
      <c r="W519" s="90">
        <f t="shared" ref="W519:W562" si="172">IF($S519=0,0,G519)</f>
        <v>0</v>
      </c>
      <c r="X519" s="90">
        <f t="shared" ref="X519:X562" si="173">IF($S519=0,0,H519)</f>
        <v>0</v>
      </c>
      <c r="Y519" s="89">
        <f t="shared" ref="Y519:Y562" si="174">IF(S519=1,J519,0)</f>
        <v>0</v>
      </c>
      <c r="Z519" s="89">
        <f t="shared" ref="Z519:Z562" si="175">IF(S519=1,K519,0)</f>
        <v>0</v>
      </c>
      <c r="AA519" s="87"/>
      <c r="AB519" s="87"/>
      <c r="AD519" s="186" t="s">
        <v>145</v>
      </c>
    </row>
    <row r="520" spans="1:30" s="74" customFormat="1" ht="12.75" customHeight="1">
      <c r="A520" s="75" t="str">
        <f t="shared" si="164"/>
        <v/>
      </c>
      <c r="B520" s="76">
        <f t="shared" si="165"/>
        <v>204</v>
      </c>
      <c r="C520" s="77">
        <f t="shared" si="166"/>
        <v>17.5</v>
      </c>
      <c r="D520" s="78" t="str">
        <f t="shared" si="167"/>
        <v>(후)</v>
      </c>
      <c r="E520" s="79">
        <f t="shared" si="168"/>
        <v>0</v>
      </c>
      <c r="F520" s="80">
        <v>700</v>
      </c>
      <c r="G520" s="81">
        <v>64.900000000000006</v>
      </c>
      <c r="H520" s="81">
        <v>59.32</v>
      </c>
      <c r="I520" s="81">
        <v>5.5800000000000054</v>
      </c>
      <c r="J520" s="81" t="s">
        <v>111</v>
      </c>
      <c r="K520" s="81" t="s">
        <v>98</v>
      </c>
      <c r="L520" s="82">
        <v>0</v>
      </c>
      <c r="M520" s="83" t="s">
        <v>100</v>
      </c>
      <c r="N520" s="83" t="s">
        <v>100</v>
      </c>
      <c r="O520" s="83" t="s">
        <v>100</v>
      </c>
      <c r="P520" s="84">
        <v>0</v>
      </c>
      <c r="Q520" s="85">
        <f t="shared" si="169"/>
        <v>2</v>
      </c>
      <c r="R520" s="91">
        <v>8177.5</v>
      </c>
      <c r="S520" s="87"/>
      <c r="T520" s="88">
        <f>IF(S520=0,0,SUM($S$5:S520))</f>
        <v>0</v>
      </c>
      <c r="U520" s="89">
        <f t="shared" si="170"/>
        <v>0</v>
      </c>
      <c r="V520" s="89">
        <f t="shared" si="171"/>
        <v>0</v>
      </c>
      <c r="W520" s="90">
        <f t="shared" si="172"/>
        <v>0</v>
      </c>
      <c r="X520" s="90">
        <f t="shared" si="173"/>
        <v>0</v>
      </c>
      <c r="Y520" s="89">
        <f t="shared" si="174"/>
        <v>0</v>
      </c>
      <c r="Z520" s="89">
        <f t="shared" si="175"/>
        <v>0</v>
      </c>
      <c r="AA520" s="87"/>
      <c r="AB520" s="87"/>
      <c r="AD520" s="186" t="s">
        <v>146</v>
      </c>
    </row>
    <row r="521" spans="1:30" s="74" customFormat="1" ht="12.75" customHeight="1">
      <c r="A521" s="75" t="str">
        <f t="shared" si="164"/>
        <v/>
      </c>
      <c r="B521" s="76">
        <f t="shared" si="165"/>
        <v>204</v>
      </c>
      <c r="C521" s="77">
        <f t="shared" si="166"/>
        <v>18.3</v>
      </c>
      <c r="D521" s="78" t="str">
        <f t="shared" si="167"/>
        <v/>
      </c>
      <c r="E521" s="79">
        <f t="shared" si="168"/>
        <v>0.8</v>
      </c>
      <c r="F521" s="80">
        <v>700</v>
      </c>
      <c r="G521" s="81">
        <v>65.25</v>
      </c>
      <c r="H521" s="81">
        <v>59.47</v>
      </c>
      <c r="I521" s="81">
        <v>5.7800000000000011</v>
      </c>
      <c r="J521" s="81" t="s">
        <v>111</v>
      </c>
      <c r="K521" s="81" t="s">
        <v>98</v>
      </c>
      <c r="L521" s="82">
        <v>0</v>
      </c>
      <c r="M521" s="83" t="s">
        <v>100</v>
      </c>
      <c r="N521" s="83" t="s">
        <v>100</v>
      </c>
      <c r="O521" s="83" t="s">
        <v>100</v>
      </c>
      <c r="P521" s="84">
        <v>0</v>
      </c>
      <c r="Q521" s="85">
        <f t="shared" si="169"/>
        <v>2</v>
      </c>
      <c r="R521" s="91">
        <v>8178.3</v>
      </c>
      <c r="S521" s="87"/>
      <c r="T521" s="88">
        <f>IF(S521=0,0,SUM($S$5:S521))</f>
        <v>0</v>
      </c>
      <c r="U521" s="89">
        <f t="shared" si="170"/>
        <v>0</v>
      </c>
      <c r="V521" s="89">
        <f t="shared" si="171"/>
        <v>0</v>
      </c>
      <c r="W521" s="90">
        <f t="shared" si="172"/>
        <v>0</v>
      </c>
      <c r="X521" s="90">
        <f t="shared" si="173"/>
        <v>0</v>
      </c>
      <c r="Y521" s="89">
        <f t="shared" si="174"/>
        <v>0</v>
      </c>
      <c r="Z521" s="89">
        <f t="shared" si="175"/>
        <v>0</v>
      </c>
      <c r="AA521" s="87"/>
      <c r="AB521" s="87"/>
      <c r="AD521" s="186" t="s">
        <v>146</v>
      </c>
    </row>
    <row r="522" spans="1:30" s="74" customFormat="1" ht="12.75" customHeight="1">
      <c r="A522" s="75" t="str">
        <f t="shared" si="164"/>
        <v/>
      </c>
      <c r="B522" s="76">
        <f t="shared" si="165"/>
        <v>204</v>
      </c>
      <c r="C522" s="77">
        <f t="shared" si="166"/>
        <v>27.7</v>
      </c>
      <c r="D522" s="78" t="str">
        <f t="shared" si="167"/>
        <v>(전)</v>
      </c>
      <c r="E522" s="79">
        <f t="shared" si="168"/>
        <v>9.4</v>
      </c>
      <c r="F522" s="80">
        <v>700</v>
      </c>
      <c r="G522" s="81">
        <v>65.55</v>
      </c>
      <c r="H522" s="81">
        <v>61.3</v>
      </c>
      <c r="I522" s="81">
        <v>4.25</v>
      </c>
      <c r="J522" s="81" t="s">
        <v>111</v>
      </c>
      <c r="K522" s="81" t="s">
        <v>98</v>
      </c>
      <c r="L522" s="82">
        <v>0</v>
      </c>
      <c r="M522" s="83" t="s">
        <v>121</v>
      </c>
      <c r="N522" s="83" t="s">
        <v>100</v>
      </c>
      <c r="O522" s="83" t="s">
        <v>100</v>
      </c>
      <c r="P522" s="84">
        <v>0</v>
      </c>
      <c r="Q522" s="85">
        <f t="shared" si="169"/>
        <v>2</v>
      </c>
      <c r="R522" s="91">
        <v>8187.7</v>
      </c>
      <c r="S522" s="87"/>
      <c r="T522" s="88">
        <f>IF(S522=0,0,SUM($S$5:S522))</f>
        <v>0</v>
      </c>
      <c r="U522" s="89">
        <f t="shared" si="170"/>
        <v>0</v>
      </c>
      <c r="V522" s="89">
        <f t="shared" si="171"/>
        <v>0</v>
      </c>
      <c r="W522" s="90">
        <f t="shared" si="172"/>
        <v>0</v>
      </c>
      <c r="X522" s="90">
        <f t="shared" si="173"/>
        <v>0</v>
      </c>
      <c r="Y522" s="89">
        <f t="shared" si="174"/>
        <v>0</v>
      </c>
      <c r="Z522" s="89">
        <f t="shared" si="175"/>
        <v>0</v>
      </c>
      <c r="AA522" s="87"/>
      <c r="AB522" s="87"/>
      <c r="AD522" s="186" t="s">
        <v>146</v>
      </c>
    </row>
    <row r="523" spans="1:30" s="74" customFormat="1" ht="12.75" customHeight="1">
      <c r="A523" s="75">
        <f t="shared" si="164"/>
        <v>1</v>
      </c>
      <c r="B523" s="76">
        <f t="shared" si="165"/>
        <v>204</v>
      </c>
      <c r="C523" s="77">
        <f t="shared" si="166"/>
        <v>27.7</v>
      </c>
      <c r="D523" s="78" t="str">
        <f t="shared" si="167"/>
        <v>(후)</v>
      </c>
      <c r="E523" s="79">
        <f t="shared" si="168"/>
        <v>0</v>
      </c>
      <c r="F523" s="80">
        <v>700</v>
      </c>
      <c r="G523" s="81">
        <v>65.55</v>
      </c>
      <c r="H523" s="81">
        <v>61.3</v>
      </c>
      <c r="I523" s="81">
        <v>4.25</v>
      </c>
      <c r="J523" s="81" t="s">
        <v>111</v>
      </c>
      <c r="K523" s="81" t="s">
        <v>98</v>
      </c>
      <c r="L523" s="82">
        <v>0</v>
      </c>
      <c r="M523" s="83" t="s">
        <v>100</v>
      </c>
      <c r="N523" s="83" t="s">
        <v>100</v>
      </c>
      <c r="O523" s="83" t="s">
        <v>122</v>
      </c>
      <c r="P523" s="84">
        <v>1</v>
      </c>
      <c r="Q523" s="85">
        <f t="shared" si="169"/>
        <v>1</v>
      </c>
      <c r="R523" s="91">
        <v>8187.7</v>
      </c>
      <c r="S523" s="87"/>
      <c r="T523" s="88">
        <f>IF(S523=0,0,SUM($S$5:S523))</f>
        <v>0</v>
      </c>
      <c r="U523" s="89">
        <f t="shared" si="170"/>
        <v>0</v>
      </c>
      <c r="V523" s="89">
        <f t="shared" si="171"/>
        <v>0</v>
      </c>
      <c r="W523" s="90">
        <f t="shared" si="172"/>
        <v>0</v>
      </c>
      <c r="X523" s="90">
        <f t="shared" si="173"/>
        <v>0</v>
      </c>
      <c r="Y523" s="89">
        <f t="shared" si="174"/>
        <v>0</v>
      </c>
      <c r="Z523" s="89">
        <f t="shared" si="175"/>
        <v>0</v>
      </c>
      <c r="AA523" s="87"/>
      <c r="AB523" s="87"/>
      <c r="AD523" s="186" t="s">
        <v>145</v>
      </c>
    </row>
    <row r="524" spans="1:30" s="74" customFormat="1" ht="12.75" customHeight="1">
      <c r="A524" s="75" t="str">
        <f t="shared" si="164"/>
        <v/>
      </c>
      <c r="B524" s="76">
        <f t="shared" si="165"/>
        <v>204</v>
      </c>
      <c r="C524" s="77">
        <f t="shared" si="166"/>
        <v>32.799999999999997</v>
      </c>
      <c r="D524" s="78" t="str">
        <f t="shared" si="167"/>
        <v/>
      </c>
      <c r="E524" s="79">
        <f t="shared" si="168"/>
        <v>5.0999999999999996</v>
      </c>
      <c r="F524" s="80">
        <v>700</v>
      </c>
      <c r="G524" s="81">
        <v>65.510000000000005</v>
      </c>
      <c r="H524" s="81">
        <v>61.31</v>
      </c>
      <c r="I524" s="81">
        <v>4.2000000000000028</v>
      </c>
      <c r="J524" s="81" t="s">
        <v>111</v>
      </c>
      <c r="K524" s="81" t="s">
        <v>98</v>
      </c>
      <c r="L524" s="82">
        <v>0</v>
      </c>
      <c r="M524" s="83" t="s">
        <v>100</v>
      </c>
      <c r="N524" s="83" t="s">
        <v>100</v>
      </c>
      <c r="O524" s="83" t="s">
        <v>100</v>
      </c>
      <c r="P524" s="84">
        <v>0</v>
      </c>
      <c r="Q524" s="85">
        <f t="shared" si="169"/>
        <v>1</v>
      </c>
      <c r="R524" s="91">
        <v>8192.7999999999993</v>
      </c>
      <c r="S524" s="87"/>
      <c r="T524" s="88">
        <f>IF(S524=0,0,SUM($S$5:S524))</f>
        <v>0</v>
      </c>
      <c r="U524" s="89">
        <f t="shared" si="170"/>
        <v>0</v>
      </c>
      <c r="V524" s="89">
        <f t="shared" si="171"/>
        <v>0</v>
      </c>
      <c r="W524" s="90">
        <f t="shared" si="172"/>
        <v>0</v>
      </c>
      <c r="X524" s="90">
        <f t="shared" si="173"/>
        <v>0</v>
      </c>
      <c r="Y524" s="89">
        <f t="shared" si="174"/>
        <v>0</v>
      </c>
      <c r="Z524" s="89">
        <f t="shared" si="175"/>
        <v>0</v>
      </c>
      <c r="AA524" s="87"/>
      <c r="AB524" s="87"/>
      <c r="AD524" s="186" t="s">
        <v>145</v>
      </c>
    </row>
    <row r="525" spans="1:30" s="74" customFormat="1" ht="12.75" customHeight="1">
      <c r="A525" s="75" t="str">
        <f t="shared" si="164"/>
        <v/>
      </c>
      <c r="B525" s="76">
        <f t="shared" si="165"/>
        <v>205</v>
      </c>
      <c r="C525" s="77">
        <f t="shared" si="166"/>
        <v>0</v>
      </c>
      <c r="D525" s="78" t="str">
        <f t="shared" si="167"/>
        <v>(전)</v>
      </c>
      <c r="E525" s="79">
        <f t="shared" si="168"/>
        <v>7.2</v>
      </c>
      <c r="F525" s="80">
        <v>700</v>
      </c>
      <c r="G525" s="81">
        <v>65.45</v>
      </c>
      <c r="H525" s="81">
        <v>61.32</v>
      </c>
      <c r="I525" s="81">
        <v>4.1300000000000026</v>
      </c>
      <c r="J525" s="81" t="s">
        <v>111</v>
      </c>
      <c r="K525" s="81" t="s">
        <v>98</v>
      </c>
      <c r="L525" s="82">
        <v>0</v>
      </c>
      <c r="M525" s="83" t="s">
        <v>100</v>
      </c>
      <c r="N525" s="83" t="s">
        <v>100</v>
      </c>
      <c r="O525" s="83" t="s">
        <v>100</v>
      </c>
      <c r="P525" s="84">
        <v>0</v>
      </c>
      <c r="Q525" s="85">
        <f t="shared" si="169"/>
        <v>1</v>
      </c>
      <c r="R525" s="91">
        <v>8200</v>
      </c>
      <c r="S525" s="87"/>
      <c r="T525" s="88">
        <f>IF(S525=0,0,SUM($S$5:S525))</f>
        <v>0</v>
      </c>
      <c r="U525" s="89">
        <f t="shared" si="170"/>
        <v>0</v>
      </c>
      <c r="V525" s="89">
        <f t="shared" si="171"/>
        <v>0</v>
      </c>
      <c r="W525" s="90">
        <f t="shared" si="172"/>
        <v>0</v>
      </c>
      <c r="X525" s="90">
        <f t="shared" si="173"/>
        <v>0</v>
      </c>
      <c r="Y525" s="89">
        <f t="shared" si="174"/>
        <v>0</v>
      </c>
      <c r="Z525" s="89">
        <f t="shared" si="175"/>
        <v>0</v>
      </c>
      <c r="AA525" s="87"/>
      <c r="AB525" s="87"/>
      <c r="AD525" s="186" t="s">
        <v>145</v>
      </c>
    </row>
    <row r="526" spans="1:30" s="74" customFormat="1" ht="12.75" customHeight="1">
      <c r="A526" s="75" t="str">
        <f t="shared" si="164"/>
        <v/>
      </c>
      <c r="B526" s="76">
        <f t="shared" si="165"/>
        <v>205</v>
      </c>
      <c r="C526" s="77">
        <f t="shared" si="166"/>
        <v>0</v>
      </c>
      <c r="D526" s="78" t="str">
        <f t="shared" si="167"/>
        <v>(후)</v>
      </c>
      <c r="E526" s="79">
        <f t="shared" si="168"/>
        <v>0</v>
      </c>
      <c r="F526" s="80">
        <v>700</v>
      </c>
      <c r="G526" s="81">
        <v>65.45</v>
      </c>
      <c r="H526" s="81">
        <v>61.32</v>
      </c>
      <c r="I526" s="81">
        <v>4.1300000000000026</v>
      </c>
      <c r="J526" s="81" t="s">
        <v>111</v>
      </c>
      <c r="K526" s="81" t="s">
        <v>96</v>
      </c>
      <c r="L526" s="82">
        <v>0</v>
      </c>
      <c r="M526" s="83" t="s">
        <v>100</v>
      </c>
      <c r="N526" s="83" t="s">
        <v>100</v>
      </c>
      <c r="O526" s="83" t="s">
        <v>100</v>
      </c>
      <c r="P526" s="84">
        <v>0</v>
      </c>
      <c r="Q526" s="85">
        <f t="shared" si="169"/>
        <v>1</v>
      </c>
      <c r="R526" s="91">
        <v>8200</v>
      </c>
      <c r="S526" s="87"/>
      <c r="T526" s="88">
        <f>IF(S526=0,0,SUM($S$5:S526))</f>
        <v>0</v>
      </c>
      <c r="U526" s="89">
        <f t="shared" si="170"/>
        <v>0</v>
      </c>
      <c r="V526" s="89">
        <f t="shared" si="171"/>
        <v>0</v>
      </c>
      <c r="W526" s="90">
        <f t="shared" si="172"/>
        <v>0</v>
      </c>
      <c r="X526" s="90">
        <f t="shared" si="173"/>
        <v>0</v>
      </c>
      <c r="Y526" s="89">
        <f t="shared" si="174"/>
        <v>0</v>
      </c>
      <c r="Z526" s="89">
        <f t="shared" si="175"/>
        <v>0</v>
      </c>
      <c r="AA526" s="87"/>
      <c r="AB526" s="87"/>
      <c r="AD526" s="186" t="s">
        <v>145</v>
      </c>
    </row>
    <row r="527" spans="1:30" s="74" customFormat="1" ht="12.75" customHeight="1">
      <c r="A527" s="75" t="str">
        <f t="shared" si="164"/>
        <v/>
      </c>
      <c r="B527" s="76">
        <f t="shared" si="165"/>
        <v>206</v>
      </c>
      <c r="C527" s="77">
        <f t="shared" si="166"/>
        <v>0</v>
      </c>
      <c r="D527" s="78" t="str">
        <f t="shared" si="167"/>
        <v>(전)</v>
      </c>
      <c r="E527" s="79">
        <f t="shared" si="168"/>
        <v>40</v>
      </c>
      <c r="F527" s="80">
        <v>700</v>
      </c>
      <c r="G527" s="81">
        <v>65.09</v>
      </c>
      <c r="H527" s="81">
        <v>61.38</v>
      </c>
      <c r="I527" s="81">
        <v>3.7100000000000009</v>
      </c>
      <c r="J527" s="81" t="s">
        <v>111</v>
      </c>
      <c r="K527" s="81" t="s">
        <v>96</v>
      </c>
      <c r="L527" s="82">
        <v>0</v>
      </c>
      <c r="M527" s="83" t="s">
        <v>100</v>
      </c>
      <c r="N527" s="83" t="s">
        <v>100</v>
      </c>
      <c r="O527" s="83" t="s">
        <v>100</v>
      </c>
      <c r="P527" s="84">
        <v>0</v>
      </c>
      <c r="Q527" s="85">
        <f t="shared" si="169"/>
        <v>1</v>
      </c>
      <c r="R527" s="91">
        <v>8240</v>
      </c>
      <c r="S527" s="87"/>
      <c r="T527" s="88">
        <f>IF(S527=0,0,SUM($S$5:S527))</f>
        <v>0</v>
      </c>
      <c r="U527" s="89">
        <f t="shared" si="170"/>
        <v>0</v>
      </c>
      <c r="V527" s="89">
        <f t="shared" si="171"/>
        <v>0</v>
      </c>
      <c r="W527" s="90">
        <f t="shared" si="172"/>
        <v>0</v>
      </c>
      <c r="X527" s="90">
        <f t="shared" si="173"/>
        <v>0</v>
      </c>
      <c r="Y527" s="89">
        <f t="shared" si="174"/>
        <v>0</v>
      </c>
      <c r="Z527" s="89">
        <f t="shared" si="175"/>
        <v>0</v>
      </c>
      <c r="AA527" s="87"/>
      <c r="AB527" s="87"/>
      <c r="AD527" s="186" t="s">
        <v>145</v>
      </c>
    </row>
    <row r="528" spans="1:30" s="74" customFormat="1" ht="12.75" customHeight="1">
      <c r="A528" s="75" t="str">
        <f t="shared" si="164"/>
        <v/>
      </c>
      <c r="B528" s="76">
        <f t="shared" si="165"/>
        <v>206</v>
      </c>
      <c r="C528" s="77">
        <f t="shared" si="166"/>
        <v>0</v>
      </c>
      <c r="D528" s="78" t="str">
        <f t="shared" si="167"/>
        <v>(후)</v>
      </c>
      <c r="E528" s="79">
        <f t="shared" si="168"/>
        <v>0</v>
      </c>
      <c r="F528" s="80">
        <v>700</v>
      </c>
      <c r="G528" s="81">
        <v>65.09</v>
      </c>
      <c r="H528" s="81">
        <v>61.38</v>
      </c>
      <c r="I528" s="81">
        <v>3.7100000000000009</v>
      </c>
      <c r="J528" s="81" t="s">
        <v>111</v>
      </c>
      <c r="K528" s="81" t="s">
        <v>96</v>
      </c>
      <c r="L528" s="82">
        <v>0</v>
      </c>
      <c r="M528" s="83" t="s">
        <v>100</v>
      </c>
      <c r="N528" s="83" t="s">
        <v>100</v>
      </c>
      <c r="O528" s="83" t="s">
        <v>100</v>
      </c>
      <c r="P528" s="84">
        <v>0</v>
      </c>
      <c r="Q528" s="85">
        <f t="shared" si="169"/>
        <v>1</v>
      </c>
      <c r="R528" s="91">
        <v>8240</v>
      </c>
      <c r="S528" s="87"/>
      <c r="T528" s="88">
        <f>IF(S528=0,0,SUM($S$5:S528))</f>
        <v>0</v>
      </c>
      <c r="U528" s="89">
        <f t="shared" si="170"/>
        <v>0</v>
      </c>
      <c r="V528" s="89">
        <f t="shared" si="171"/>
        <v>0</v>
      </c>
      <c r="W528" s="90">
        <f t="shared" si="172"/>
        <v>0</v>
      </c>
      <c r="X528" s="90">
        <f t="shared" si="173"/>
        <v>0</v>
      </c>
      <c r="Y528" s="89">
        <f t="shared" si="174"/>
        <v>0</v>
      </c>
      <c r="Z528" s="89">
        <f t="shared" si="175"/>
        <v>0</v>
      </c>
      <c r="AA528" s="87"/>
      <c r="AB528" s="87"/>
      <c r="AD528" s="186" t="s">
        <v>145</v>
      </c>
    </row>
    <row r="529" spans="1:30" s="74" customFormat="1" ht="12.75" customHeight="1">
      <c r="A529" s="75" t="str">
        <f t="shared" si="164"/>
        <v/>
      </c>
      <c r="B529" s="76">
        <f t="shared" si="165"/>
        <v>206</v>
      </c>
      <c r="C529" s="77">
        <f t="shared" si="166"/>
        <v>15.6</v>
      </c>
      <c r="D529" s="78" t="str">
        <f t="shared" si="167"/>
        <v/>
      </c>
      <c r="E529" s="79">
        <f t="shared" si="168"/>
        <v>15.6</v>
      </c>
      <c r="F529" s="80">
        <v>700</v>
      </c>
      <c r="G529" s="81">
        <v>64.95</v>
      </c>
      <c r="H529" s="81">
        <v>61.41</v>
      </c>
      <c r="I529" s="81">
        <v>3.5400000000000063</v>
      </c>
      <c r="J529" s="81" t="s">
        <v>111</v>
      </c>
      <c r="K529" s="81" t="s">
        <v>96</v>
      </c>
      <c r="L529" s="82">
        <v>0</v>
      </c>
      <c r="M529" s="83" t="s">
        <v>100</v>
      </c>
      <c r="N529" s="83" t="s">
        <v>100</v>
      </c>
      <c r="O529" s="83" t="s">
        <v>100</v>
      </c>
      <c r="P529" s="84">
        <v>0</v>
      </c>
      <c r="Q529" s="85">
        <f t="shared" si="169"/>
        <v>1</v>
      </c>
      <c r="R529" s="91">
        <v>8255.6</v>
      </c>
      <c r="S529" s="87"/>
      <c r="T529" s="88">
        <f>IF(S529=0,0,SUM($S$5:S529))</f>
        <v>0</v>
      </c>
      <c r="U529" s="89">
        <f t="shared" si="170"/>
        <v>0</v>
      </c>
      <c r="V529" s="89">
        <f t="shared" si="171"/>
        <v>0</v>
      </c>
      <c r="W529" s="90">
        <f t="shared" si="172"/>
        <v>0</v>
      </c>
      <c r="X529" s="90">
        <f t="shared" si="173"/>
        <v>0</v>
      </c>
      <c r="Y529" s="89">
        <f t="shared" si="174"/>
        <v>0</v>
      </c>
      <c r="Z529" s="89">
        <f t="shared" si="175"/>
        <v>0</v>
      </c>
      <c r="AA529" s="87"/>
      <c r="AB529" s="87"/>
      <c r="AD529" s="186" t="s">
        <v>145</v>
      </c>
    </row>
    <row r="530" spans="1:30" s="74" customFormat="1" ht="12.75" customHeight="1">
      <c r="A530" s="75" t="str">
        <f t="shared" si="164"/>
        <v/>
      </c>
      <c r="B530" s="76">
        <f t="shared" si="165"/>
        <v>207</v>
      </c>
      <c r="C530" s="77">
        <f t="shared" si="166"/>
        <v>0</v>
      </c>
      <c r="D530" s="78" t="str">
        <f t="shared" si="167"/>
        <v/>
      </c>
      <c r="E530" s="79">
        <f t="shared" si="168"/>
        <v>24.4</v>
      </c>
      <c r="F530" s="80">
        <v>700</v>
      </c>
      <c r="G530" s="81">
        <v>64.650000000000006</v>
      </c>
      <c r="H530" s="81">
        <v>61.45</v>
      </c>
      <c r="I530" s="81">
        <v>3.2000000000000028</v>
      </c>
      <c r="J530" s="81" t="s">
        <v>111</v>
      </c>
      <c r="K530" s="81" t="s">
        <v>96</v>
      </c>
      <c r="L530" s="82">
        <v>0</v>
      </c>
      <c r="M530" s="83" t="s">
        <v>100</v>
      </c>
      <c r="N530" s="83" t="s">
        <v>100</v>
      </c>
      <c r="O530" s="83" t="s">
        <v>100</v>
      </c>
      <c r="P530" s="84">
        <v>0</v>
      </c>
      <c r="Q530" s="85">
        <f t="shared" si="169"/>
        <v>1</v>
      </c>
      <c r="R530" s="91">
        <v>8280</v>
      </c>
      <c r="S530" s="87"/>
      <c r="T530" s="88">
        <f>IF(S530=0,0,SUM($S$5:S530))</f>
        <v>0</v>
      </c>
      <c r="U530" s="89">
        <f t="shared" si="170"/>
        <v>0</v>
      </c>
      <c r="V530" s="89">
        <f t="shared" si="171"/>
        <v>0</v>
      </c>
      <c r="W530" s="90">
        <f t="shared" si="172"/>
        <v>0</v>
      </c>
      <c r="X530" s="90">
        <f t="shared" si="173"/>
        <v>0</v>
      </c>
      <c r="Y530" s="89">
        <f t="shared" si="174"/>
        <v>0</v>
      </c>
      <c r="Z530" s="89">
        <f t="shared" si="175"/>
        <v>0</v>
      </c>
      <c r="AA530" s="87"/>
      <c r="AB530" s="87"/>
      <c r="AD530" s="186" t="s">
        <v>145</v>
      </c>
    </row>
    <row r="531" spans="1:30" s="74" customFormat="1" ht="12.75" customHeight="1">
      <c r="A531" s="75" t="str">
        <f t="shared" si="164"/>
        <v/>
      </c>
      <c r="B531" s="76">
        <f t="shared" si="165"/>
        <v>207</v>
      </c>
      <c r="C531" s="77">
        <f t="shared" si="166"/>
        <v>15.2</v>
      </c>
      <c r="D531" s="78" t="str">
        <f t="shared" si="167"/>
        <v/>
      </c>
      <c r="E531" s="79">
        <f t="shared" si="168"/>
        <v>15.2</v>
      </c>
      <c r="F531" s="80">
        <v>700</v>
      </c>
      <c r="G531" s="81">
        <v>64.47</v>
      </c>
      <c r="H531" s="81">
        <v>61.47</v>
      </c>
      <c r="I531" s="81">
        <v>3</v>
      </c>
      <c r="J531" s="81" t="s">
        <v>111</v>
      </c>
      <c r="K531" s="81" t="s">
        <v>96</v>
      </c>
      <c r="L531" s="82">
        <v>0</v>
      </c>
      <c r="M531" s="83" t="s">
        <v>100</v>
      </c>
      <c r="N531" s="83" t="s">
        <v>115</v>
      </c>
      <c r="O531" s="83" t="s">
        <v>100</v>
      </c>
      <c r="P531" s="84">
        <v>0</v>
      </c>
      <c r="Q531" s="85">
        <f t="shared" si="169"/>
        <v>1</v>
      </c>
      <c r="R531" s="91">
        <v>8295.2000000000007</v>
      </c>
      <c r="S531" s="87"/>
      <c r="T531" s="88">
        <f>IF(S531=0,0,SUM($S$5:S531))</f>
        <v>0</v>
      </c>
      <c r="U531" s="89">
        <f t="shared" si="170"/>
        <v>0</v>
      </c>
      <c r="V531" s="89">
        <f t="shared" si="171"/>
        <v>0</v>
      </c>
      <c r="W531" s="90">
        <f t="shared" si="172"/>
        <v>0</v>
      </c>
      <c r="X531" s="90">
        <f t="shared" si="173"/>
        <v>0</v>
      </c>
      <c r="Y531" s="89">
        <f t="shared" si="174"/>
        <v>0</v>
      </c>
      <c r="Z531" s="89">
        <f t="shared" si="175"/>
        <v>0</v>
      </c>
      <c r="AA531" s="87"/>
      <c r="AB531" s="87"/>
      <c r="AD531" s="186" t="s">
        <v>145</v>
      </c>
    </row>
    <row r="532" spans="1:30" s="74" customFormat="1" ht="12.75" customHeight="1">
      <c r="A532" s="75" t="str">
        <f t="shared" si="164"/>
        <v/>
      </c>
      <c r="B532" s="76">
        <f t="shared" si="165"/>
        <v>208</v>
      </c>
      <c r="C532" s="77">
        <f t="shared" si="166"/>
        <v>0</v>
      </c>
      <c r="D532" s="78" t="str">
        <f t="shared" si="167"/>
        <v/>
      </c>
      <c r="E532" s="79">
        <f t="shared" si="168"/>
        <v>24.8</v>
      </c>
      <c r="F532" s="80">
        <v>700</v>
      </c>
      <c r="G532" s="81">
        <v>64.16</v>
      </c>
      <c r="H532" s="81">
        <v>61.18</v>
      </c>
      <c r="I532" s="81">
        <v>2.9799999999999969</v>
      </c>
      <c r="J532" s="81" t="s">
        <v>111</v>
      </c>
      <c r="K532" s="81" t="s">
        <v>96</v>
      </c>
      <c r="L532" s="82">
        <v>0</v>
      </c>
      <c r="M532" s="83" t="s">
        <v>100</v>
      </c>
      <c r="N532" s="83" t="s">
        <v>100</v>
      </c>
      <c r="O532" s="83" t="s">
        <v>100</v>
      </c>
      <c r="P532" s="84">
        <v>0</v>
      </c>
      <c r="Q532" s="85">
        <f t="shared" si="169"/>
        <v>1</v>
      </c>
      <c r="R532" s="91">
        <v>8320</v>
      </c>
      <c r="S532" s="87"/>
      <c r="T532" s="88">
        <f>IF(S532=0,0,SUM($S$5:S532))</f>
        <v>0</v>
      </c>
      <c r="U532" s="89">
        <f t="shared" si="170"/>
        <v>0</v>
      </c>
      <c r="V532" s="89">
        <f t="shared" si="171"/>
        <v>0</v>
      </c>
      <c r="W532" s="90">
        <f t="shared" si="172"/>
        <v>0</v>
      </c>
      <c r="X532" s="90">
        <f t="shared" si="173"/>
        <v>0</v>
      </c>
      <c r="Y532" s="89">
        <f t="shared" si="174"/>
        <v>0</v>
      </c>
      <c r="Z532" s="89">
        <f t="shared" si="175"/>
        <v>0</v>
      </c>
      <c r="AA532" s="87"/>
      <c r="AB532" s="87"/>
      <c r="AD532" s="186" t="s">
        <v>145</v>
      </c>
    </row>
    <row r="533" spans="1:30" s="74" customFormat="1" ht="12.75" customHeight="1">
      <c r="A533" s="75" t="str">
        <f t="shared" si="164"/>
        <v/>
      </c>
      <c r="B533" s="76">
        <f t="shared" si="165"/>
        <v>209</v>
      </c>
      <c r="C533" s="77">
        <f t="shared" si="166"/>
        <v>0</v>
      </c>
      <c r="D533" s="78" t="str">
        <f t="shared" si="167"/>
        <v/>
      </c>
      <c r="E533" s="79">
        <f t="shared" si="168"/>
        <v>40</v>
      </c>
      <c r="F533" s="80">
        <v>700</v>
      </c>
      <c r="G533" s="81">
        <v>63.67</v>
      </c>
      <c r="H533" s="81">
        <v>60.71</v>
      </c>
      <c r="I533" s="81">
        <v>2.9600000000000009</v>
      </c>
      <c r="J533" s="81" t="s">
        <v>111</v>
      </c>
      <c r="K533" s="81" t="s">
        <v>96</v>
      </c>
      <c r="L533" s="82">
        <v>0</v>
      </c>
      <c r="M533" s="83" t="s">
        <v>100</v>
      </c>
      <c r="N533" s="83" t="s">
        <v>100</v>
      </c>
      <c r="O533" s="83" t="s">
        <v>100</v>
      </c>
      <c r="P533" s="84">
        <v>0</v>
      </c>
      <c r="Q533" s="85">
        <f t="shared" si="169"/>
        <v>1</v>
      </c>
      <c r="R533" s="91">
        <v>8360</v>
      </c>
      <c r="S533" s="87"/>
      <c r="T533" s="88">
        <f>IF(S533=0,0,SUM($S$5:S533))</f>
        <v>0</v>
      </c>
      <c r="U533" s="89">
        <f t="shared" si="170"/>
        <v>0</v>
      </c>
      <c r="V533" s="89">
        <f t="shared" si="171"/>
        <v>0</v>
      </c>
      <c r="W533" s="90">
        <f t="shared" si="172"/>
        <v>0</v>
      </c>
      <c r="X533" s="90">
        <f t="shared" si="173"/>
        <v>0</v>
      </c>
      <c r="Y533" s="89">
        <f t="shared" si="174"/>
        <v>0</v>
      </c>
      <c r="Z533" s="89">
        <f t="shared" si="175"/>
        <v>0</v>
      </c>
      <c r="AA533" s="87"/>
      <c r="AB533" s="87"/>
      <c r="AD533" s="186" t="s">
        <v>145</v>
      </c>
    </row>
    <row r="534" spans="1:30" s="74" customFormat="1" ht="12.75" customHeight="1">
      <c r="A534" s="75" t="str">
        <f t="shared" si="164"/>
        <v/>
      </c>
      <c r="B534" s="76">
        <f t="shared" si="165"/>
        <v>210</v>
      </c>
      <c r="C534" s="77">
        <f t="shared" si="166"/>
        <v>0</v>
      </c>
      <c r="D534" s="78" t="str">
        <f t="shared" si="167"/>
        <v/>
      </c>
      <c r="E534" s="79">
        <f t="shared" si="168"/>
        <v>40</v>
      </c>
      <c r="F534" s="80">
        <v>700</v>
      </c>
      <c r="G534" s="81">
        <v>63.19</v>
      </c>
      <c r="H534" s="81">
        <v>60.25</v>
      </c>
      <c r="I534" s="81">
        <v>2.9399999999999977</v>
      </c>
      <c r="J534" s="81" t="s">
        <v>111</v>
      </c>
      <c r="K534" s="81" t="s">
        <v>96</v>
      </c>
      <c r="L534" s="82">
        <v>0</v>
      </c>
      <c r="M534" s="83" t="s">
        <v>100</v>
      </c>
      <c r="N534" s="83" t="s">
        <v>100</v>
      </c>
      <c r="O534" s="83" t="s">
        <v>100</v>
      </c>
      <c r="P534" s="84">
        <v>0</v>
      </c>
      <c r="Q534" s="85">
        <f t="shared" si="169"/>
        <v>1</v>
      </c>
      <c r="R534" s="91">
        <v>8400</v>
      </c>
      <c r="S534" s="87"/>
      <c r="T534" s="88">
        <f>IF(S534=0,0,SUM($S$5:S534))</f>
        <v>0</v>
      </c>
      <c r="U534" s="89">
        <f t="shared" si="170"/>
        <v>0</v>
      </c>
      <c r="V534" s="89">
        <f t="shared" si="171"/>
        <v>0</v>
      </c>
      <c r="W534" s="90">
        <f t="shared" si="172"/>
        <v>0</v>
      </c>
      <c r="X534" s="90">
        <f t="shared" si="173"/>
        <v>0</v>
      </c>
      <c r="Y534" s="89">
        <f t="shared" si="174"/>
        <v>0</v>
      </c>
      <c r="Z534" s="89">
        <f t="shared" si="175"/>
        <v>0</v>
      </c>
      <c r="AA534" s="87"/>
      <c r="AB534" s="87"/>
      <c r="AD534" s="186" t="s">
        <v>145</v>
      </c>
    </row>
    <row r="535" spans="1:30" s="74" customFormat="1" ht="12.75" customHeight="1">
      <c r="A535" s="75" t="str">
        <f t="shared" si="164"/>
        <v/>
      </c>
      <c r="B535" s="76">
        <f t="shared" si="165"/>
        <v>210</v>
      </c>
      <c r="C535" s="77">
        <f t="shared" si="166"/>
        <v>15.2</v>
      </c>
      <c r="D535" s="78" t="str">
        <f t="shared" si="167"/>
        <v/>
      </c>
      <c r="E535" s="79">
        <f t="shared" si="168"/>
        <v>15.2</v>
      </c>
      <c r="F535" s="80">
        <v>700</v>
      </c>
      <c r="G535" s="81">
        <v>63</v>
      </c>
      <c r="H535" s="81">
        <v>60.07</v>
      </c>
      <c r="I535" s="81">
        <v>2.9299999999999997</v>
      </c>
      <c r="J535" s="81" t="s">
        <v>111</v>
      </c>
      <c r="K535" s="81" t="s">
        <v>96</v>
      </c>
      <c r="L535" s="82">
        <v>0</v>
      </c>
      <c r="M535" s="83" t="s">
        <v>100</v>
      </c>
      <c r="N535" s="83" t="s">
        <v>100</v>
      </c>
      <c r="O535" s="83" t="s">
        <v>100</v>
      </c>
      <c r="P535" s="84">
        <v>0</v>
      </c>
      <c r="Q535" s="85">
        <f t="shared" si="169"/>
        <v>1</v>
      </c>
      <c r="R535" s="91">
        <v>8415.2000000000007</v>
      </c>
      <c r="S535" s="87"/>
      <c r="T535" s="88">
        <f>IF(S535=0,0,SUM($S$5:S535))</f>
        <v>0</v>
      </c>
      <c r="U535" s="89">
        <f t="shared" si="170"/>
        <v>0</v>
      </c>
      <c r="V535" s="89">
        <f t="shared" si="171"/>
        <v>0</v>
      </c>
      <c r="W535" s="90">
        <f t="shared" si="172"/>
        <v>0</v>
      </c>
      <c r="X535" s="90">
        <f t="shared" si="173"/>
        <v>0</v>
      </c>
      <c r="Y535" s="89">
        <f t="shared" si="174"/>
        <v>0</v>
      </c>
      <c r="Z535" s="89">
        <f t="shared" si="175"/>
        <v>0</v>
      </c>
      <c r="AA535" s="87"/>
      <c r="AB535" s="87"/>
      <c r="AD535" s="186" t="s">
        <v>145</v>
      </c>
    </row>
    <row r="536" spans="1:30" s="74" customFormat="1" ht="12.75" customHeight="1">
      <c r="A536" s="75" t="str">
        <f t="shared" si="164"/>
        <v/>
      </c>
      <c r="B536" s="76">
        <f t="shared" si="165"/>
        <v>210</v>
      </c>
      <c r="C536" s="77">
        <f t="shared" si="166"/>
        <v>31.6</v>
      </c>
      <c r="D536" s="78" t="str">
        <f t="shared" si="167"/>
        <v>(전)</v>
      </c>
      <c r="E536" s="79">
        <f t="shared" si="168"/>
        <v>16.399999999999999</v>
      </c>
      <c r="F536" s="80">
        <v>700</v>
      </c>
      <c r="G536" s="81">
        <v>62.8</v>
      </c>
      <c r="H536" s="81">
        <v>59.96</v>
      </c>
      <c r="I536" s="81">
        <v>2.8399999999999963</v>
      </c>
      <c r="J536" s="81" t="s">
        <v>111</v>
      </c>
      <c r="K536" s="81" t="s">
        <v>96</v>
      </c>
      <c r="L536" s="82">
        <v>0</v>
      </c>
      <c r="M536" s="83" t="s">
        <v>116</v>
      </c>
      <c r="N536" s="83" t="s">
        <v>100</v>
      </c>
      <c r="O536" s="83" t="s">
        <v>100</v>
      </c>
      <c r="P536" s="84">
        <v>0</v>
      </c>
      <c r="Q536" s="85">
        <f t="shared" si="169"/>
        <v>1</v>
      </c>
      <c r="R536" s="91">
        <v>8431.6</v>
      </c>
      <c r="S536" s="87"/>
      <c r="T536" s="88">
        <f>IF(S536=0,0,SUM($S$5:S536))</f>
        <v>0</v>
      </c>
      <c r="U536" s="89">
        <f t="shared" si="170"/>
        <v>0</v>
      </c>
      <c r="V536" s="89">
        <f t="shared" si="171"/>
        <v>0</v>
      </c>
      <c r="W536" s="90">
        <f t="shared" si="172"/>
        <v>0</v>
      </c>
      <c r="X536" s="90">
        <f t="shared" si="173"/>
        <v>0</v>
      </c>
      <c r="Y536" s="89">
        <f t="shared" si="174"/>
        <v>0</v>
      </c>
      <c r="Z536" s="89">
        <f t="shared" si="175"/>
        <v>0</v>
      </c>
      <c r="AA536" s="87"/>
      <c r="AB536" s="87"/>
      <c r="AD536" s="186" t="s">
        <v>145</v>
      </c>
    </row>
    <row r="537" spans="1:30" s="74" customFormat="1" ht="12.75" customHeight="1">
      <c r="A537" s="75" t="str">
        <f t="shared" si="164"/>
        <v/>
      </c>
      <c r="B537" s="76">
        <f t="shared" si="165"/>
        <v>210</v>
      </c>
      <c r="C537" s="77">
        <f t="shared" si="166"/>
        <v>31.6</v>
      </c>
      <c r="D537" s="78" t="str">
        <f t="shared" si="167"/>
        <v>(후)</v>
      </c>
      <c r="E537" s="79">
        <f t="shared" si="168"/>
        <v>0</v>
      </c>
      <c r="F537" s="80">
        <v>700</v>
      </c>
      <c r="G537" s="81">
        <v>62.8</v>
      </c>
      <c r="H537" s="81">
        <v>59.96</v>
      </c>
      <c r="I537" s="81">
        <v>2.8399999999999963</v>
      </c>
      <c r="J537" s="81" t="s">
        <v>111</v>
      </c>
      <c r="K537" s="81" t="s">
        <v>96</v>
      </c>
      <c r="L537" s="82">
        <v>0</v>
      </c>
      <c r="M537" s="83" t="s">
        <v>100</v>
      </c>
      <c r="N537" s="83" t="s">
        <v>100</v>
      </c>
      <c r="O537" s="83" t="s">
        <v>100</v>
      </c>
      <c r="P537" s="84">
        <v>0</v>
      </c>
      <c r="Q537" s="85">
        <f t="shared" si="169"/>
        <v>1</v>
      </c>
      <c r="R537" s="91">
        <v>8431.6</v>
      </c>
      <c r="S537" s="87"/>
      <c r="T537" s="88">
        <f>IF(S537=0,0,SUM($S$5:S537))</f>
        <v>0</v>
      </c>
      <c r="U537" s="89">
        <f t="shared" si="170"/>
        <v>0</v>
      </c>
      <c r="V537" s="89">
        <f t="shared" si="171"/>
        <v>0</v>
      </c>
      <c r="W537" s="90">
        <f t="shared" si="172"/>
        <v>0</v>
      </c>
      <c r="X537" s="90">
        <f t="shared" si="173"/>
        <v>0</v>
      </c>
      <c r="Y537" s="89">
        <f t="shared" si="174"/>
        <v>0</v>
      </c>
      <c r="Z537" s="89">
        <f t="shared" si="175"/>
        <v>0</v>
      </c>
      <c r="AA537" s="87"/>
      <c r="AB537" s="87"/>
      <c r="AD537" s="186" t="s">
        <v>146</v>
      </c>
    </row>
    <row r="538" spans="1:30" s="74" customFormat="1" ht="12.75" customHeight="1">
      <c r="A538" s="75" t="str">
        <f t="shared" si="164"/>
        <v/>
      </c>
      <c r="B538" s="76">
        <f t="shared" si="165"/>
        <v>211</v>
      </c>
      <c r="C538" s="77">
        <f t="shared" si="166"/>
        <v>0</v>
      </c>
      <c r="D538" s="78" t="str">
        <f t="shared" si="167"/>
        <v/>
      </c>
      <c r="E538" s="79">
        <f t="shared" si="168"/>
        <v>8.4</v>
      </c>
      <c r="F538" s="80">
        <v>700</v>
      </c>
      <c r="G538" s="81">
        <v>63.07</v>
      </c>
      <c r="H538" s="81">
        <v>59.9</v>
      </c>
      <c r="I538" s="81">
        <v>3.1700000000000017</v>
      </c>
      <c r="J538" s="81" t="s">
        <v>111</v>
      </c>
      <c r="K538" s="81" t="s">
        <v>96</v>
      </c>
      <c r="L538" s="82">
        <v>0</v>
      </c>
      <c r="M538" s="83" t="s">
        <v>100</v>
      </c>
      <c r="N538" s="83" t="s">
        <v>100</v>
      </c>
      <c r="O538" s="83" t="s">
        <v>100</v>
      </c>
      <c r="P538" s="84">
        <v>0</v>
      </c>
      <c r="Q538" s="85">
        <f t="shared" si="169"/>
        <v>1</v>
      </c>
      <c r="R538" s="91">
        <v>8440</v>
      </c>
      <c r="S538" s="87"/>
      <c r="T538" s="88">
        <f>IF(S538=0,0,SUM($S$5:S538))</f>
        <v>0</v>
      </c>
      <c r="U538" s="89">
        <f t="shared" si="170"/>
        <v>0</v>
      </c>
      <c r="V538" s="89">
        <f t="shared" si="171"/>
        <v>0</v>
      </c>
      <c r="W538" s="90">
        <f t="shared" si="172"/>
        <v>0</v>
      </c>
      <c r="X538" s="90">
        <f t="shared" si="173"/>
        <v>0</v>
      </c>
      <c r="Y538" s="89">
        <f t="shared" si="174"/>
        <v>0</v>
      </c>
      <c r="Z538" s="89">
        <f t="shared" si="175"/>
        <v>0</v>
      </c>
      <c r="AA538" s="87"/>
      <c r="AB538" s="87"/>
      <c r="AD538" s="186" t="s">
        <v>146</v>
      </c>
    </row>
    <row r="539" spans="1:30" s="74" customFormat="1" ht="12.75" customHeight="1">
      <c r="A539" s="75" t="str">
        <f t="shared" si="164"/>
        <v/>
      </c>
      <c r="B539" s="76">
        <f t="shared" si="165"/>
        <v>211</v>
      </c>
      <c r="C539" s="77">
        <f t="shared" si="166"/>
        <v>1.6</v>
      </c>
      <c r="D539" s="78" t="str">
        <f t="shared" si="167"/>
        <v>(전)</v>
      </c>
      <c r="E539" s="79">
        <f t="shared" si="168"/>
        <v>1.6</v>
      </c>
      <c r="F539" s="80">
        <v>700</v>
      </c>
      <c r="G539" s="81">
        <v>63.12</v>
      </c>
      <c r="H539" s="81">
        <v>59.89</v>
      </c>
      <c r="I539" s="81">
        <v>3.2299999999999969</v>
      </c>
      <c r="J539" s="81" t="s">
        <v>111</v>
      </c>
      <c r="K539" s="81" t="s">
        <v>96</v>
      </c>
      <c r="L539" s="82">
        <v>0</v>
      </c>
      <c r="M539" s="83" t="s">
        <v>116</v>
      </c>
      <c r="N539" s="83" t="s">
        <v>100</v>
      </c>
      <c r="O539" s="83" t="s">
        <v>100</v>
      </c>
      <c r="P539" s="84">
        <v>0</v>
      </c>
      <c r="Q539" s="85">
        <f t="shared" si="169"/>
        <v>1</v>
      </c>
      <c r="R539" s="91">
        <v>8441.6</v>
      </c>
      <c r="S539" s="87"/>
      <c r="T539" s="88">
        <f>IF(S539=0,0,SUM($S$5:S539))</f>
        <v>0</v>
      </c>
      <c r="U539" s="89">
        <f t="shared" si="170"/>
        <v>0</v>
      </c>
      <c r="V539" s="89">
        <f t="shared" si="171"/>
        <v>0</v>
      </c>
      <c r="W539" s="90">
        <f t="shared" si="172"/>
        <v>0</v>
      </c>
      <c r="X539" s="90">
        <f t="shared" si="173"/>
        <v>0</v>
      </c>
      <c r="Y539" s="89">
        <f t="shared" si="174"/>
        <v>0</v>
      </c>
      <c r="Z539" s="89">
        <f t="shared" si="175"/>
        <v>0</v>
      </c>
      <c r="AA539" s="87"/>
      <c r="AB539" s="87"/>
      <c r="AD539" s="186" t="s">
        <v>146</v>
      </c>
    </row>
    <row r="540" spans="1:30" s="74" customFormat="1" ht="12.75" customHeight="1">
      <c r="A540" s="75" t="str">
        <f t="shared" si="164"/>
        <v/>
      </c>
      <c r="B540" s="76">
        <f t="shared" si="165"/>
        <v>211</v>
      </c>
      <c r="C540" s="77">
        <f t="shared" si="166"/>
        <v>1.6</v>
      </c>
      <c r="D540" s="78" t="str">
        <f t="shared" si="167"/>
        <v>(후)</v>
      </c>
      <c r="E540" s="79">
        <f t="shared" si="168"/>
        <v>0</v>
      </c>
      <c r="F540" s="80">
        <v>700</v>
      </c>
      <c r="G540" s="81">
        <v>63.12</v>
      </c>
      <c r="H540" s="81">
        <v>59.89</v>
      </c>
      <c r="I540" s="81">
        <v>3.2299999999999969</v>
      </c>
      <c r="J540" s="81" t="s">
        <v>103</v>
      </c>
      <c r="K540" s="81" t="s">
        <v>96</v>
      </c>
      <c r="L540" s="82">
        <v>0</v>
      </c>
      <c r="M540" s="83" t="s">
        <v>100</v>
      </c>
      <c r="N540" s="83" t="s">
        <v>100</v>
      </c>
      <c r="O540" s="83" t="s">
        <v>100</v>
      </c>
      <c r="P540" s="84">
        <v>0</v>
      </c>
      <c r="Q540" s="85">
        <f t="shared" si="169"/>
        <v>1</v>
      </c>
      <c r="R540" s="91">
        <v>8441.6</v>
      </c>
      <c r="S540" s="87"/>
      <c r="T540" s="88">
        <f>IF(S540=0,0,SUM($S$5:S540))</f>
        <v>0</v>
      </c>
      <c r="U540" s="89">
        <f t="shared" si="170"/>
        <v>0</v>
      </c>
      <c r="V540" s="89">
        <f t="shared" si="171"/>
        <v>0</v>
      </c>
      <c r="W540" s="90">
        <f t="shared" si="172"/>
        <v>0</v>
      </c>
      <c r="X540" s="90">
        <f t="shared" si="173"/>
        <v>0</v>
      </c>
      <c r="Y540" s="89">
        <f t="shared" si="174"/>
        <v>0</v>
      </c>
      <c r="Z540" s="89">
        <f t="shared" si="175"/>
        <v>0</v>
      </c>
      <c r="AA540" s="87"/>
      <c r="AB540" s="87"/>
      <c r="AD540" s="186" t="s">
        <v>145</v>
      </c>
    </row>
    <row r="541" spans="1:30" s="74" customFormat="1" ht="12.75" customHeight="1">
      <c r="A541" s="75" t="str">
        <f t="shared" si="164"/>
        <v/>
      </c>
      <c r="B541" s="76">
        <f t="shared" si="165"/>
        <v>211</v>
      </c>
      <c r="C541" s="77">
        <f t="shared" si="166"/>
        <v>15.6</v>
      </c>
      <c r="D541" s="78" t="str">
        <f t="shared" si="167"/>
        <v/>
      </c>
      <c r="E541" s="79">
        <f t="shared" si="168"/>
        <v>14</v>
      </c>
      <c r="F541" s="80">
        <v>700</v>
      </c>
      <c r="G541" s="81">
        <v>63.56</v>
      </c>
      <c r="H541" s="81">
        <v>59.8</v>
      </c>
      <c r="I541" s="81">
        <v>3.7600000000000051</v>
      </c>
      <c r="J541" s="81" t="s">
        <v>103</v>
      </c>
      <c r="K541" s="81" t="s">
        <v>96</v>
      </c>
      <c r="L541" s="82">
        <v>0</v>
      </c>
      <c r="M541" s="83" t="s">
        <v>100</v>
      </c>
      <c r="N541" s="83" t="s">
        <v>100</v>
      </c>
      <c r="O541" s="83" t="s">
        <v>100</v>
      </c>
      <c r="P541" s="84">
        <v>0</v>
      </c>
      <c r="Q541" s="85">
        <f t="shared" si="169"/>
        <v>1</v>
      </c>
      <c r="R541" s="91">
        <v>8455.6</v>
      </c>
      <c r="S541" s="87"/>
      <c r="T541" s="88">
        <f>IF(S541=0,0,SUM($S$5:S541))</f>
        <v>0</v>
      </c>
      <c r="U541" s="89">
        <f t="shared" si="170"/>
        <v>0</v>
      </c>
      <c r="V541" s="89">
        <f t="shared" si="171"/>
        <v>0</v>
      </c>
      <c r="W541" s="90">
        <f t="shared" si="172"/>
        <v>0</v>
      </c>
      <c r="X541" s="90">
        <f t="shared" si="173"/>
        <v>0</v>
      </c>
      <c r="Y541" s="89">
        <f t="shared" si="174"/>
        <v>0</v>
      </c>
      <c r="Z541" s="89">
        <f t="shared" si="175"/>
        <v>0</v>
      </c>
      <c r="AA541" s="87"/>
      <c r="AB541" s="87"/>
      <c r="AD541" s="186" t="s">
        <v>145</v>
      </c>
    </row>
    <row r="542" spans="1:30" s="74" customFormat="1" ht="12.75" customHeight="1">
      <c r="A542" s="75" t="str">
        <f t="shared" si="164"/>
        <v/>
      </c>
      <c r="B542" s="76">
        <f t="shared" si="165"/>
        <v>211</v>
      </c>
      <c r="C542" s="77">
        <f t="shared" si="166"/>
        <v>26.6</v>
      </c>
      <c r="D542" s="78" t="str">
        <f t="shared" si="167"/>
        <v/>
      </c>
      <c r="E542" s="79">
        <f t="shared" si="168"/>
        <v>11</v>
      </c>
      <c r="F542" s="80">
        <v>700</v>
      </c>
      <c r="G542" s="81">
        <v>63.22</v>
      </c>
      <c r="H542" s="81">
        <v>59.72</v>
      </c>
      <c r="I542" s="81">
        <v>3.5</v>
      </c>
      <c r="J542" s="81" t="s">
        <v>103</v>
      </c>
      <c r="K542" s="81" t="s">
        <v>96</v>
      </c>
      <c r="L542" s="82">
        <v>0</v>
      </c>
      <c r="M542" s="83" t="s">
        <v>100</v>
      </c>
      <c r="N542" s="83" t="s">
        <v>123</v>
      </c>
      <c r="O542" s="83" t="s">
        <v>100</v>
      </c>
      <c r="P542" s="84">
        <v>0</v>
      </c>
      <c r="Q542" s="85">
        <f t="shared" si="169"/>
        <v>1</v>
      </c>
      <c r="R542" s="91">
        <v>8466.6</v>
      </c>
      <c r="S542" s="87"/>
      <c r="T542" s="88">
        <f>IF(S542=0,0,SUM($S$5:S542))</f>
        <v>0</v>
      </c>
      <c r="U542" s="89">
        <f t="shared" si="170"/>
        <v>0</v>
      </c>
      <c r="V542" s="89">
        <f t="shared" si="171"/>
        <v>0</v>
      </c>
      <c r="W542" s="90">
        <f t="shared" si="172"/>
        <v>0</v>
      </c>
      <c r="X542" s="90">
        <f t="shared" si="173"/>
        <v>0</v>
      </c>
      <c r="Y542" s="89">
        <f t="shared" si="174"/>
        <v>0</v>
      </c>
      <c r="Z542" s="89">
        <f t="shared" si="175"/>
        <v>0</v>
      </c>
      <c r="AA542" s="87"/>
      <c r="AB542" s="87"/>
      <c r="AD542" s="186" t="s">
        <v>145</v>
      </c>
    </row>
    <row r="543" spans="1:30" s="74" customFormat="1" ht="12.75" customHeight="1">
      <c r="A543" s="75" t="str">
        <f t="shared" si="164"/>
        <v/>
      </c>
      <c r="B543" s="76">
        <f t="shared" si="165"/>
        <v>211</v>
      </c>
      <c r="C543" s="77">
        <f t="shared" si="166"/>
        <v>36</v>
      </c>
      <c r="D543" s="78" t="str">
        <f t="shared" si="167"/>
        <v/>
      </c>
      <c r="E543" s="79">
        <f t="shared" si="168"/>
        <v>9.4</v>
      </c>
      <c r="F543" s="80">
        <v>700</v>
      </c>
      <c r="G543" s="81">
        <v>62.92</v>
      </c>
      <c r="H543" s="81">
        <v>59.66</v>
      </c>
      <c r="I543" s="81">
        <v>3.2600000000000051</v>
      </c>
      <c r="J543" s="81" t="s">
        <v>103</v>
      </c>
      <c r="K543" s="81" t="s">
        <v>96</v>
      </c>
      <c r="L543" s="82">
        <v>0</v>
      </c>
      <c r="M543" s="83" t="s">
        <v>104</v>
      </c>
      <c r="N543" s="83" t="s">
        <v>100</v>
      </c>
      <c r="O543" s="83" t="s">
        <v>100</v>
      </c>
      <c r="P543" s="84">
        <v>0</v>
      </c>
      <c r="Q543" s="85">
        <f t="shared" si="169"/>
        <v>1</v>
      </c>
      <c r="R543" s="91">
        <v>8476</v>
      </c>
      <c r="S543" s="87"/>
      <c r="T543" s="88">
        <f>IF(S543=0,0,SUM($S$5:S543))</f>
        <v>0</v>
      </c>
      <c r="U543" s="89">
        <f t="shared" si="170"/>
        <v>0</v>
      </c>
      <c r="V543" s="89">
        <f t="shared" si="171"/>
        <v>0</v>
      </c>
      <c r="W543" s="90">
        <f t="shared" si="172"/>
        <v>0</v>
      </c>
      <c r="X543" s="90">
        <f t="shared" si="173"/>
        <v>0</v>
      </c>
      <c r="Y543" s="89">
        <f t="shared" si="174"/>
        <v>0</v>
      </c>
      <c r="Z543" s="89">
        <f t="shared" si="175"/>
        <v>0</v>
      </c>
      <c r="AA543" s="87"/>
      <c r="AB543" s="87"/>
      <c r="AD543" s="186" t="s">
        <v>145</v>
      </c>
    </row>
    <row r="544" spans="1:30" s="74" customFormat="1" ht="12.75" customHeight="1">
      <c r="A544" s="75" t="str">
        <f t="shared" si="164"/>
        <v/>
      </c>
      <c r="B544" s="76">
        <f t="shared" si="165"/>
        <v>211</v>
      </c>
      <c r="C544" s="77">
        <f t="shared" si="166"/>
        <v>39</v>
      </c>
      <c r="D544" s="78" t="str">
        <f t="shared" si="167"/>
        <v>(전)</v>
      </c>
      <c r="E544" s="79">
        <f t="shared" si="168"/>
        <v>3</v>
      </c>
      <c r="F544" s="80">
        <v>700</v>
      </c>
      <c r="G544" s="81">
        <v>62.03</v>
      </c>
      <c r="H544" s="81">
        <v>59.64</v>
      </c>
      <c r="I544" s="81">
        <v>2.3900000000000006</v>
      </c>
      <c r="J544" s="81" t="s">
        <v>103</v>
      </c>
      <c r="K544" s="81" t="s">
        <v>96</v>
      </c>
      <c r="L544" s="82">
        <v>0</v>
      </c>
      <c r="M544" s="83" t="s">
        <v>124</v>
      </c>
      <c r="N544" s="83" t="s">
        <v>100</v>
      </c>
      <c r="O544" s="83" t="s">
        <v>100</v>
      </c>
      <c r="P544" s="84">
        <v>0</v>
      </c>
      <c r="Q544" s="85">
        <f t="shared" si="169"/>
        <v>1</v>
      </c>
      <c r="R544" s="91">
        <v>8479</v>
      </c>
      <c r="S544" s="87"/>
      <c r="T544" s="88">
        <f>IF(S544=0,0,SUM($S$5:S544))</f>
        <v>0</v>
      </c>
      <c r="U544" s="89">
        <f t="shared" si="170"/>
        <v>0</v>
      </c>
      <c r="V544" s="89">
        <f t="shared" si="171"/>
        <v>0</v>
      </c>
      <c r="W544" s="90">
        <f t="shared" si="172"/>
        <v>0</v>
      </c>
      <c r="X544" s="90">
        <f t="shared" si="173"/>
        <v>0</v>
      </c>
      <c r="Y544" s="89">
        <f t="shared" si="174"/>
        <v>0</v>
      </c>
      <c r="Z544" s="89">
        <f t="shared" si="175"/>
        <v>0</v>
      </c>
      <c r="AA544" s="87"/>
      <c r="AB544" s="87"/>
      <c r="AD544" s="186" t="s">
        <v>145</v>
      </c>
    </row>
    <row r="545" spans="1:30" s="74" customFormat="1" ht="12.75" customHeight="1">
      <c r="A545" s="75" t="str">
        <f t="shared" si="164"/>
        <v/>
      </c>
      <c r="B545" s="76">
        <f t="shared" si="165"/>
        <v>211</v>
      </c>
      <c r="C545" s="77">
        <f t="shared" si="166"/>
        <v>39</v>
      </c>
      <c r="D545" s="78" t="str">
        <f t="shared" si="167"/>
        <v>(후)</v>
      </c>
      <c r="E545" s="79">
        <f t="shared" si="168"/>
        <v>0</v>
      </c>
      <c r="F545" s="80">
        <v>700</v>
      </c>
      <c r="G545" s="81">
        <v>62.03</v>
      </c>
      <c r="H545" s="81">
        <v>59.64</v>
      </c>
      <c r="I545" s="81">
        <v>2.3900000000000006</v>
      </c>
      <c r="J545" s="81" t="s">
        <v>103</v>
      </c>
      <c r="K545" s="81" t="s">
        <v>95</v>
      </c>
      <c r="L545" s="82">
        <v>0</v>
      </c>
      <c r="M545" s="83" t="s">
        <v>100</v>
      </c>
      <c r="N545" s="83" t="s">
        <v>100</v>
      </c>
      <c r="O545" s="83" t="s">
        <v>100</v>
      </c>
      <c r="P545" s="84">
        <v>0</v>
      </c>
      <c r="Q545" s="85">
        <f t="shared" si="169"/>
        <v>1</v>
      </c>
      <c r="R545" s="91">
        <v>8479</v>
      </c>
      <c r="S545" s="87"/>
      <c r="T545" s="88">
        <f>IF(S545=0,0,SUM($S$5:S545))</f>
        <v>0</v>
      </c>
      <c r="U545" s="89">
        <f t="shared" si="170"/>
        <v>0</v>
      </c>
      <c r="V545" s="89">
        <f t="shared" si="171"/>
        <v>0</v>
      </c>
      <c r="W545" s="90">
        <f t="shared" si="172"/>
        <v>0</v>
      </c>
      <c r="X545" s="90">
        <f t="shared" si="173"/>
        <v>0</v>
      </c>
      <c r="Y545" s="89">
        <f t="shared" si="174"/>
        <v>0</v>
      </c>
      <c r="Z545" s="89">
        <f t="shared" si="175"/>
        <v>0</v>
      </c>
      <c r="AA545" s="87"/>
      <c r="AB545" s="87"/>
      <c r="AD545" s="186" t="s">
        <v>145</v>
      </c>
    </row>
    <row r="546" spans="1:30" s="74" customFormat="1" ht="12.75" customHeight="1">
      <c r="A546" s="75" t="str">
        <f t="shared" si="164"/>
        <v/>
      </c>
      <c r="B546" s="76">
        <f t="shared" si="165"/>
        <v>212</v>
      </c>
      <c r="C546" s="77">
        <f t="shared" si="166"/>
        <v>0</v>
      </c>
      <c r="D546" s="78" t="str">
        <f t="shared" si="167"/>
        <v/>
      </c>
      <c r="E546" s="79">
        <f t="shared" si="168"/>
        <v>1</v>
      </c>
      <c r="F546" s="80">
        <v>700</v>
      </c>
      <c r="G546" s="81">
        <v>62.01</v>
      </c>
      <c r="H546" s="81">
        <v>59.62</v>
      </c>
      <c r="I546" s="81">
        <v>2.3900000000000006</v>
      </c>
      <c r="J546" s="81" t="s">
        <v>103</v>
      </c>
      <c r="K546" s="81" t="s">
        <v>95</v>
      </c>
      <c r="L546" s="82">
        <v>0</v>
      </c>
      <c r="M546" s="83" t="s">
        <v>100</v>
      </c>
      <c r="N546" s="83" t="s">
        <v>100</v>
      </c>
      <c r="O546" s="83" t="s">
        <v>100</v>
      </c>
      <c r="P546" s="84">
        <v>0</v>
      </c>
      <c r="Q546" s="85">
        <f t="shared" si="169"/>
        <v>1</v>
      </c>
      <c r="R546" s="91">
        <v>8480</v>
      </c>
      <c r="S546" s="87"/>
      <c r="T546" s="88">
        <f>IF(S546=0,0,SUM($S$5:S546))</f>
        <v>0</v>
      </c>
      <c r="U546" s="89">
        <f t="shared" si="170"/>
        <v>0</v>
      </c>
      <c r="V546" s="89">
        <f t="shared" si="171"/>
        <v>0</v>
      </c>
      <c r="W546" s="90">
        <f t="shared" si="172"/>
        <v>0</v>
      </c>
      <c r="X546" s="90">
        <f t="shared" si="173"/>
        <v>0</v>
      </c>
      <c r="Y546" s="89">
        <f t="shared" si="174"/>
        <v>0</v>
      </c>
      <c r="Z546" s="89">
        <f t="shared" si="175"/>
        <v>0</v>
      </c>
      <c r="AA546" s="87"/>
      <c r="AB546" s="87"/>
      <c r="AD546" s="186" t="s">
        <v>145</v>
      </c>
    </row>
    <row r="547" spans="1:30" s="74" customFormat="1" ht="12.75" customHeight="1">
      <c r="A547" s="75" t="str">
        <f t="shared" si="164"/>
        <v/>
      </c>
      <c r="B547" s="76">
        <f t="shared" si="165"/>
        <v>212</v>
      </c>
      <c r="C547" s="77">
        <f t="shared" si="166"/>
        <v>5.9</v>
      </c>
      <c r="D547" s="78" t="str">
        <f t="shared" si="167"/>
        <v/>
      </c>
      <c r="E547" s="79">
        <f t="shared" si="168"/>
        <v>5.9</v>
      </c>
      <c r="F547" s="80">
        <v>700</v>
      </c>
      <c r="G547" s="81">
        <v>61.92</v>
      </c>
      <c r="H547" s="81">
        <v>59.47</v>
      </c>
      <c r="I547" s="81">
        <v>2.4500000000000028</v>
      </c>
      <c r="J547" s="81" t="s">
        <v>103</v>
      </c>
      <c r="K547" s="81" t="s">
        <v>95</v>
      </c>
      <c r="L547" s="82">
        <v>0</v>
      </c>
      <c r="M547" s="83" t="s">
        <v>124</v>
      </c>
      <c r="N547" s="83" t="s">
        <v>100</v>
      </c>
      <c r="O547" s="83" t="s">
        <v>100</v>
      </c>
      <c r="P547" s="84">
        <v>0</v>
      </c>
      <c r="Q547" s="85">
        <f t="shared" si="169"/>
        <v>1</v>
      </c>
      <c r="R547" s="91">
        <v>8485.9</v>
      </c>
      <c r="S547" s="87"/>
      <c r="T547" s="88">
        <f>IF(S547=0,0,SUM($S$5:S547))</f>
        <v>0</v>
      </c>
      <c r="U547" s="89">
        <f t="shared" si="170"/>
        <v>0</v>
      </c>
      <c r="V547" s="89">
        <f t="shared" si="171"/>
        <v>0</v>
      </c>
      <c r="W547" s="90">
        <f t="shared" si="172"/>
        <v>0</v>
      </c>
      <c r="X547" s="90">
        <f t="shared" si="173"/>
        <v>0</v>
      </c>
      <c r="Y547" s="89">
        <f t="shared" si="174"/>
        <v>0</v>
      </c>
      <c r="Z547" s="89">
        <f t="shared" si="175"/>
        <v>0</v>
      </c>
      <c r="AA547" s="87"/>
      <c r="AB547" s="87"/>
      <c r="AD547" s="186" t="s">
        <v>145</v>
      </c>
    </row>
    <row r="548" spans="1:30" s="74" customFormat="1" ht="12.75" customHeight="1">
      <c r="A548" s="75" t="str">
        <f t="shared" si="164"/>
        <v/>
      </c>
      <c r="B548" s="76">
        <f t="shared" si="165"/>
        <v>212</v>
      </c>
      <c r="C548" s="77">
        <f t="shared" si="166"/>
        <v>15.2</v>
      </c>
      <c r="D548" s="78" t="str">
        <f t="shared" si="167"/>
        <v>(전)</v>
      </c>
      <c r="E548" s="79">
        <f t="shared" si="168"/>
        <v>9.3000000000000007</v>
      </c>
      <c r="F548" s="80">
        <v>700</v>
      </c>
      <c r="G548" s="81">
        <v>61.77</v>
      </c>
      <c r="H548" s="81">
        <v>59.25</v>
      </c>
      <c r="I548" s="81">
        <v>2.5200000000000031</v>
      </c>
      <c r="J548" s="81" t="s">
        <v>103</v>
      </c>
      <c r="K548" s="81" t="s">
        <v>95</v>
      </c>
      <c r="L548" s="82">
        <v>0</v>
      </c>
      <c r="M548" s="83" t="s">
        <v>100</v>
      </c>
      <c r="N548" s="83" t="s">
        <v>100</v>
      </c>
      <c r="O548" s="83" t="s">
        <v>100</v>
      </c>
      <c r="P548" s="84">
        <v>0</v>
      </c>
      <c r="Q548" s="85">
        <f t="shared" si="169"/>
        <v>1</v>
      </c>
      <c r="R548" s="91">
        <v>8495.2000000000007</v>
      </c>
      <c r="S548" s="87"/>
      <c r="T548" s="88">
        <f>IF(S548=0,0,SUM($S$5:S548))</f>
        <v>0</v>
      </c>
      <c r="U548" s="89">
        <f t="shared" si="170"/>
        <v>0</v>
      </c>
      <c r="V548" s="89">
        <f t="shared" si="171"/>
        <v>0</v>
      </c>
      <c r="W548" s="90">
        <f t="shared" si="172"/>
        <v>0</v>
      </c>
      <c r="X548" s="90">
        <f t="shared" si="173"/>
        <v>0</v>
      </c>
      <c r="Y548" s="89">
        <f t="shared" si="174"/>
        <v>0</v>
      </c>
      <c r="Z548" s="89">
        <f t="shared" si="175"/>
        <v>0</v>
      </c>
      <c r="AA548" s="87"/>
      <c r="AB548" s="87"/>
      <c r="AD548" s="186" t="s">
        <v>145</v>
      </c>
    </row>
    <row r="549" spans="1:30" s="74" customFormat="1" ht="12.75" customHeight="1">
      <c r="A549" s="75" t="str">
        <f t="shared" si="164"/>
        <v/>
      </c>
      <c r="B549" s="76">
        <f t="shared" si="165"/>
        <v>212</v>
      </c>
      <c r="C549" s="77">
        <f t="shared" si="166"/>
        <v>15.2</v>
      </c>
      <c r="D549" s="78" t="str">
        <f t="shared" si="167"/>
        <v>(후)</v>
      </c>
      <c r="E549" s="79">
        <f t="shared" si="168"/>
        <v>0</v>
      </c>
      <c r="F549" s="80">
        <v>700</v>
      </c>
      <c r="G549" s="81">
        <v>61.77</v>
      </c>
      <c r="H549" s="81">
        <v>59.25</v>
      </c>
      <c r="I549" s="81">
        <v>2.5200000000000031</v>
      </c>
      <c r="J549" s="81" t="s">
        <v>111</v>
      </c>
      <c r="K549" s="81" t="s">
        <v>95</v>
      </c>
      <c r="L549" s="82">
        <v>0</v>
      </c>
      <c r="M549" s="83" t="s">
        <v>100</v>
      </c>
      <c r="N549" s="83" t="s">
        <v>100</v>
      </c>
      <c r="O549" s="83" t="s">
        <v>100</v>
      </c>
      <c r="P549" s="84">
        <v>0</v>
      </c>
      <c r="Q549" s="85">
        <f t="shared" si="169"/>
        <v>1</v>
      </c>
      <c r="R549" s="91">
        <v>8495.2000000000007</v>
      </c>
      <c r="S549" s="87"/>
      <c r="T549" s="88">
        <f>IF(S549=0,0,SUM($S$5:S549))</f>
        <v>0</v>
      </c>
      <c r="U549" s="89">
        <f t="shared" si="170"/>
        <v>0</v>
      </c>
      <c r="V549" s="89">
        <f t="shared" si="171"/>
        <v>0</v>
      </c>
      <c r="W549" s="90">
        <f t="shared" si="172"/>
        <v>0</v>
      </c>
      <c r="X549" s="90">
        <f t="shared" si="173"/>
        <v>0</v>
      </c>
      <c r="Y549" s="89">
        <f t="shared" si="174"/>
        <v>0</v>
      </c>
      <c r="Z549" s="89">
        <f t="shared" si="175"/>
        <v>0</v>
      </c>
      <c r="AA549" s="87"/>
      <c r="AB549" s="87"/>
      <c r="AD549" s="186" t="s">
        <v>145</v>
      </c>
    </row>
    <row r="550" spans="1:30" s="74" customFormat="1" ht="12.75" customHeight="1">
      <c r="A550" s="75" t="str">
        <f t="shared" si="164"/>
        <v/>
      </c>
      <c r="B550" s="76">
        <f t="shared" si="165"/>
        <v>212</v>
      </c>
      <c r="C550" s="77">
        <f t="shared" si="166"/>
        <v>18.3</v>
      </c>
      <c r="D550" s="78" t="str">
        <f t="shared" si="167"/>
        <v/>
      </c>
      <c r="E550" s="79">
        <f t="shared" si="168"/>
        <v>3.1</v>
      </c>
      <c r="F550" s="80">
        <v>700</v>
      </c>
      <c r="G550" s="81">
        <v>61.72</v>
      </c>
      <c r="H550" s="81">
        <v>59.18</v>
      </c>
      <c r="I550" s="81">
        <v>2.5399999999999991</v>
      </c>
      <c r="J550" s="81" t="s">
        <v>111</v>
      </c>
      <c r="K550" s="81" t="s">
        <v>95</v>
      </c>
      <c r="L550" s="82">
        <v>0</v>
      </c>
      <c r="M550" s="83" t="s">
        <v>100</v>
      </c>
      <c r="N550" s="83" t="s">
        <v>100</v>
      </c>
      <c r="O550" s="83" t="s">
        <v>100</v>
      </c>
      <c r="P550" s="84">
        <v>0</v>
      </c>
      <c r="Q550" s="85">
        <f t="shared" si="169"/>
        <v>1</v>
      </c>
      <c r="R550" s="91">
        <v>8498.2999999999993</v>
      </c>
      <c r="S550" s="87"/>
      <c r="T550" s="88">
        <f>IF(S550=0,0,SUM($S$5:S550))</f>
        <v>0</v>
      </c>
      <c r="U550" s="89">
        <f t="shared" si="170"/>
        <v>0</v>
      </c>
      <c r="V550" s="89">
        <f t="shared" si="171"/>
        <v>0</v>
      </c>
      <c r="W550" s="90">
        <f t="shared" si="172"/>
        <v>0</v>
      </c>
      <c r="X550" s="90">
        <f t="shared" si="173"/>
        <v>0</v>
      </c>
      <c r="Y550" s="89">
        <f t="shared" si="174"/>
        <v>0</v>
      </c>
      <c r="Z550" s="89">
        <f t="shared" si="175"/>
        <v>0</v>
      </c>
      <c r="AA550" s="87"/>
      <c r="AB550" s="87"/>
      <c r="AD550" s="186" t="s">
        <v>145</v>
      </c>
    </row>
    <row r="551" spans="1:30" s="74" customFormat="1" ht="12.75" customHeight="1">
      <c r="A551" s="75" t="str">
        <f t="shared" si="164"/>
        <v/>
      </c>
      <c r="B551" s="76">
        <f t="shared" si="165"/>
        <v>212</v>
      </c>
      <c r="C551" s="77">
        <f t="shared" si="166"/>
        <v>32</v>
      </c>
      <c r="D551" s="78" t="str">
        <f t="shared" si="167"/>
        <v/>
      </c>
      <c r="E551" s="79">
        <f t="shared" si="168"/>
        <v>13.7</v>
      </c>
      <c r="F551" s="80">
        <v>700</v>
      </c>
      <c r="G551" s="81">
        <v>61.25</v>
      </c>
      <c r="H551" s="81">
        <v>58.85</v>
      </c>
      <c r="I551" s="81">
        <v>2.3999999999999986</v>
      </c>
      <c r="J551" s="81" t="s">
        <v>111</v>
      </c>
      <c r="K551" s="81" t="s">
        <v>95</v>
      </c>
      <c r="L551" s="82">
        <v>0</v>
      </c>
      <c r="M551" s="83" t="s">
        <v>104</v>
      </c>
      <c r="N551" s="83" t="s">
        <v>100</v>
      </c>
      <c r="O551" s="83" t="s">
        <v>100</v>
      </c>
      <c r="P551" s="84">
        <v>0</v>
      </c>
      <c r="Q551" s="85">
        <f t="shared" si="169"/>
        <v>1</v>
      </c>
      <c r="R551" s="91">
        <v>8512</v>
      </c>
      <c r="S551" s="87"/>
      <c r="T551" s="88">
        <f>IF(S551=0,0,SUM($S$5:S551))</f>
        <v>0</v>
      </c>
      <c r="U551" s="89">
        <f t="shared" si="170"/>
        <v>0</v>
      </c>
      <c r="V551" s="89">
        <f t="shared" si="171"/>
        <v>0</v>
      </c>
      <c r="W551" s="90">
        <f t="shared" si="172"/>
        <v>0</v>
      </c>
      <c r="X551" s="90">
        <f t="shared" si="173"/>
        <v>0</v>
      </c>
      <c r="Y551" s="89">
        <f t="shared" si="174"/>
        <v>0</v>
      </c>
      <c r="Z551" s="89">
        <f t="shared" si="175"/>
        <v>0</v>
      </c>
      <c r="AA551" s="87"/>
      <c r="AB551" s="87"/>
      <c r="AD551" s="186" t="s">
        <v>145</v>
      </c>
    </row>
    <row r="552" spans="1:30" s="74" customFormat="1" ht="12.75" customHeight="1">
      <c r="A552" s="75" t="str">
        <f t="shared" si="164"/>
        <v/>
      </c>
      <c r="B552" s="76">
        <f t="shared" si="165"/>
        <v>213</v>
      </c>
      <c r="C552" s="77">
        <f t="shared" si="166"/>
        <v>0</v>
      </c>
      <c r="D552" s="78" t="str">
        <f t="shared" si="167"/>
        <v/>
      </c>
      <c r="E552" s="79">
        <f t="shared" si="168"/>
        <v>8</v>
      </c>
      <c r="F552" s="80">
        <v>700</v>
      </c>
      <c r="G552" s="81">
        <v>60.98</v>
      </c>
      <c r="H552" s="81">
        <v>58.65</v>
      </c>
      <c r="I552" s="81">
        <v>2.3299999999999983</v>
      </c>
      <c r="J552" s="81" t="s">
        <v>111</v>
      </c>
      <c r="K552" s="81" t="s">
        <v>95</v>
      </c>
      <c r="L552" s="82">
        <v>0</v>
      </c>
      <c r="M552" s="83" t="s">
        <v>100</v>
      </c>
      <c r="N552" s="83" t="s">
        <v>100</v>
      </c>
      <c r="O552" s="83" t="s">
        <v>100</v>
      </c>
      <c r="P552" s="84">
        <v>0</v>
      </c>
      <c r="Q552" s="85">
        <f t="shared" si="169"/>
        <v>1</v>
      </c>
      <c r="R552" s="91">
        <v>8520</v>
      </c>
      <c r="S552" s="87"/>
      <c r="T552" s="88">
        <f>IF(S552=0,0,SUM($S$5:S552))</f>
        <v>0</v>
      </c>
      <c r="U552" s="89">
        <f t="shared" si="170"/>
        <v>0</v>
      </c>
      <c r="V552" s="89">
        <f t="shared" si="171"/>
        <v>0</v>
      </c>
      <c r="W552" s="90">
        <f t="shared" si="172"/>
        <v>0</v>
      </c>
      <c r="X552" s="90">
        <f t="shared" si="173"/>
        <v>0</v>
      </c>
      <c r="Y552" s="89">
        <f t="shared" si="174"/>
        <v>0</v>
      </c>
      <c r="Z552" s="89">
        <f t="shared" si="175"/>
        <v>0</v>
      </c>
      <c r="AA552" s="87"/>
      <c r="AB552" s="87"/>
      <c r="AD552" s="186" t="s">
        <v>145</v>
      </c>
    </row>
    <row r="553" spans="1:30" s="74" customFormat="1" ht="12.75" customHeight="1">
      <c r="A553" s="75" t="str">
        <f t="shared" si="164"/>
        <v/>
      </c>
      <c r="B553" s="76">
        <f t="shared" si="165"/>
        <v>213</v>
      </c>
      <c r="C553" s="77">
        <f t="shared" si="166"/>
        <v>18.3</v>
      </c>
      <c r="D553" s="78" t="str">
        <f t="shared" si="167"/>
        <v/>
      </c>
      <c r="E553" s="79">
        <f t="shared" si="168"/>
        <v>18.3</v>
      </c>
      <c r="F553" s="80">
        <v>700</v>
      </c>
      <c r="G553" s="81">
        <v>60.36</v>
      </c>
      <c r="H553" s="81">
        <v>58.21</v>
      </c>
      <c r="I553" s="81">
        <v>2.1499999999999986</v>
      </c>
      <c r="J553" s="81" t="s">
        <v>111</v>
      </c>
      <c r="K553" s="81" t="s">
        <v>95</v>
      </c>
      <c r="L553" s="82">
        <v>0</v>
      </c>
      <c r="M553" s="83" t="s">
        <v>100</v>
      </c>
      <c r="N553" s="83" t="s">
        <v>100</v>
      </c>
      <c r="O553" s="83" t="s">
        <v>100</v>
      </c>
      <c r="P553" s="84">
        <v>0</v>
      </c>
      <c r="Q553" s="85">
        <f t="shared" si="169"/>
        <v>1</v>
      </c>
      <c r="R553" s="91">
        <v>8538.2999999999993</v>
      </c>
      <c r="S553" s="87"/>
      <c r="T553" s="88">
        <f>IF(S553=0,0,SUM($S$5:S553))</f>
        <v>0</v>
      </c>
      <c r="U553" s="89">
        <f t="shared" si="170"/>
        <v>0</v>
      </c>
      <c r="V553" s="89">
        <f t="shared" si="171"/>
        <v>0</v>
      </c>
      <c r="W553" s="90">
        <f t="shared" si="172"/>
        <v>0</v>
      </c>
      <c r="X553" s="90">
        <f t="shared" si="173"/>
        <v>0</v>
      </c>
      <c r="Y553" s="89">
        <f t="shared" si="174"/>
        <v>0</v>
      </c>
      <c r="Z553" s="89">
        <f t="shared" si="175"/>
        <v>0</v>
      </c>
      <c r="AA553" s="87"/>
      <c r="AB553" s="87"/>
      <c r="AD553" s="186" t="s">
        <v>145</v>
      </c>
    </row>
    <row r="554" spans="1:30" s="74" customFormat="1" ht="12.75" customHeight="1">
      <c r="A554" s="75" t="str">
        <f t="shared" si="164"/>
        <v/>
      </c>
      <c r="B554" s="76">
        <f t="shared" si="165"/>
        <v>213</v>
      </c>
      <c r="C554" s="77">
        <f t="shared" si="166"/>
        <v>23.9</v>
      </c>
      <c r="D554" s="78" t="str">
        <f t="shared" si="167"/>
        <v/>
      </c>
      <c r="E554" s="79">
        <f t="shared" si="168"/>
        <v>5.6</v>
      </c>
      <c r="F554" s="80">
        <v>700</v>
      </c>
      <c r="G554" s="81">
        <v>60.3</v>
      </c>
      <c r="H554" s="81">
        <v>58.08</v>
      </c>
      <c r="I554" s="81">
        <v>2.2199999999999989</v>
      </c>
      <c r="J554" s="81" t="s">
        <v>111</v>
      </c>
      <c r="K554" s="81" t="s">
        <v>95</v>
      </c>
      <c r="L554" s="82">
        <v>0</v>
      </c>
      <c r="M554" s="83" t="s">
        <v>104</v>
      </c>
      <c r="N554" s="83" t="s">
        <v>100</v>
      </c>
      <c r="O554" s="83" t="s">
        <v>100</v>
      </c>
      <c r="P554" s="84">
        <v>0</v>
      </c>
      <c r="Q554" s="85">
        <f t="shared" si="169"/>
        <v>1</v>
      </c>
      <c r="R554" s="91">
        <v>8543.9</v>
      </c>
      <c r="S554" s="87"/>
      <c r="T554" s="88">
        <f>IF(S554=0,0,SUM($S$5:S554))</f>
        <v>0</v>
      </c>
      <c r="U554" s="89">
        <f t="shared" si="170"/>
        <v>0</v>
      </c>
      <c r="V554" s="89">
        <f t="shared" si="171"/>
        <v>0</v>
      </c>
      <c r="W554" s="90">
        <f t="shared" si="172"/>
        <v>0</v>
      </c>
      <c r="X554" s="90">
        <f t="shared" si="173"/>
        <v>0</v>
      </c>
      <c r="Y554" s="89">
        <f t="shared" si="174"/>
        <v>0</v>
      </c>
      <c r="Z554" s="89">
        <f t="shared" si="175"/>
        <v>0</v>
      </c>
      <c r="AA554" s="87"/>
      <c r="AB554" s="87"/>
      <c r="AD554" s="186" t="s">
        <v>145</v>
      </c>
    </row>
    <row r="555" spans="1:30" s="74" customFormat="1" ht="12.75" customHeight="1">
      <c r="A555" s="75" t="str">
        <f t="shared" si="164"/>
        <v/>
      </c>
      <c r="B555" s="76">
        <f t="shared" si="165"/>
        <v>213</v>
      </c>
      <c r="C555" s="77">
        <f t="shared" si="166"/>
        <v>29.5</v>
      </c>
      <c r="D555" s="78" t="str">
        <f t="shared" si="167"/>
        <v/>
      </c>
      <c r="E555" s="79">
        <f t="shared" si="168"/>
        <v>5.6</v>
      </c>
      <c r="F555" s="80">
        <v>700</v>
      </c>
      <c r="G555" s="81">
        <v>60.24</v>
      </c>
      <c r="H555" s="81">
        <v>57.94</v>
      </c>
      <c r="I555" s="81">
        <v>2.3000000000000043</v>
      </c>
      <c r="J555" s="81" t="s">
        <v>111</v>
      </c>
      <c r="K555" s="81" t="s">
        <v>95</v>
      </c>
      <c r="L555" s="82">
        <v>0</v>
      </c>
      <c r="M555" s="83" t="s">
        <v>106</v>
      </c>
      <c r="N555" s="83" t="s">
        <v>100</v>
      </c>
      <c r="O555" s="83" t="s">
        <v>100</v>
      </c>
      <c r="P555" s="84">
        <v>0</v>
      </c>
      <c r="Q555" s="85">
        <f t="shared" si="169"/>
        <v>1</v>
      </c>
      <c r="R555" s="91">
        <v>8549.5</v>
      </c>
      <c r="S555" s="87"/>
      <c r="T555" s="88">
        <f>IF(S555=0,0,SUM($S$5:S555))</f>
        <v>0</v>
      </c>
      <c r="U555" s="89">
        <f t="shared" si="170"/>
        <v>0</v>
      </c>
      <c r="V555" s="89">
        <f t="shared" si="171"/>
        <v>0</v>
      </c>
      <c r="W555" s="90">
        <f t="shared" si="172"/>
        <v>0</v>
      </c>
      <c r="X555" s="90">
        <f t="shared" si="173"/>
        <v>0</v>
      </c>
      <c r="Y555" s="89">
        <f t="shared" si="174"/>
        <v>0</v>
      </c>
      <c r="Z555" s="89">
        <f t="shared" si="175"/>
        <v>0</v>
      </c>
      <c r="AA555" s="87"/>
      <c r="AB555" s="87"/>
      <c r="AD555" s="186" t="s">
        <v>145</v>
      </c>
    </row>
    <row r="556" spans="1:30" s="74" customFormat="1" ht="12.75" customHeight="1">
      <c r="A556" s="75" t="str">
        <f t="shared" si="164"/>
        <v/>
      </c>
      <c r="B556" s="76">
        <f t="shared" si="165"/>
        <v>213</v>
      </c>
      <c r="C556" s="77">
        <f t="shared" si="166"/>
        <v>31.6</v>
      </c>
      <c r="D556" s="78" t="str">
        <f t="shared" si="167"/>
        <v>(전)</v>
      </c>
      <c r="E556" s="79">
        <f t="shared" si="168"/>
        <v>2.1</v>
      </c>
      <c r="F556" s="80">
        <v>700</v>
      </c>
      <c r="G556" s="81">
        <v>60.22</v>
      </c>
      <c r="H556" s="81">
        <v>57.89</v>
      </c>
      <c r="I556" s="81">
        <v>2.3299999999999983</v>
      </c>
      <c r="J556" s="81" t="s">
        <v>111</v>
      </c>
      <c r="K556" s="81" t="s">
        <v>95</v>
      </c>
      <c r="L556" s="82">
        <v>0</v>
      </c>
      <c r="M556" s="83" t="s">
        <v>100</v>
      </c>
      <c r="N556" s="83" t="s">
        <v>100</v>
      </c>
      <c r="O556" s="83" t="s">
        <v>100</v>
      </c>
      <c r="P556" s="84">
        <v>0</v>
      </c>
      <c r="Q556" s="85">
        <f t="shared" si="169"/>
        <v>1</v>
      </c>
      <c r="R556" s="91">
        <v>8551.6</v>
      </c>
      <c r="S556" s="87"/>
      <c r="T556" s="88">
        <f>IF(S556=0,0,SUM($S$5:S556))</f>
        <v>0</v>
      </c>
      <c r="U556" s="89">
        <f t="shared" si="170"/>
        <v>0</v>
      </c>
      <c r="V556" s="89">
        <f t="shared" si="171"/>
        <v>0</v>
      </c>
      <c r="W556" s="90">
        <f t="shared" si="172"/>
        <v>0</v>
      </c>
      <c r="X556" s="90">
        <f t="shared" si="173"/>
        <v>0</v>
      </c>
      <c r="Y556" s="89">
        <f t="shared" si="174"/>
        <v>0</v>
      </c>
      <c r="Z556" s="89">
        <f t="shared" si="175"/>
        <v>0</v>
      </c>
      <c r="AA556" s="87"/>
      <c r="AB556" s="87"/>
      <c r="AD556" s="186" t="s">
        <v>145</v>
      </c>
    </row>
    <row r="557" spans="1:30" s="74" customFormat="1" ht="12.75" customHeight="1">
      <c r="A557" s="75" t="str">
        <f t="shared" si="164"/>
        <v/>
      </c>
      <c r="B557" s="76">
        <f t="shared" si="165"/>
        <v>213</v>
      </c>
      <c r="C557" s="77">
        <f t="shared" si="166"/>
        <v>31.6</v>
      </c>
      <c r="D557" s="78" t="str">
        <f t="shared" si="167"/>
        <v>(후)</v>
      </c>
      <c r="E557" s="79">
        <f t="shared" si="168"/>
        <v>0</v>
      </c>
      <c r="F557" s="80">
        <v>700</v>
      </c>
      <c r="G557" s="81">
        <v>60.22</v>
      </c>
      <c r="H557" s="81">
        <v>57.89</v>
      </c>
      <c r="I557" s="81">
        <v>2.3299999999999983</v>
      </c>
      <c r="J557" s="81" t="s">
        <v>103</v>
      </c>
      <c r="K557" s="81" t="s">
        <v>95</v>
      </c>
      <c r="L557" s="82">
        <v>0</v>
      </c>
      <c r="M557" s="83" t="s">
        <v>100</v>
      </c>
      <c r="N557" s="83" t="s">
        <v>100</v>
      </c>
      <c r="O557" s="83" t="s">
        <v>100</v>
      </c>
      <c r="P557" s="84">
        <v>0</v>
      </c>
      <c r="Q557" s="85">
        <f t="shared" si="169"/>
        <v>1</v>
      </c>
      <c r="R557" s="91">
        <v>8551.6</v>
      </c>
      <c r="S557" s="87"/>
      <c r="T557" s="88">
        <f>IF(S557=0,0,SUM($S$5:S557))</f>
        <v>0</v>
      </c>
      <c r="U557" s="89">
        <f t="shared" si="170"/>
        <v>0</v>
      </c>
      <c r="V557" s="89">
        <f t="shared" si="171"/>
        <v>0</v>
      </c>
      <c r="W557" s="90">
        <f t="shared" si="172"/>
        <v>0</v>
      </c>
      <c r="X557" s="90">
        <f t="shared" si="173"/>
        <v>0</v>
      </c>
      <c r="Y557" s="89">
        <f t="shared" si="174"/>
        <v>0</v>
      </c>
      <c r="Z557" s="89">
        <f t="shared" si="175"/>
        <v>0</v>
      </c>
      <c r="AA557" s="87"/>
      <c r="AB557" s="87"/>
      <c r="AD557" s="186" t="s">
        <v>145</v>
      </c>
    </row>
    <row r="558" spans="1:30" s="74" customFormat="1" ht="12.75" customHeight="1">
      <c r="A558" s="75" t="str">
        <f t="shared" si="164"/>
        <v/>
      </c>
      <c r="B558" s="76">
        <f t="shared" si="165"/>
        <v>213</v>
      </c>
      <c r="C558" s="77">
        <f t="shared" si="166"/>
        <v>36.9</v>
      </c>
      <c r="D558" s="78" t="str">
        <f t="shared" si="167"/>
        <v/>
      </c>
      <c r="E558" s="79">
        <f t="shared" si="168"/>
        <v>5.3</v>
      </c>
      <c r="F558" s="80">
        <v>700</v>
      </c>
      <c r="G558" s="81">
        <v>60.57</v>
      </c>
      <c r="H558" s="81">
        <v>57.77</v>
      </c>
      <c r="I558" s="81">
        <v>2.7999999999999972</v>
      </c>
      <c r="J558" s="81" t="s">
        <v>103</v>
      </c>
      <c r="K558" s="81" t="s">
        <v>95</v>
      </c>
      <c r="L558" s="82">
        <v>0</v>
      </c>
      <c r="M558" s="83" t="s">
        <v>106</v>
      </c>
      <c r="N558" s="83" t="s">
        <v>100</v>
      </c>
      <c r="O558" s="83" t="s">
        <v>100</v>
      </c>
      <c r="P558" s="84">
        <v>0</v>
      </c>
      <c r="Q558" s="85">
        <f t="shared" si="169"/>
        <v>1</v>
      </c>
      <c r="R558" s="91">
        <v>8556.9</v>
      </c>
      <c r="S558" s="87"/>
      <c r="T558" s="88">
        <f>IF(S558=0,0,SUM($S$5:S558))</f>
        <v>0</v>
      </c>
      <c r="U558" s="89">
        <f t="shared" si="170"/>
        <v>0</v>
      </c>
      <c r="V558" s="89">
        <f t="shared" si="171"/>
        <v>0</v>
      </c>
      <c r="W558" s="90">
        <f t="shared" si="172"/>
        <v>0</v>
      </c>
      <c r="X558" s="90">
        <f t="shared" si="173"/>
        <v>0</v>
      </c>
      <c r="Y558" s="89">
        <f t="shared" si="174"/>
        <v>0</v>
      </c>
      <c r="Z558" s="89">
        <f t="shared" si="175"/>
        <v>0</v>
      </c>
      <c r="AA558" s="87"/>
      <c r="AB558" s="87"/>
      <c r="AD558" s="186" t="s">
        <v>145</v>
      </c>
    </row>
    <row r="559" spans="1:30" s="74" customFormat="1" ht="12.75" customHeight="1">
      <c r="A559" s="75" t="str">
        <f t="shared" si="164"/>
        <v/>
      </c>
      <c r="B559" s="76">
        <f t="shared" si="165"/>
        <v>214</v>
      </c>
      <c r="C559" s="77">
        <f t="shared" si="166"/>
        <v>0</v>
      </c>
      <c r="D559" s="78" t="str">
        <f t="shared" si="167"/>
        <v/>
      </c>
      <c r="E559" s="79">
        <f t="shared" si="168"/>
        <v>3.1</v>
      </c>
      <c r="F559" s="80">
        <v>700</v>
      </c>
      <c r="G559" s="81">
        <v>60.77</v>
      </c>
      <c r="H559" s="81">
        <v>57.69</v>
      </c>
      <c r="I559" s="81">
        <v>3.0800000000000054</v>
      </c>
      <c r="J559" s="81" t="s">
        <v>103</v>
      </c>
      <c r="K559" s="81" t="s">
        <v>95</v>
      </c>
      <c r="L559" s="82">
        <v>0</v>
      </c>
      <c r="M559" s="83" t="s">
        <v>100</v>
      </c>
      <c r="N559" s="83" t="s">
        <v>100</v>
      </c>
      <c r="O559" s="83" t="s">
        <v>100</v>
      </c>
      <c r="P559" s="84">
        <v>0</v>
      </c>
      <c r="Q559" s="85">
        <f t="shared" si="169"/>
        <v>1</v>
      </c>
      <c r="R559" s="91">
        <v>8560</v>
      </c>
      <c r="S559" s="87"/>
      <c r="T559" s="88">
        <f>IF(S559=0,0,SUM($S$5:S559))</f>
        <v>0</v>
      </c>
      <c r="U559" s="89">
        <f t="shared" si="170"/>
        <v>0</v>
      </c>
      <c r="V559" s="89">
        <f t="shared" si="171"/>
        <v>0</v>
      </c>
      <c r="W559" s="90">
        <f t="shared" si="172"/>
        <v>0</v>
      </c>
      <c r="X559" s="90">
        <f t="shared" si="173"/>
        <v>0</v>
      </c>
      <c r="Y559" s="89">
        <f t="shared" si="174"/>
        <v>0</v>
      </c>
      <c r="Z559" s="89">
        <f t="shared" si="175"/>
        <v>0</v>
      </c>
      <c r="AA559" s="87"/>
      <c r="AB559" s="87"/>
      <c r="AD559" s="186" t="s">
        <v>145</v>
      </c>
    </row>
    <row r="560" spans="1:30" s="74" customFormat="1" ht="12.75" customHeight="1">
      <c r="A560" s="75" t="str">
        <f t="shared" si="164"/>
        <v/>
      </c>
      <c r="B560" s="76">
        <f t="shared" si="165"/>
        <v>214</v>
      </c>
      <c r="C560" s="77">
        <f t="shared" si="166"/>
        <v>1.7</v>
      </c>
      <c r="D560" s="78" t="str">
        <f t="shared" si="167"/>
        <v/>
      </c>
      <c r="E560" s="79">
        <f t="shared" si="168"/>
        <v>1.7</v>
      </c>
      <c r="F560" s="80">
        <v>700</v>
      </c>
      <c r="G560" s="81">
        <v>60.88</v>
      </c>
      <c r="H560" s="81">
        <v>57.65</v>
      </c>
      <c r="I560" s="81">
        <v>3.230000000000004</v>
      </c>
      <c r="J560" s="81" t="s">
        <v>103</v>
      </c>
      <c r="K560" s="81" t="s">
        <v>95</v>
      </c>
      <c r="L560" s="82">
        <v>0</v>
      </c>
      <c r="M560" s="83" t="s">
        <v>100</v>
      </c>
      <c r="N560" s="83" t="s">
        <v>112</v>
      </c>
      <c r="O560" s="83" t="s">
        <v>100</v>
      </c>
      <c r="P560" s="84">
        <v>0</v>
      </c>
      <c r="Q560" s="85">
        <f t="shared" si="169"/>
        <v>1</v>
      </c>
      <c r="R560" s="91">
        <v>8561.7000000000007</v>
      </c>
      <c r="S560" s="87"/>
      <c r="T560" s="88">
        <f>IF(S560=0,0,SUM($S$5:S560))</f>
        <v>0</v>
      </c>
      <c r="U560" s="89">
        <f t="shared" si="170"/>
        <v>0</v>
      </c>
      <c r="V560" s="89">
        <f t="shared" si="171"/>
        <v>0</v>
      </c>
      <c r="W560" s="90">
        <f t="shared" si="172"/>
        <v>0</v>
      </c>
      <c r="X560" s="90">
        <f t="shared" si="173"/>
        <v>0</v>
      </c>
      <c r="Y560" s="89">
        <f t="shared" si="174"/>
        <v>0</v>
      </c>
      <c r="Z560" s="89">
        <f t="shared" si="175"/>
        <v>0</v>
      </c>
      <c r="AA560" s="87"/>
      <c r="AB560" s="87"/>
      <c r="AD560" s="186" t="s">
        <v>145</v>
      </c>
    </row>
    <row r="561" spans="1:30" s="74" customFormat="1" ht="12.75" customHeight="1">
      <c r="A561" s="75" t="str">
        <f t="shared" si="164"/>
        <v/>
      </c>
      <c r="B561" s="76">
        <f t="shared" si="165"/>
        <v>214</v>
      </c>
      <c r="C561" s="77">
        <f t="shared" si="166"/>
        <v>7.3</v>
      </c>
      <c r="D561" s="78" t="str">
        <f t="shared" si="167"/>
        <v>(전)</v>
      </c>
      <c r="E561" s="79">
        <f t="shared" si="168"/>
        <v>5.6</v>
      </c>
      <c r="F561" s="80">
        <v>700</v>
      </c>
      <c r="G561" s="81">
        <v>61.36</v>
      </c>
      <c r="H561" s="81">
        <v>57.5</v>
      </c>
      <c r="I561" s="81">
        <v>3.8599999999999994</v>
      </c>
      <c r="J561" s="81" t="s">
        <v>103</v>
      </c>
      <c r="K561" s="81" t="s">
        <v>95</v>
      </c>
      <c r="L561" s="82">
        <v>0</v>
      </c>
      <c r="M561" s="83" t="s">
        <v>106</v>
      </c>
      <c r="N561" s="83" t="s">
        <v>100</v>
      </c>
      <c r="O561" s="83" t="s">
        <v>100</v>
      </c>
      <c r="P561" s="84">
        <v>0</v>
      </c>
      <c r="Q561" s="85">
        <f t="shared" si="169"/>
        <v>1</v>
      </c>
      <c r="R561" s="91">
        <v>8567.2999999999993</v>
      </c>
      <c r="S561" s="87"/>
      <c r="T561" s="88">
        <f>IF(S561=0,0,SUM($S$5:S561))</f>
        <v>0</v>
      </c>
      <c r="U561" s="89">
        <f t="shared" si="170"/>
        <v>0</v>
      </c>
      <c r="V561" s="89">
        <f t="shared" si="171"/>
        <v>0</v>
      </c>
      <c r="W561" s="90">
        <f t="shared" si="172"/>
        <v>0</v>
      </c>
      <c r="X561" s="90">
        <f t="shared" si="173"/>
        <v>0</v>
      </c>
      <c r="Y561" s="89">
        <f t="shared" si="174"/>
        <v>0</v>
      </c>
      <c r="Z561" s="89">
        <f t="shared" si="175"/>
        <v>0</v>
      </c>
      <c r="AA561" s="87"/>
      <c r="AB561" s="87"/>
      <c r="AD561" s="186" t="s">
        <v>145</v>
      </c>
    </row>
    <row r="562" spans="1:30" s="74" customFormat="1" ht="12.75" customHeight="1">
      <c r="A562" s="75" t="str">
        <f t="shared" si="164"/>
        <v/>
      </c>
      <c r="B562" s="76">
        <f t="shared" si="165"/>
        <v>214</v>
      </c>
      <c r="C562" s="77">
        <f t="shared" si="166"/>
        <v>7.3</v>
      </c>
      <c r="D562" s="78" t="str">
        <f t="shared" si="167"/>
        <v>(후)</v>
      </c>
      <c r="E562" s="79">
        <f t="shared" si="168"/>
        <v>0</v>
      </c>
      <c r="F562" s="80">
        <v>700</v>
      </c>
      <c r="G562" s="81">
        <v>61.36</v>
      </c>
      <c r="H562" s="81">
        <v>57.5</v>
      </c>
      <c r="I562" s="81">
        <v>3.8599999999999994</v>
      </c>
      <c r="J562" s="81" t="s">
        <v>103</v>
      </c>
      <c r="K562" s="81" t="s">
        <v>96</v>
      </c>
      <c r="L562" s="82">
        <v>0</v>
      </c>
      <c r="M562" s="83" t="s">
        <v>100</v>
      </c>
      <c r="N562" s="83" t="s">
        <v>100</v>
      </c>
      <c r="O562" s="83" t="s">
        <v>100</v>
      </c>
      <c r="P562" s="84">
        <v>0</v>
      </c>
      <c r="Q562" s="85">
        <f t="shared" si="169"/>
        <v>1</v>
      </c>
      <c r="R562" s="91">
        <v>8567.2999999999993</v>
      </c>
      <c r="S562" s="87"/>
      <c r="T562" s="88">
        <f>IF(S562=0,0,SUM($S$5:S562))</f>
        <v>0</v>
      </c>
      <c r="U562" s="89">
        <f t="shared" si="170"/>
        <v>0</v>
      </c>
      <c r="V562" s="89">
        <f t="shared" si="171"/>
        <v>0</v>
      </c>
      <c r="W562" s="90">
        <f t="shared" si="172"/>
        <v>0</v>
      </c>
      <c r="X562" s="90">
        <f t="shared" si="173"/>
        <v>0</v>
      </c>
      <c r="Y562" s="89">
        <f t="shared" si="174"/>
        <v>0</v>
      </c>
      <c r="Z562" s="89">
        <f t="shared" si="175"/>
        <v>0</v>
      </c>
      <c r="AA562" s="87"/>
      <c r="AB562" s="87"/>
      <c r="AD562" s="186" t="s">
        <v>145</v>
      </c>
    </row>
    <row r="563" spans="1:30" s="74" customFormat="1" ht="12.75" customHeight="1">
      <c r="A563" s="75" t="str">
        <f t="shared" ref="A563" si="176">IF(P563&gt;0,P563,"")</f>
        <v/>
      </c>
      <c r="B563" s="76">
        <f t="shared" ref="B563" si="177">ROUNDDOWN(R563/$P$2,0)</f>
        <v>214</v>
      </c>
      <c r="C563" s="77">
        <f t="shared" ref="C563" si="178">ROUND(R563-(B563*$P$2),2)</f>
        <v>13.5</v>
      </c>
      <c r="D563" s="78" t="str">
        <f t="shared" ref="D563" si="179">IF(D562="(전)","(후)",IF(AND(B563=B564,C563=C564),"(전)",""))</f>
        <v/>
      </c>
      <c r="E563" s="79">
        <f t="shared" ref="E563" si="180">IF(P563&gt;0,0,ROUND(((B563*$P$2)+C563)-((B562*$P$2)+C562),2))</f>
        <v>6.2</v>
      </c>
      <c r="F563" s="80">
        <v>700</v>
      </c>
      <c r="G563" s="81">
        <v>61.9</v>
      </c>
      <c r="H563" s="81">
        <v>57.34</v>
      </c>
      <c r="I563" s="81">
        <v>4.5599999999999952</v>
      </c>
      <c r="J563" s="81" t="s">
        <v>103</v>
      </c>
      <c r="K563" s="81" t="s">
        <v>96</v>
      </c>
      <c r="L563" s="82">
        <v>0</v>
      </c>
      <c r="M563" s="83" t="s">
        <v>100</v>
      </c>
      <c r="N563" s="83" t="s">
        <v>100</v>
      </c>
      <c r="O563" s="83" t="s">
        <v>125</v>
      </c>
      <c r="P563" s="84">
        <v>0</v>
      </c>
      <c r="Q563" s="85">
        <f t="shared" ref="Q563" si="181">IF(P563=0,Q562,P563)</f>
        <v>1</v>
      </c>
      <c r="R563" s="91">
        <v>8573.5</v>
      </c>
      <c r="S563" s="87"/>
      <c r="T563" s="88">
        <f>IF(S563=0,0,SUM($S$5:S563))</f>
        <v>0</v>
      </c>
      <c r="U563" s="89">
        <f t="shared" ref="U563" si="182">IF(S563=1,Q563,0)</f>
        <v>0</v>
      </c>
      <c r="V563" s="89">
        <f t="shared" ref="V563" si="183">IF(S563=1,R563,0)</f>
        <v>0</v>
      </c>
      <c r="W563" s="90">
        <f t="shared" ref="W563" si="184">IF($S563=0,0,G563)</f>
        <v>0</v>
      </c>
      <c r="X563" s="90">
        <f t="shared" ref="X563" si="185">IF($S563=0,0,H563)</f>
        <v>0</v>
      </c>
      <c r="Y563" s="89">
        <f t="shared" ref="Y563" si="186">IF(S563=1,J563,0)</f>
        <v>0</v>
      </c>
      <c r="Z563" s="89">
        <f t="shared" ref="Z563" si="187">IF(S563=1,K563,0)</f>
        <v>0</v>
      </c>
      <c r="AA563" s="87"/>
      <c r="AB563" s="87"/>
      <c r="AD563" s="186" t="s">
        <v>145</v>
      </c>
    </row>
    <row r="564" spans="1:30" s="133" customFormat="1" ht="12.95" customHeight="1">
      <c r="A564" s="118"/>
      <c r="B564" s="119"/>
      <c r="C564" s="120"/>
      <c r="D564" s="121"/>
      <c r="E564" s="122"/>
      <c r="F564" s="123"/>
      <c r="G564" s="124"/>
      <c r="H564" s="124"/>
      <c r="I564" s="124"/>
      <c r="J564" s="124"/>
      <c r="K564" s="124"/>
      <c r="L564" s="125"/>
      <c r="M564" s="126"/>
      <c r="N564" s="126"/>
      <c r="O564" s="126"/>
      <c r="P564" s="127" t="s">
        <v>87</v>
      </c>
      <c r="Q564" s="128" t="s">
        <v>87</v>
      </c>
      <c r="R564" s="129" t="s">
        <v>87</v>
      </c>
      <c r="S564" s="130" t="s">
        <v>87</v>
      </c>
      <c r="T564" s="131" t="s">
        <v>87</v>
      </c>
      <c r="U564" s="131" t="s">
        <v>87</v>
      </c>
      <c r="V564" s="131" t="s">
        <v>87</v>
      </c>
      <c r="W564" s="132" t="s">
        <v>87</v>
      </c>
      <c r="X564" s="132" t="s">
        <v>87</v>
      </c>
      <c r="Y564" s="133" t="s">
        <v>87</v>
      </c>
      <c r="Z564" s="133" t="s">
        <v>87</v>
      </c>
      <c r="AA564" s="133" t="s">
        <v>87</v>
      </c>
      <c r="AB564" s="133" t="s">
        <v>87</v>
      </c>
      <c r="AD564" s="186">
        <v>0</v>
      </c>
    </row>
    <row r="565" spans="1:30" s="74" customFormat="1" ht="12.95" customHeight="1">
      <c r="A565" s="75">
        <f t="shared" ref="A565:A566" si="188">IF(P565&gt;0,P565,"")</f>
        <v>1</v>
      </c>
      <c r="B565" s="76">
        <f t="shared" ref="B565:B566" si="189">ROUNDDOWN(R565/$P$2,0)</f>
        <v>0</v>
      </c>
      <c r="C565" s="77">
        <f t="shared" ref="C565:C566" si="190">ROUND(R565-(B565*$P$2),2)</f>
        <v>0</v>
      </c>
      <c r="D565" s="78" t="str">
        <f t="shared" ref="D565:D566" si="191">IF(D564="(전)","(후)",IF(AND(B565=B566,C565=C566),"(전)",""))</f>
        <v/>
      </c>
      <c r="E565" s="79">
        <f t="shared" ref="E565:E566" si="192">IF(P565&gt;0,0,ROUND(((B565*$P$2)+C565)-((B564*$P$2)+C564),2))</f>
        <v>0</v>
      </c>
      <c r="F565" s="80">
        <v>700</v>
      </c>
      <c r="G565" s="81">
        <v>62.1</v>
      </c>
      <c r="H565" s="81">
        <v>57.91</v>
      </c>
      <c r="I565" s="81">
        <v>4.1900000000000048</v>
      </c>
      <c r="J565" s="81" t="s">
        <v>103</v>
      </c>
      <c r="K565" s="81" t="s">
        <v>96</v>
      </c>
      <c r="L565" s="82">
        <v>0</v>
      </c>
      <c r="M565" s="83" t="s">
        <v>100</v>
      </c>
      <c r="N565" s="83" t="s">
        <v>101</v>
      </c>
      <c r="O565" s="83" t="s">
        <v>126</v>
      </c>
      <c r="P565" s="84">
        <v>1</v>
      </c>
      <c r="Q565" s="85">
        <f t="shared" ref="Q565:Q566" si="193">IF(P565=0,Q564,P565)</f>
        <v>1</v>
      </c>
      <c r="R565" s="91">
        <v>0</v>
      </c>
      <c r="S565" s="87"/>
      <c r="T565" s="88">
        <f>IF(S565=0,0,SUM($S$5:S565))</f>
        <v>0</v>
      </c>
      <c r="U565" s="89">
        <f t="shared" ref="U565:U566" si="194">IF(S565=1,Q565,0)</f>
        <v>0</v>
      </c>
      <c r="V565" s="89">
        <f t="shared" ref="V565:V566" si="195">IF(S565=1,R565,0)</f>
        <v>0</v>
      </c>
      <c r="W565" s="90">
        <f t="shared" ref="W565:W566" si="196">IF($S565=0,0,G565)</f>
        <v>0</v>
      </c>
      <c r="X565" s="90">
        <f t="shared" ref="X565:X566" si="197">IF($S565=0,0,H565)</f>
        <v>0</v>
      </c>
      <c r="Y565" s="89">
        <f t="shared" ref="Y565:Y566" si="198">IF(S565=1,J565,0)</f>
        <v>0</v>
      </c>
      <c r="Z565" s="89">
        <f t="shared" ref="Z565:Z566" si="199">IF(S565=1,K565,0)</f>
        <v>0</v>
      </c>
      <c r="AA565" s="87"/>
      <c r="AB565" s="87"/>
      <c r="AD565" s="186" t="s">
        <v>145</v>
      </c>
    </row>
    <row r="566" spans="1:30" s="74" customFormat="1" ht="12.95" customHeight="1">
      <c r="A566" s="75" t="str">
        <f t="shared" si="188"/>
        <v/>
      </c>
      <c r="B566" s="76">
        <f t="shared" si="189"/>
        <v>0</v>
      </c>
      <c r="C566" s="77">
        <f t="shared" si="190"/>
        <v>6.4</v>
      </c>
      <c r="D566" s="78" t="str">
        <f t="shared" si="191"/>
        <v/>
      </c>
      <c r="E566" s="79">
        <f t="shared" si="192"/>
        <v>6.4</v>
      </c>
      <c r="F566" s="80">
        <v>700</v>
      </c>
      <c r="G566" s="81">
        <v>62.07</v>
      </c>
      <c r="H566" s="81">
        <v>58.08</v>
      </c>
      <c r="I566" s="81">
        <v>3.990000000000002</v>
      </c>
      <c r="J566" s="81" t="s">
        <v>103</v>
      </c>
      <c r="K566" s="81" t="s">
        <v>96</v>
      </c>
      <c r="L566" s="82">
        <v>0</v>
      </c>
      <c r="M566" s="83" t="s">
        <v>106</v>
      </c>
      <c r="N566" s="83" t="s">
        <v>100</v>
      </c>
      <c r="O566" s="83" t="s">
        <v>100</v>
      </c>
      <c r="P566" s="84">
        <v>0</v>
      </c>
      <c r="Q566" s="85">
        <f t="shared" si="193"/>
        <v>1</v>
      </c>
      <c r="R566" s="91">
        <v>6.4</v>
      </c>
      <c r="S566" s="87"/>
      <c r="T566" s="88">
        <f>IF(S566=0,0,SUM($S$5:S566))</f>
        <v>0</v>
      </c>
      <c r="U566" s="89">
        <f t="shared" si="194"/>
        <v>0</v>
      </c>
      <c r="V566" s="89">
        <f t="shared" si="195"/>
        <v>0</v>
      </c>
      <c r="W566" s="90">
        <f t="shared" si="196"/>
        <v>0</v>
      </c>
      <c r="X566" s="90">
        <f t="shared" si="197"/>
        <v>0</v>
      </c>
      <c r="Y566" s="89">
        <f t="shared" si="198"/>
        <v>0</v>
      </c>
      <c r="Z566" s="89">
        <f t="shared" si="199"/>
        <v>0</v>
      </c>
      <c r="AA566" s="87"/>
      <c r="AB566" s="87"/>
      <c r="AD566" s="186" t="s">
        <v>145</v>
      </c>
    </row>
    <row r="567" spans="1:30" s="74" customFormat="1" ht="12.95" customHeight="1">
      <c r="A567" s="75" t="str">
        <f t="shared" si="81"/>
        <v/>
      </c>
      <c r="B567" s="76">
        <f t="shared" si="82"/>
        <v>0</v>
      </c>
      <c r="C567" s="77">
        <f t="shared" si="83"/>
        <v>16.600000000000001</v>
      </c>
      <c r="D567" s="78" t="str">
        <f t="shared" si="84"/>
        <v>(전)</v>
      </c>
      <c r="E567" s="79">
        <f t="shared" si="85"/>
        <v>10.199999999999999</v>
      </c>
      <c r="F567" s="80">
        <v>700</v>
      </c>
      <c r="G567" s="81">
        <v>62.03</v>
      </c>
      <c r="H567" s="81">
        <v>58.36</v>
      </c>
      <c r="I567" s="81">
        <v>3.6700000000000017</v>
      </c>
      <c r="J567" s="81" t="s">
        <v>103</v>
      </c>
      <c r="K567" s="81" t="s">
        <v>96</v>
      </c>
      <c r="L567" s="82">
        <v>0</v>
      </c>
      <c r="M567" s="83" t="s">
        <v>100</v>
      </c>
      <c r="N567" s="83" t="s">
        <v>100</v>
      </c>
      <c r="O567" s="83" t="s">
        <v>100</v>
      </c>
      <c r="P567" s="84">
        <v>0</v>
      </c>
      <c r="Q567" s="85">
        <f t="shared" si="86"/>
        <v>1</v>
      </c>
      <c r="R567" s="91">
        <v>16.600000000000001</v>
      </c>
      <c r="S567" s="87"/>
      <c r="T567" s="88">
        <f>IF(S567=0,0,SUM($S$5:S567))</f>
        <v>0</v>
      </c>
      <c r="U567" s="89">
        <f t="shared" ref="U567:U611" si="200">IF(S567=1,Q567,0)</f>
        <v>0</v>
      </c>
      <c r="V567" s="89">
        <f t="shared" ref="V567:V611" si="201">IF(S567=1,R567,0)</f>
        <v>0</v>
      </c>
      <c r="W567" s="90">
        <f t="shared" ref="W567:X611" si="202">IF($S567=0,0,G567)</f>
        <v>0</v>
      </c>
      <c r="X567" s="90">
        <f t="shared" si="202"/>
        <v>0</v>
      </c>
      <c r="Y567" s="89">
        <f t="shared" ref="Y567:Y611" si="203">IF(S567=1,J567,0)</f>
        <v>0</v>
      </c>
      <c r="Z567" s="89">
        <f t="shared" ref="Z567:Z611" si="204">IF(S567=1,K567,0)</f>
        <v>0</v>
      </c>
      <c r="AA567" s="87"/>
      <c r="AB567" s="87"/>
      <c r="AD567" s="186" t="s">
        <v>145</v>
      </c>
    </row>
    <row r="568" spans="1:30" s="74" customFormat="1" ht="12.95" customHeight="1">
      <c r="A568" s="75" t="str">
        <f t="shared" si="81"/>
        <v/>
      </c>
      <c r="B568" s="76">
        <f t="shared" si="82"/>
        <v>0</v>
      </c>
      <c r="C568" s="77">
        <f t="shared" si="83"/>
        <v>16.600000000000001</v>
      </c>
      <c r="D568" s="78" t="str">
        <f t="shared" si="84"/>
        <v>(후)</v>
      </c>
      <c r="E568" s="79">
        <f t="shared" si="85"/>
        <v>0</v>
      </c>
      <c r="F568" s="80">
        <v>700</v>
      </c>
      <c r="G568" s="81">
        <v>62.03</v>
      </c>
      <c r="H568" s="81">
        <v>58.36</v>
      </c>
      <c r="I568" s="81">
        <v>3.6700000000000017</v>
      </c>
      <c r="J568" s="81" t="s">
        <v>103</v>
      </c>
      <c r="K568" s="81" t="s">
        <v>96</v>
      </c>
      <c r="L568" s="82">
        <v>0</v>
      </c>
      <c r="M568" s="83" t="s">
        <v>100</v>
      </c>
      <c r="N568" s="83" t="s">
        <v>100</v>
      </c>
      <c r="O568" s="83" t="s">
        <v>100</v>
      </c>
      <c r="P568" s="84">
        <v>0</v>
      </c>
      <c r="Q568" s="85">
        <f t="shared" si="86"/>
        <v>1</v>
      </c>
      <c r="R568" s="91">
        <v>16.600000000000001</v>
      </c>
      <c r="S568" s="87"/>
      <c r="T568" s="88">
        <f>IF(S568=0,0,SUM($S$5:S568))</f>
        <v>0</v>
      </c>
      <c r="U568" s="89">
        <f t="shared" si="200"/>
        <v>0</v>
      </c>
      <c r="V568" s="89">
        <f t="shared" si="201"/>
        <v>0</v>
      </c>
      <c r="W568" s="90">
        <f t="shared" si="202"/>
        <v>0</v>
      </c>
      <c r="X568" s="90">
        <f t="shared" si="202"/>
        <v>0</v>
      </c>
      <c r="Y568" s="89">
        <f t="shared" si="203"/>
        <v>0</v>
      </c>
      <c r="Z568" s="89">
        <f t="shared" si="204"/>
        <v>0</v>
      </c>
      <c r="AA568" s="87"/>
      <c r="AB568" s="87"/>
      <c r="AD568" s="186" t="s">
        <v>145</v>
      </c>
    </row>
    <row r="569" spans="1:30" s="74" customFormat="1" ht="12.95" customHeight="1">
      <c r="A569" s="75" t="str">
        <f t="shared" si="81"/>
        <v/>
      </c>
      <c r="B569" s="76">
        <f t="shared" si="82"/>
        <v>0</v>
      </c>
      <c r="C569" s="77">
        <f t="shared" si="83"/>
        <v>19.600000000000001</v>
      </c>
      <c r="D569" s="78" t="str">
        <f t="shared" si="84"/>
        <v/>
      </c>
      <c r="E569" s="79">
        <f t="shared" si="85"/>
        <v>3</v>
      </c>
      <c r="F569" s="80">
        <v>700</v>
      </c>
      <c r="G569" s="81">
        <v>62.92</v>
      </c>
      <c r="H569" s="81">
        <v>59.66</v>
      </c>
      <c r="I569" s="81">
        <v>3.2600000000000051</v>
      </c>
      <c r="J569" s="81" t="s">
        <v>103</v>
      </c>
      <c r="K569" s="81" t="s">
        <v>96</v>
      </c>
      <c r="L569" s="82">
        <v>0</v>
      </c>
      <c r="M569" s="83" t="s">
        <v>104</v>
      </c>
      <c r="N569" s="83" t="s">
        <v>100</v>
      </c>
      <c r="O569" s="83" t="s">
        <v>100</v>
      </c>
      <c r="P569" s="84">
        <v>0</v>
      </c>
      <c r="Q569" s="85">
        <f t="shared" si="86"/>
        <v>1</v>
      </c>
      <c r="R569" s="91">
        <v>19.600000000000001</v>
      </c>
      <c r="S569" s="87"/>
      <c r="T569" s="88">
        <f>IF(S569=0,0,SUM($S$5:S569))</f>
        <v>0</v>
      </c>
      <c r="U569" s="89">
        <f t="shared" si="200"/>
        <v>0</v>
      </c>
      <c r="V569" s="89">
        <f t="shared" si="201"/>
        <v>0</v>
      </c>
      <c r="W569" s="90">
        <f t="shared" si="202"/>
        <v>0</v>
      </c>
      <c r="X569" s="90">
        <f t="shared" si="202"/>
        <v>0</v>
      </c>
      <c r="Y569" s="89">
        <f t="shared" si="203"/>
        <v>0</v>
      </c>
      <c r="Z569" s="89">
        <f t="shared" si="204"/>
        <v>0</v>
      </c>
      <c r="AA569" s="87"/>
      <c r="AB569" s="87"/>
      <c r="AD569" s="186" t="s">
        <v>145</v>
      </c>
    </row>
    <row r="570" spans="1:30" s="74" customFormat="1" ht="12.95" customHeight="1">
      <c r="A570" s="75" t="str">
        <f t="shared" si="81"/>
        <v/>
      </c>
      <c r="B570" s="76">
        <f t="shared" si="82"/>
        <v>0</v>
      </c>
      <c r="C570" s="77">
        <f t="shared" si="83"/>
        <v>29.1</v>
      </c>
      <c r="D570" s="78" t="str">
        <f t="shared" si="84"/>
        <v/>
      </c>
      <c r="E570" s="79">
        <f t="shared" si="85"/>
        <v>9.5</v>
      </c>
      <c r="F570" s="80">
        <v>700</v>
      </c>
      <c r="G570" s="81">
        <v>63.22</v>
      </c>
      <c r="H570" s="81">
        <v>59.72</v>
      </c>
      <c r="I570" s="81">
        <v>3.5</v>
      </c>
      <c r="J570" s="81" t="s">
        <v>103</v>
      </c>
      <c r="K570" s="81" t="s">
        <v>96</v>
      </c>
      <c r="L570" s="82">
        <v>0</v>
      </c>
      <c r="M570" s="83" t="s">
        <v>100</v>
      </c>
      <c r="N570" s="83" t="s">
        <v>123</v>
      </c>
      <c r="O570" s="83" t="s">
        <v>100</v>
      </c>
      <c r="P570" s="84">
        <v>0</v>
      </c>
      <c r="Q570" s="85">
        <f t="shared" si="86"/>
        <v>1</v>
      </c>
      <c r="R570" s="91">
        <v>29.1</v>
      </c>
      <c r="S570" s="87"/>
      <c r="T570" s="88">
        <f>IF(S570=0,0,SUM($S$5:S570))</f>
        <v>0</v>
      </c>
      <c r="U570" s="89">
        <f t="shared" si="200"/>
        <v>0</v>
      </c>
      <c r="V570" s="89">
        <f t="shared" si="201"/>
        <v>0</v>
      </c>
      <c r="W570" s="90">
        <f t="shared" si="202"/>
        <v>0</v>
      </c>
      <c r="X570" s="90">
        <f t="shared" si="202"/>
        <v>0</v>
      </c>
      <c r="Y570" s="89">
        <f t="shared" si="203"/>
        <v>0</v>
      </c>
      <c r="Z570" s="89">
        <f t="shared" si="204"/>
        <v>0</v>
      </c>
      <c r="AA570" s="87"/>
      <c r="AB570" s="87"/>
      <c r="AD570" s="186" t="s">
        <v>145</v>
      </c>
    </row>
    <row r="571" spans="1:30" s="74" customFormat="1" ht="12.95" customHeight="1">
      <c r="A571" s="75" t="str">
        <f t="shared" si="81"/>
        <v/>
      </c>
      <c r="B571" s="76">
        <f t="shared" si="82"/>
        <v>1</v>
      </c>
      <c r="C571" s="77">
        <f t="shared" si="83"/>
        <v>0</v>
      </c>
      <c r="D571" s="78" t="str">
        <f t="shared" si="84"/>
        <v/>
      </c>
      <c r="E571" s="79">
        <f t="shared" si="85"/>
        <v>10.9</v>
      </c>
      <c r="F571" s="80">
        <v>700</v>
      </c>
      <c r="G571" s="81">
        <v>63.56</v>
      </c>
      <c r="H571" s="81">
        <v>59.8</v>
      </c>
      <c r="I571" s="81">
        <v>3.7600000000000051</v>
      </c>
      <c r="J571" s="81" t="s">
        <v>103</v>
      </c>
      <c r="K571" s="81" t="s">
        <v>96</v>
      </c>
      <c r="L571" s="82">
        <v>0</v>
      </c>
      <c r="M571" s="83" t="s">
        <v>100</v>
      </c>
      <c r="N571" s="83" t="s">
        <v>100</v>
      </c>
      <c r="O571" s="83" t="s">
        <v>100</v>
      </c>
      <c r="P571" s="84">
        <v>0</v>
      </c>
      <c r="Q571" s="85">
        <f t="shared" si="86"/>
        <v>1</v>
      </c>
      <c r="R571" s="91">
        <v>40</v>
      </c>
      <c r="S571" s="87"/>
      <c r="T571" s="88">
        <f>IF(S571=0,0,SUM($S$5:S571))</f>
        <v>0</v>
      </c>
      <c r="U571" s="89">
        <f t="shared" si="200"/>
        <v>0</v>
      </c>
      <c r="V571" s="89">
        <f t="shared" si="201"/>
        <v>0</v>
      </c>
      <c r="W571" s="90">
        <f t="shared" si="202"/>
        <v>0</v>
      </c>
      <c r="X571" s="90">
        <f t="shared" si="202"/>
        <v>0</v>
      </c>
      <c r="Y571" s="89">
        <f t="shared" si="203"/>
        <v>0</v>
      </c>
      <c r="Z571" s="89">
        <f t="shared" si="204"/>
        <v>0</v>
      </c>
      <c r="AA571" s="87"/>
      <c r="AB571" s="87"/>
      <c r="AD571" s="186" t="s">
        <v>145</v>
      </c>
    </row>
    <row r="572" spans="1:30" s="74" customFormat="1" ht="12.95" customHeight="1">
      <c r="A572" s="75" t="str">
        <f t="shared" si="81"/>
        <v/>
      </c>
      <c r="B572" s="76">
        <f t="shared" si="82"/>
        <v>1</v>
      </c>
      <c r="C572" s="77">
        <f t="shared" si="83"/>
        <v>14.6</v>
      </c>
      <c r="D572" s="78" t="str">
        <f t="shared" si="84"/>
        <v>(전)</v>
      </c>
      <c r="E572" s="79">
        <f t="shared" si="85"/>
        <v>14.6</v>
      </c>
      <c r="F572" s="80">
        <v>700</v>
      </c>
      <c r="G572" s="81">
        <v>63.1</v>
      </c>
      <c r="H572" s="81">
        <v>59.9</v>
      </c>
      <c r="I572" s="81">
        <v>3.2000000000000028</v>
      </c>
      <c r="J572" s="81" t="s">
        <v>103</v>
      </c>
      <c r="K572" s="81" t="s">
        <v>96</v>
      </c>
      <c r="L572" s="82">
        <v>0</v>
      </c>
      <c r="M572" s="83" t="s">
        <v>116</v>
      </c>
      <c r="N572" s="83" t="s">
        <v>100</v>
      </c>
      <c r="O572" s="83" t="s">
        <v>100</v>
      </c>
      <c r="P572" s="84">
        <v>0</v>
      </c>
      <c r="Q572" s="85">
        <f t="shared" si="86"/>
        <v>1</v>
      </c>
      <c r="R572" s="91">
        <v>54.6</v>
      </c>
      <c r="S572" s="87"/>
      <c r="T572" s="88">
        <f>IF(S572=0,0,SUM($S$5:S572))</f>
        <v>0</v>
      </c>
      <c r="U572" s="89">
        <f t="shared" si="200"/>
        <v>0</v>
      </c>
      <c r="V572" s="89">
        <f t="shared" si="201"/>
        <v>0</v>
      </c>
      <c r="W572" s="90">
        <f t="shared" si="202"/>
        <v>0</v>
      </c>
      <c r="X572" s="90">
        <f t="shared" si="202"/>
        <v>0</v>
      </c>
      <c r="Y572" s="89">
        <f t="shared" si="203"/>
        <v>0</v>
      </c>
      <c r="Z572" s="89">
        <f t="shared" si="204"/>
        <v>0</v>
      </c>
      <c r="AA572" s="87"/>
      <c r="AB572" s="87"/>
      <c r="AD572" s="186" t="s">
        <v>145</v>
      </c>
    </row>
    <row r="573" spans="1:30" s="74" customFormat="1" ht="12.95" customHeight="1">
      <c r="A573" s="75" t="str">
        <f t="shared" ref="A573:A636" si="205">IF(P573&gt;0,P573,"")</f>
        <v/>
      </c>
      <c r="B573" s="76">
        <f t="shared" ref="B573:B636" si="206">ROUNDDOWN(R573/$P$2,0)</f>
        <v>1</v>
      </c>
      <c r="C573" s="77">
        <f t="shared" ref="C573:C636" si="207">ROUND(R573-(B573*$P$2),2)</f>
        <v>14.6</v>
      </c>
      <c r="D573" s="78" t="str">
        <f t="shared" ref="D573:D636" si="208">IF(D572="(전)","(후)",IF(AND(B573=B574,C573=C574),"(전)",""))</f>
        <v>(후)</v>
      </c>
      <c r="E573" s="79">
        <f t="shared" ref="E573:E636" si="209">IF(P573&gt;0,0,ROUND(((B573*$P$2)+C573)-((B572*$P$2)+C572),2))</f>
        <v>0</v>
      </c>
      <c r="F573" s="80">
        <v>700</v>
      </c>
      <c r="G573" s="81">
        <v>63.1</v>
      </c>
      <c r="H573" s="81">
        <v>59.9</v>
      </c>
      <c r="I573" s="81">
        <v>3.2000000000000028</v>
      </c>
      <c r="J573" s="81" t="s">
        <v>111</v>
      </c>
      <c r="K573" s="81" t="s">
        <v>96</v>
      </c>
      <c r="L573" s="82">
        <v>0</v>
      </c>
      <c r="M573" s="83" t="s">
        <v>100</v>
      </c>
      <c r="N573" s="83" t="s">
        <v>100</v>
      </c>
      <c r="O573" s="83" t="s">
        <v>100</v>
      </c>
      <c r="P573" s="84">
        <v>0</v>
      </c>
      <c r="Q573" s="85">
        <f t="shared" si="86"/>
        <v>1</v>
      </c>
      <c r="R573" s="91">
        <v>54.6</v>
      </c>
      <c r="S573" s="87"/>
      <c r="T573" s="88">
        <f>IF(S573=0,0,SUM($S$5:S573))</f>
        <v>0</v>
      </c>
      <c r="U573" s="89">
        <f t="shared" si="200"/>
        <v>0</v>
      </c>
      <c r="V573" s="89">
        <f t="shared" si="201"/>
        <v>0</v>
      </c>
      <c r="W573" s="90">
        <f t="shared" si="202"/>
        <v>0</v>
      </c>
      <c r="X573" s="90">
        <f t="shared" si="202"/>
        <v>0</v>
      </c>
      <c r="Y573" s="89">
        <f t="shared" si="203"/>
        <v>0</v>
      </c>
      <c r="Z573" s="89">
        <f t="shared" si="204"/>
        <v>0</v>
      </c>
      <c r="AA573" s="87"/>
      <c r="AB573" s="87"/>
      <c r="AD573" s="186" t="s">
        <v>146</v>
      </c>
    </row>
    <row r="574" spans="1:30" s="74" customFormat="1" ht="12.95" customHeight="1">
      <c r="A574" s="75" t="str">
        <f t="shared" si="205"/>
        <v/>
      </c>
      <c r="B574" s="76">
        <f t="shared" si="206"/>
        <v>1</v>
      </c>
      <c r="C574" s="77">
        <f t="shared" si="207"/>
        <v>24</v>
      </c>
      <c r="D574" s="78" t="str">
        <f t="shared" si="208"/>
        <v>(전)</v>
      </c>
      <c r="E574" s="79">
        <f t="shared" si="209"/>
        <v>9.4</v>
      </c>
      <c r="F574" s="80">
        <v>700</v>
      </c>
      <c r="G574" s="81">
        <v>62.8</v>
      </c>
      <c r="H574" s="81">
        <v>59.96</v>
      </c>
      <c r="I574" s="81">
        <v>2.8399999999999963</v>
      </c>
      <c r="J574" s="81" t="s">
        <v>111</v>
      </c>
      <c r="K574" s="81" t="s">
        <v>96</v>
      </c>
      <c r="L574" s="82">
        <v>0</v>
      </c>
      <c r="M574" s="83" t="s">
        <v>116</v>
      </c>
      <c r="N574" s="83" t="s">
        <v>100</v>
      </c>
      <c r="O574" s="83" t="s">
        <v>100</v>
      </c>
      <c r="P574" s="84">
        <v>0</v>
      </c>
      <c r="Q574" s="85">
        <f t="shared" si="86"/>
        <v>1</v>
      </c>
      <c r="R574" s="91">
        <v>64</v>
      </c>
      <c r="S574" s="87"/>
      <c r="T574" s="88">
        <f>IF(S574=0,0,SUM($S$5:S574))</f>
        <v>0</v>
      </c>
      <c r="U574" s="89">
        <f t="shared" ref="U574" si="210">IF(S574=1,Q574,0)</f>
        <v>0</v>
      </c>
      <c r="V574" s="89">
        <f t="shared" ref="V574" si="211">IF(S574=1,R574,0)</f>
        <v>0</v>
      </c>
      <c r="W574" s="90">
        <f t="shared" ref="W574" si="212">IF($S574=0,0,G574)</f>
        <v>0</v>
      </c>
      <c r="X574" s="90">
        <f t="shared" ref="X574" si="213">IF($S574=0,0,H574)</f>
        <v>0</v>
      </c>
      <c r="Y574" s="89">
        <f t="shared" ref="Y574" si="214">IF(S574=1,J574,0)</f>
        <v>0</v>
      </c>
      <c r="Z574" s="89">
        <f t="shared" ref="Z574" si="215">IF(S574=1,K574,0)</f>
        <v>0</v>
      </c>
      <c r="AA574" s="87"/>
      <c r="AB574" s="87"/>
      <c r="AD574" s="186" t="s">
        <v>146</v>
      </c>
    </row>
    <row r="575" spans="1:30" s="74" customFormat="1" ht="12.95" customHeight="1">
      <c r="A575" s="75" t="str">
        <f t="shared" si="205"/>
        <v/>
      </c>
      <c r="B575" s="76">
        <f t="shared" si="206"/>
        <v>1</v>
      </c>
      <c r="C575" s="77">
        <f t="shared" si="207"/>
        <v>24</v>
      </c>
      <c r="D575" s="78" t="str">
        <f t="shared" si="208"/>
        <v>(후)</v>
      </c>
      <c r="E575" s="79">
        <f t="shared" si="209"/>
        <v>0</v>
      </c>
      <c r="F575" s="80">
        <v>700</v>
      </c>
      <c r="G575" s="81">
        <v>62.8</v>
      </c>
      <c r="H575" s="81">
        <v>59.96</v>
      </c>
      <c r="I575" s="81">
        <v>2.8399999999999963</v>
      </c>
      <c r="J575" s="81" t="s">
        <v>111</v>
      </c>
      <c r="K575" s="81" t="s">
        <v>96</v>
      </c>
      <c r="L575" s="82">
        <v>0</v>
      </c>
      <c r="M575" s="83" t="s">
        <v>100</v>
      </c>
      <c r="N575" s="83" t="s">
        <v>100</v>
      </c>
      <c r="O575" s="83" t="s">
        <v>100</v>
      </c>
      <c r="P575" s="84">
        <v>0</v>
      </c>
      <c r="Q575" s="85">
        <f t="shared" ref="Q575:Q638" si="216">IF(P575=0,Q574,P575)</f>
        <v>1</v>
      </c>
      <c r="R575" s="91">
        <v>64</v>
      </c>
      <c r="S575" s="87"/>
      <c r="T575" s="88">
        <f>IF(S575=0,0,SUM($S$5:S575))</f>
        <v>0</v>
      </c>
      <c r="U575" s="89">
        <f t="shared" si="200"/>
        <v>0</v>
      </c>
      <c r="V575" s="89">
        <f t="shared" si="201"/>
        <v>0</v>
      </c>
      <c r="W575" s="90">
        <f t="shared" si="202"/>
        <v>0</v>
      </c>
      <c r="X575" s="90">
        <f t="shared" si="202"/>
        <v>0</v>
      </c>
      <c r="Y575" s="89">
        <f t="shared" si="203"/>
        <v>0</v>
      </c>
      <c r="Z575" s="89">
        <f t="shared" si="204"/>
        <v>0</v>
      </c>
      <c r="AA575" s="87"/>
      <c r="AB575" s="87"/>
      <c r="AD575" s="186" t="s">
        <v>145</v>
      </c>
    </row>
    <row r="576" spans="1:30" s="74" customFormat="1" ht="12.95" customHeight="1">
      <c r="A576" s="75" t="str">
        <f t="shared" si="205"/>
        <v/>
      </c>
      <c r="B576" s="76">
        <f t="shared" si="206"/>
        <v>2</v>
      </c>
      <c r="C576" s="77">
        <f t="shared" si="207"/>
        <v>0</v>
      </c>
      <c r="D576" s="78" t="str">
        <f t="shared" si="208"/>
        <v/>
      </c>
      <c r="E576" s="79">
        <f t="shared" si="209"/>
        <v>16</v>
      </c>
      <c r="F576" s="80">
        <v>700</v>
      </c>
      <c r="G576" s="81">
        <v>63</v>
      </c>
      <c r="H576" s="81">
        <v>60.07</v>
      </c>
      <c r="I576" s="81">
        <v>2.9299999999999997</v>
      </c>
      <c r="J576" s="81" t="s">
        <v>111</v>
      </c>
      <c r="K576" s="81" t="s">
        <v>96</v>
      </c>
      <c r="L576" s="82">
        <v>0</v>
      </c>
      <c r="M576" s="83" t="s">
        <v>100</v>
      </c>
      <c r="N576" s="83" t="s">
        <v>100</v>
      </c>
      <c r="O576" s="83" t="s">
        <v>100</v>
      </c>
      <c r="P576" s="84">
        <v>0</v>
      </c>
      <c r="Q576" s="85">
        <f t="shared" si="216"/>
        <v>1</v>
      </c>
      <c r="R576" s="91">
        <v>80</v>
      </c>
      <c r="S576" s="87"/>
      <c r="T576" s="88">
        <f>IF(S576=0,0,SUM($S$5:S576))</f>
        <v>0</v>
      </c>
      <c r="U576" s="89">
        <f t="shared" ref="U576" si="217">IF(S576=1,Q576,0)</f>
        <v>0</v>
      </c>
      <c r="V576" s="89">
        <f t="shared" ref="V576" si="218">IF(S576=1,R576,0)</f>
        <v>0</v>
      </c>
      <c r="W576" s="90">
        <f t="shared" ref="W576" si="219">IF($S576=0,0,G576)</f>
        <v>0</v>
      </c>
      <c r="X576" s="90">
        <f t="shared" ref="X576" si="220">IF($S576=0,0,H576)</f>
        <v>0</v>
      </c>
      <c r="Y576" s="89">
        <f t="shared" ref="Y576" si="221">IF(S576=1,J576,0)</f>
        <v>0</v>
      </c>
      <c r="Z576" s="89">
        <f t="shared" ref="Z576" si="222">IF(S576=1,K576,0)</f>
        <v>0</v>
      </c>
      <c r="AA576" s="87"/>
      <c r="AB576" s="87"/>
      <c r="AC576" s="135"/>
      <c r="AD576" s="186" t="s">
        <v>145</v>
      </c>
    </row>
    <row r="577" spans="1:30" s="74" customFormat="1" ht="12.95" customHeight="1">
      <c r="A577" s="75" t="str">
        <f t="shared" si="205"/>
        <v/>
      </c>
      <c r="B577" s="76">
        <f t="shared" si="206"/>
        <v>2</v>
      </c>
      <c r="C577" s="77">
        <f t="shared" si="207"/>
        <v>0.4</v>
      </c>
      <c r="D577" s="78" t="str">
        <f t="shared" si="208"/>
        <v/>
      </c>
      <c r="E577" s="79">
        <f t="shared" si="209"/>
        <v>0.4</v>
      </c>
      <c r="F577" s="80">
        <v>700</v>
      </c>
      <c r="G577" s="81">
        <v>63</v>
      </c>
      <c r="H577" s="81">
        <v>60.07</v>
      </c>
      <c r="I577" s="81">
        <v>2.9299999999999997</v>
      </c>
      <c r="J577" s="81" t="s">
        <v>111</v>
      </c>
      <c r="K577" s="81" t="s">
        <v>96</v>
      </c>
      <c r="L577" s="82">
        <v>0</v>
      </c>
      <c r="M577" s="83" t="s">
        <v>100</v>
      </c>
      <c r="N577" s="83" t="s">
        <v>100</v>
      </c>
      <c r="O577" s="83" t="s">
        <v>100</v>
      </c>
      <c r="P577" s="84">
        <v>0</v>
      </c>
      <c r="Q577" s="85">
        <f t="shared" si="216"/>
        <v>1</v>
      </c>
      <c r="R577" s="91">
        <v>80.400000000000006</v>
      </c>
      <c r="S577" s="87"/>
      <c r="T577" s="88">
        <f>IF(S577=0,0,SUM($S$5:S577))</f>
        <v>0</v>
      </c>
      <c r="U577" s="89">
        <f t="shared" si="200"/>
        <v>0</v>
      </c>
      <c r="V577" s="89">
        <f t="shared" si="201"/>
        <v>0</v>
      </c>
      <c r="W577" s="90">
        <f t="shared" si="202"/>
        <v>0</v>
      </c>
      <c r="X577" s="90">
        <f t="shared" si="202"/>
        <v>0</v>
      </c>
      <c r="Y577" s="89">
        <f t="shared" si="203"/>
        <v>0</v>
      </c>
      <c r="Z577" s="89">
        <f t="shared" si="204"/>
        <v>0</v>
      </c>
      <c r="AA577" s="87"/>
      <c r="AB577" s="87"/>
      <c r="AD577" s="186" t="s">
        <v>145</v>
      </c>
    </row>
    <row r="578" spans="1:30" s="74" customFormat="1" ht="12.95" customHeight="1">
      <c r="A578" s="75" t="str">
        <f t="shared" si="205"/>
        <v/>
      </c>
      <c r="B578" s="76">
        <f t="shared" si="206"/>
        <v>3</v>
      </c>
      <c r="C578" s="77">
        <f t="shared" si="207"/>
        <v>0</v>
      </c>
      <c r="D578" s="78" t="str">
        <f t="shared" si="208"/>
        <v/>
      </c>
      <c r="E578" s="79">
        <f t="shared" si="209"/>
        <v>39.6</v>
      </c>
      <c r="F578" s="80">
        <v>700</v>
      </c>
      <c r="G578" s="81">
        <v>63.48</v>
      </c>
      <c r="H578" s="81">
        <v>60.53</v>
      </c>
      <c r="I578" s="81">
        <v>2.9499999999999957</v>
      </c>
      <c r="J578" s="81" t="s">
        <v>111</v>
      </c>
      <c r="K578" s="81" t="s">
        <v>96</v>
      </c>
      <c r="L578" s="82">
        <v>0</v>
      </c>
      <c r="M578" s="83" t="s">
        <v>100</v>
      </c>
      <c r="N578" s="83" t="s">
        <v>100</v>
      </c>
      <c r="O578" s="83" t="s">
        <v>100</v>
      </c>
      <c r="P578" s="84">
        <v>0</v>
      </c>
      <c r="Q578" s="85">
        <f t="shared" si="216"/>
        <v>1</v>
      </c>
      <c r="R578" s="91">
        <v>120</v>
      </c>
      <c r="S578" s="87"/>
      <c r="T578" s="88">
        <f>IF(S578=0,0,SUM($S$5:S578))</f>
        <v>0</v>
      </c>
      <c r="U578" s="89">
        <f t="shared" si="200"/>
        <v>0</v>
      </c>
      <c r="V578" s="89">
        <f t="shared" si="201"/>
        <v>0</v>
      </c>
      <c r="W578" s="90">
        <f t="shared" si="202"/>
        <v>0</v>
      </c>
      <c r="X578" s="90">
        <f t="shared" si="202"/>
        <v>0</v>
      </c>
      <c r="Y578" s="89">
        <f t="shared" si="203"/>
        <v>0</v>
      </c>
      <c r="Z578" s="89">
        <f t="shared" si="204"/>
        <v>0</v>
      </c>
      <c r="AA578" s="87"/>
      <c r="AB578" s="87"/>
      <c r="AD578" s="186" t="s">
        <v>145</v>
      </c>
    </row>
    <row r="579" spans="1:30" s="74" customFormat="1" ht="12.95" customHeight="1">
      <c r="A579" s="75" t="str">
        <f t="shared" si="205"/>
        <v/>
      </c>
      <c r="B579" s="76">
        <f t="shared" si="206"/>
        <v>4</v>
      </c>
      <c r="C579" s="77">
        <f t="shared" si="207"/>
        <v>0</v>
      </c>
      <c r="D579" s="78" t="str">
        <f t="shared" si="208"/>
        <v/>
      </c>
      <c r="E579" s="79">
        <f t="shared" si="209"/>
        <v>40</v>
      </c>
      <c r="F579" s="80">
        <v>700</v>
      </c>
      <c r="G579" s="81">
        <v>63.97</v>
      </c>
      <c r="H579" s="81">
        <v>61</v>
      </c>
      <c r="I579" s="81">
        <v>2.9699999999999989</v>
      </c>
      <c r="J579" s="81" t="s">
        <v>111</v>
      </c>
      <c r="K579" s="81" t="s">
        <v>96</v>
      </c>
      <c r="L579" s="82">
        <v>0</v>
      </c>
      <c r="M579" s="83" t="s">
        <v>100</v>
      </c>
      <c r="N579" s="83" t="s">
        <v>100</v>
      </c>
      <c r="O579" s="83" t="s">
        <v>100</v>
      </c>
      <c r="P579" s="84">
        <v>0</v>
      </c>
      <c r="Q579" s="85">
        <f t="shared" si="216"/>
        <v>1</v>
      </c>
      <c r="R579" s="91">
        <v>160</v>
      </c>
      <c r="S579" s="87"/>
      <c r="T579" s="88">
        <f>IF(S579=0,0,SUM($S$5:S579))</f>
        <v>0</v>
      </c>
      <c r="U579" s="89">
        <f t="shared" si="200"/>
        <v>0</v>
      </c>
      <c r="V579" s="89">
        <f t="shared" si="201"/>
        <v>0</v>
      </c>
      <c r="W579" s="90">
        <f t="shared" si="202"/>
        <v>0</v>
      </c>
      <c r="X579" s="90">
        <f t="shared" si="202"/>
        <v>0</v>
      </c>
      <c r="Y579" s="89">
        <f t="shared" si="203"/>
        <v>0</v>
      </c>
      <c r="Z579" s="89">
        <f t="shared" si="204"/>
        <v>0</v>
      </c>
      <c r="AA579" s="87"/>
      <c r="AB579" s="87"/>
      <c r="AD579" s="186" t="s">
        <v>145</v>
      </c>
    </row>
    <row r="580" spans="1:30" s="74" customFormat="1" ht="12.95" customHeight="1">
      <c r="A580" s="75" t="str">
        <f t="shared" si="205"/>
        <v/>
      </c>
      <c r="B580" s="76">
        <f t="shared" si="206"/>
        <v>5</v>
      </c>
      <c r="C580" s="77">
        <f t="shared" si="207"/>
        <v>0</v>
      </c>
      <c r="D580" s="78" t="str">
        <f t="shared" si="208"/>
        <v/>
      </c>
      <c r="E580" s="79">
        <f t="shared" si="209"/>
        <v>40</v>
      </c>
      <c r="F580" s="80">
        <v>700</v>
      </c>
      <c r="G580" s="81">
        <v>64.459999999999994</v>
      </c>
      <c r="H580" s="81">
        <v>61.47</v>
      </c>
      <c r="I580" s="81">
        <v>2.9899999999999949</v>
      </c>
      <c r="J580" s="81" t="s">
        <v>111</v>
      </c>
      <c r="K580" s="81" t="s">
        <v>96</v>
      </c>
      <c r="L580" s="82">
        <v>0</v>
      </c>
      <c r="M580" s="83" t="s">
        <v>100</v>
      </c>
      <c r="N580" s="83" t="s">
        <v>100</v>
      </c>
      <c r="O580" s="83" t="s">
        <v>100</v>
      </c>
      <c r="P580" s="84">
        <v>0</v>
      </c>
      <c r="Q580" s="85">
        <f t="shared" si="216"/>
        <v>1</v>
      </c>
      <c r="R580" s="91">
        <v>200</v>
      </c>
      <c r="S580" s="87"/>
      <c r="T580" s="88">
        <f>IF(S580=0,0,SUM($S$5:S580))</f>
        <v>0</v>
      </c>
      <c r="U580" s="89">
        <f t="shared" si="200"/>
        <v>0</v>
      </c>
      <c r="V580" s="89">
        <f t="shared" si="201"/>
        <v>0</v>
      </c>
      <c r="W580" s="90">
        <f t="shared" si="202"/>
        <v>0</v>
      </c>
      <c r="X580" s="90">
        <f t="shared" si="202"/>
        <v>0</v>
      </c>
      <c r="Y580" s="89">
        <f t="shared" si="203"/>
        <v>0</v>
      </c>
      <c r="Z580" s="89">
        <f t="shared" si="204"/>
        <v>0</v>
      </c>
      <c r="AA580" s="87"/>
      <c r="AB580" s="87"/>
      <c r="AD580" s="186" t="s">
        <v>145</v>
      </c>
    </row>
    <row r="581" spans="1:30" s="74" customFormat="1" ht="12.95" customHeight="1">
      <c r="A581" s="75" t="str">
        <f t="shared" si="205"/>
        <v/>
      </c>
      <c r="B581" s="76">
        <f t="shared" si="206"/>
        <v>5</v>
      </c>
      <c r="C581" s="77">
        <f t="shared" si="207"/>
        <v>0.4</v>
      </c>
      <c r="D581" s="78" t="str">
        <f t="shared" si="208"/>
        <v/>
      </c>
      <c r="E581" s="79">
        <f t="shared" si="209"/>
        <v>0.4</v>
      </c>
      <c r="F581" s="80">
        <v>700</v>
      </c>
      <c r="G581" s="81">
        <v>64.47</v>
      </c>
      <c r="H581" s="81">
        <v>61.47</v>
      </c>
      <c r="I581" s="81">
        <v>3</v>
      </c>
      <c r="J581" s="81" t="s">
        <v>111</v>
      </c>
      <c r="K581" s="81" t="s">
        <v>96</v>
      </c>
      <c r="L581" s="82">
        <v>0</v>
      </c>
      <c r="M581" s="83" t="s">
        <v>100</v>
      </c>
      <c r="N581" s="83" t="s">
        <v>115</v>
      </c>
      <c r="O581" s="83" t="s">
        <v>100</v>
      </c>
      <c r="P581" s="84">
        <v>0</v>
      </c>
      <c r="Q581" s="85">
        <f t="shared" si="216"/>
        <v>1</v>
      </c>
      <c r="R581" s="91">
        <v>200.4</v>
      </c>
      <c r="S581" s="87"/>
      <c r="T581" s="88">
        <f>IF(S581=0,0,SUM($S$5:S581))</f>
        <v>0</v>
      </c>
      <c r="U581" s="89">
        <f t="shared" si="200"/>
        <v>0</v>
      </c>
      <c r="V581" s="89">
        <f t="shared" si="201"/>
        <v>0</v>
      </c>
      <c r="W581" s="90">
        <f t="shared" si="202"/>
        <v>0</v>
      </c>
      <c r="X581" s="90">
        <f t="shared" si="202"/>
        <v>0</v>
      </c>
      <c r="Y581" s="89">
        <f t="shared" si="203"/>
        <v>0</v>
      </c>
      <c r="Z581" s="89">
        <f t="shared" si="204"/>
        <v>0</v>
      </c>
      <c r="AA581" s="87"/>
      <c r="AB581" s="87"/>
      <c r="AD581" s="186" t="s">
        <v>145</v>
      </c>
    </row>
    <row r="582" spans="1:30" s="74" customFormat="1" ht="12.95" customHeight="1">
      <c r="A582" s="75" t="str">
        <f t="shared" si="205"/>
        <v/>
      </c>
      <c r="B582" s="76">
        <f t="shared" si="206"/>
        <v>6</v>
      </c>
      <c r="C582" s="77">
        <f t="shared" si="207"/>
        <v>0</v>
      </c>
      <c r="D582" s="78" t="str">
        <f t="shared" si="208"/>
        <v/>
      </c>
      <c r="E582" s="79">
        <f t="shared" si="209"/>
        <v>39.6</v>
      </c>
      <c r="F582" s="80">
        <v>700</v>
      </c>
      <c r="G582" s="81">
        <v>64.95</v>
      </c>
      <c r="H582" s="81">
        <v>61.41</v>
      </c>
      <c r="I582" s="81">
        <v>3.5400000000000063</v>
      </c>
      <c r="J582" s="81" t="s">
        <v>111</v>
      </c>
      <c r="K582" s="81" t="s">
        <v>96</v>
      </c>
      <c r="L582" s="82">
        <v>0</v>
      </c>
      <c r="M582" s="83" t="s">
        <v>100</v>
      </c>
      <c r="N582" s="83" t="s">
        <v>100</v>
      </c>
      <c r="O582" s="83" t="s">
        <v>100</v>
      </c>
      <c r="P582" s="84">
        <v>0</v>
      </c>
      <c r="Q582" s="85">
        <f t="shared" si="216"/>
        <v>1</v>
      </c>
      <c r="R582" s="91">
        <v>240</v>
      </c>
      <c r="S582" s="87"/>
      <c r="T582" s="88">
        <f>IF(S582=0,0,SUM($S$5:S582))</f>
        <v>0</v>
      </c>
      <c r="U582" s="89">
        <f t="shared" si="200"/>
        <v>0</v>
      </c>
      <c r="V582" s="89">
        <f t="shared" si="201"/>
        <v>0</v>
      </c>
      <c r="W582" s="90">
        <f t="shared" si="202"/>
        <v>0</v>
      </c>
      <c r="X582" s="90">
        <f t="shared" si="202"/>
        <v>0</v>
      </c>
      <c r="Y582" s="89">
        <f t="shared" si="203"/>
        <v>0</v>
      </c>
      <c r="Z582" s="89">
        <f t="shared" si="204"/>
        <v>0</v>
      </c>
      <c r="AA582" s="87"/>
      <c r="AB582" s="87"/>
      <c r="AD582" s="186" t="s">
        <v>145</v>
      </c>
    </row>
    <row r="583" spans="1:30" s="74" customFormat="1" ht="12.95" customHeight="1">
      <c r="A583" s="75" t="str">
        <f t="shared" si="205"/>
        <v/>
      </c>
      <c r="B583" s="76">
        <f t="shared" si="206"/>
        <v>6</v>
      </c>
      <c r="C583" s="77">
        <f t="shared" si="207"/>
        <v>15.6</v>
      </c>
      <c r="D583" s="78" t="str">
        <f t="shared" si="208"/>
        <v>(전)</v>
      </c>
      <c r="E583" s="79">
        <f t="shared" si="209"/>
        <v>15.6</v>
      </c>
      <c r="F583" s="80">
        <v>700</v>
      </c>
      <c r="G583" s="81">
        <v>65.09</v>
      </c>
      <c r="H583" s="81">
        <v>61.38</v>
      </c>
      <c r="I583" s="81">
        <v>3.7100000000000009</v>
      </c>
      <c r="J583" s="81" t="s">
        <v>111</v>
      </c>
      <c r="K583" s="81" t="s">
        <v>96</v>
      </c>
      <c r="L583" s="82">
        <v>0</v>
      </c>
      <c r="M583" s="83" t="s">
        <v>100</v>
      </c>
      <c r="N583" s="83" t="s">
        <v>100</v>
      </c>
      <c r="O583" s="83" t="s">
        <v>100</v>
      </c>
      <c r="P583" s="84">
        <v>0</v>
      </c>
      <c r="Q583" s="85">
        <f t="shared" si="216"/>
        <v>1</v>
      </c>
      <c r="R583" s="91">
        <v>255.6</v>
      </c>
      <c r="S583" s="87"/>
      <c r="T583" s="88">
        <f>IF(S583=0,0,SUM($S$5:S583))</f>
        <v>0</v>
      </c>
      <c r="U583" s="89">
        <f t="shared" si="200"/>
        <v>0</v>
      </c>
      <c r="V583" s="89">
        <f t="shared" si="201"/>
        <v>0</v>
      </c>
      <c r="W583" s="90">
        <f t="shared" si="202"/>
        <v>0</v>
      </c>
      <c r="X583" s="90">
        <f t="shared" si="202"/>
        <v>0</v>
      </c>
      <c r="Y583" s="89">
        <f t="shared" si="203"/>
        <v>0</v>
      </c>
      <c r="Z583" s="89">
        <f t="shared" si="204"/>
        <v>0</v>
      </c>
      <c r="AA583" s="87"/>
      <c r="AB583" s="87"/>
      <c r="AD583" s="186" t="s">
        <v>145</v>
      </c>
    </row>
    <row r="584" spans="1:30" s="74" customFormat="1" ht="12.95" customHeight="1">
      <c r="A584" s="75" t="str">
        <f t="shared" si="205"/>
        <v/>
      </c>
      <c r="B584" s="76">
        <f t="shared" si="206"/>
        <v>6</v>
      </c>
      <c r="C584" s="77">
        <f t="shared" si="207"/>
        <v>15.6</v>
      </c>
      <c r="D584" s="78" t="str">
        <f t="shared" si="208"/>
        <v>(후)</v>
      </c>
      <c r="E584" s="79">
        <f t="shared" si="209"/>
        <v>0</v>
      </c>
      <c r="F584" s="80">
        <v>700</v>
      </c>
      <c r="G584" s="81">
        <v>65.09</v>
      </c>
      <c r="H584" s="81">
        <v>61.38</v>
      </c>
      <c r="I584" s="81">
        <v>3.7100000000000009</v>
      </c>
      <c r="J584" s="81" t="s">
        <v>111</v>
      </c>
      <c r="K584" s="81" t="s">
        <v>96</v>
      </c>
      <c r="L584" s="82">
        <v>0</v>
      </c>
      <c r="M584" s="83" t="s">
        <v>100</v>
      </c>
      <c r="N584" s="83" t="s">
        <v>100</v>
      </c>
      <c r="O584" s="83" t="s">
        <v>100</v>
      </c>
      <c r="P584" s="84">
        <v>0</v>
      </c>
      <c r="Q584" s="85">
        <f t="shared" si="216"/>
        <v>1</v>
      </c>
      <c r="R584" s="91">
        <v>255.6</v>
      </c>
      <c r="S584" s="87"/>
      <c r="T584" s="88">
        <f>IF(S584=0,0,SUM($S$5:S584))</f>
        <v>0</v>
      </c>
      <c r="U584" s="89">
        <f t="shared" si="200"/>
        <v>0</v>
      </c>
      <c r="V584" s="89">
        <f t="shared" si="201"/>
        <v>0</v>
      </c>
      <c r="W584" s="90">
        <f t="shared" si="202"/>
        <v>0</v>
      </c>
      <c r="X584" s="90">
        <f t="shared" si="202"/>
        <v>0</v>
      </c>
      <c r="Y584" s="89">
        <f t="shared" si="203"/>
        <v>0</v>
      </c>
      <c r="Z584" s="89">
        <f t="shared" si="204"/>
        <v>0</v>
      </c>
      <c r="AA584" s="87"/>
      <c r="AB584" s="87"/>
      <c r="AD584" s="186" t="s">
        <v>145</v>
      </c>
    </row>
    <row r="585" spans="1:30" s="74" customFormat="1" ht="12.95" customHeight="1">
      <c r="A585" s="75" t="str">
        <f t="shared" si="205"/>
        <v/>
      </c>
      <c r="B585" s="76">
        <f t="shared" si="206"/>
        <v>7</v>
      </c>
      <c r="C585" s="77">
        <f t="shared" si="207"/>
        <v>0</v>
      </c>
      <c r="D585" s="78" t="str">
        <f t="shared" si="208"/>
        <v/>
      </c>
      <c r="E585" s="79">
        <f t="shared" si="209"/>
        <v>24.4</v>
      </c>
      <c r="F585" s="80">
        <v>700</v>
      </c>
      <c r="G585" s="81">
        <v>65.3</v>
      </c>
      <c r="H585" s="81">
        <v>61.34</v>
      </c>
      <c r="I585" s="81">
        <v>3.9599999999999937</v>
      </c>
      <c r="J585" s="81" t="s">
        <v>111</v>
      </c>
      <c r="K585" s="81" t="s">
        <v>96</v>
      </c>
      <c r="L585" s="82">
        <v>0</v>
      </c>
      <c r="M585" s="83" t="s">
        <v>100</v>
      </c>
      <c r="N585" s="83" t="s">
        <v>100</v>
      </c>
      <c r="O585" s="83" t="s">
        <v>100</v>
      </c>
      <c r="P585" s="84">
        <v>0</v>
      </c>
      <c r="Q585" s="85">
        <f t="shared" si="216"/>
        <v>1</v>
      </c>
      <c r="R585" s="91">
        <v>280</v>
      </c>
      <c r="S585" s="87"/>
      <c r="T585" s="88">
        <f>IF(S585=0,0,SUM($S$5:S585))</f>
        <v>0</v>
      </c>
      <c r="U585" s="89">
        <f t="shared" si="200"/>
        <v>0</v>
      </c>
      <c r="V585" s="89">
        <f t="shared" si="201"/>
        <v>0</v>
      </c>
      <c r="W585" s="90">
        <f t="shared" si="202"/>
        <v>0</v>
      </c>
      <c r="X585" s="90">
        <f t="shared" si="202"/>
        <v>0</v>
      </c>
      <c r="Y585" s="89">
        <f t="shared" si="203"/>
        <v>0</v>
      </c>
      <c r="Z585" s="89">
        <f t="shared" si="204"/>
        <v>0</v>
      </c>
      <c r="AA585" s="87"/>
      <c r="AB585" s="87"/>
      <c r="AD585" s="186" t="s">
        <v>145</v>
      </c>
    </row>
    <row r="586" spans="1:30" s="74" customFormat="1" ht="12.95" customHeight="1">
      <c r="A586" s="75" t="str">
        <f t="shared" si="205"/>
        <v/>
      </c>
      <c r="B586" s="76">
        <f t="shared" si="206"/>
        <v>7</v>
      </c>
      <c r="C586" s="77">
        <f t="shared" si="207"/>
        <v>15.6</v>
      </c>
      <c r="D586" s="78" t="str">
        <f t="shared" si="208"/>
        <v>(전)</v>
      </c>
      <c r="E586" s="79">
        <f t="shared" si="209"/>
        <v>15.6</v>
      </c>
      <c r="F586" s="80">
        <v>700</v>
      </c>
      <c r="G586" s="81">
        <v>65.44</v>
      </c>
      <c r="H586" s="81">
        <v>61.32</v>
      </c>
      <c r="I586" s="81">
        <v>4.1199999999999974</v>
      </c>
      <c r="J586" s="81" t="s">
        <v>111</v>
      </c>
      <c r="K586" s="81" t="s">
        <v>96</v>
      </c>
      <c r="L586" s="82">
        <v>0</v>
      </c>
      <c r="M586" s="83" t="s">
        <v>100</v>
      </c>
      <c r="N586" s="83" t="s">
        <v>100</v>
      </c>
      <c r="O586" s="83" t="s">
        <v>100</v>
      </c>
      <c r="P586" s="84">
        <v>0</v>
      </c>
      <c r="Q586" s="85">
        <f t="shared" si="216"/>
        <v>1</v>
      </c>
      <c r="R586" s="91">
        <v>295.60000000000002</v>
      </c>
      <c r="S586" s="87"/>
      <c r="T586" s="88">
        <f>IF(S586=0,0,SUM($S$5:S586))</f>
        <v>0</v>
      </c>
      <c r="U586" s="89">
        <f t="shared" si="200"/>
        <v>0</v>
      </c>
      <c r="V586" s="89">
        <f t="shared" si="201"/>
        <v>0</v>
      </c>
      <c r="W586" s="90">
        <f t="shared" si="202"/>
        <v>0</v>
      </c>
      <c r="X586" s="90">
        <f t="shared" si="202"/>
        <v>0</v>
      </c>
      <c r="Y586" s="89">
        <f t="shared" si="203"/>
        <v>0</v>
      </c>
      <c r="Z586" s="89">
        <f t="shared" si="204"/>
        <v>0</v>
      </c>
      <c r="AA586" s="87"/>
      <c r="AB586" s="87"/>
      <c r="AD586" s="186" t="s">
        <v>145</v>
      </c>
    </row>
    <row r="587" spans="1:30" s="74" customFormat="1" ht="12.95" customHeight="1">
      <c r="A587" s="75" t="str">
        <f t="shared" si="205"/>
        <v/>
      </c>
      <c r="B587" s="76">
        <f t="shared" si="206"/>
        <v>7</v>
      </c>
      <c r="C587" s="77">
        <f t="shared" si="207"/>
        <v>15.6</v>
      </c>
      <c r="D587" s="78" t="str">
        <f t="shared" si="208"/>
        <v>(후)</v>
      </c>
      <c r="E587" s="79">
        <f t="shared" si="209"/>
        <v>0</v>
      </c>
      <c r="F587" s="80">
        <v>700</v>
      </c>
      <c r="G587" s="81">
        <v>65.44</v>
      </c>
      <c r="H587" s="81">
        <v>61.32</v>
      </c>
      <c r="I587" s="81">
        <v>4.1199999999999974</v>
      </c>
      <c r="J587" s="81" t="s">
        <v>111</v>
      </c>
      <c r="K587" s="81" t="s">
        <v>98</v>
      </c>
      <c r="L587" s="82">
        <v>0</v>
      </c>
      <c r="M587" s="83" t="s">
        <v>100</v>
      </c>
      <c r="N587" s="83" t="s">
        <v>100</v>
      </c>
      <c r="O587" s="83" t="s">
        <v>100</v>
      </c>
      <c r="P587" s="84">
        <v>0</v>
      </c>
      <c r="Q587" s="85">
        <f t="shared" si="216"/>
        <v>1</v>
      </c>
      <c r="R587" s="91">
        <v>295.60000000000002</v>
      </c>
      <c r="S587" s="87"/>
      <c r="T587" s="88">
        <f>IF(S587=0,0,SUM($S$5:S587))</f>
        <v>0</v>
      </c>
      <c r="U587" s="89">
        <f t="shared" si="200"/>
        <v>0</v>
      </c>
      <c r="V587" s="89">
        <f t="shared" si="201"/>
        <v>0</v>
      </c>
      <c r="W587" s="90">
        <f t="shared" si="202"/>
        <v>0</v>
      </c>
      <c r="X587" s="90">
        <f t="shared" si="202"/>
        <v>0</v>
      </c>
      <c r="Y587" s="89">
        <f t="shared" si="203"/>
        <v>0</v>
      </c>
      <c r="Z587" s="89">
        <f t="shared" si="204"/>
        <v>0</v>
      </c>
      <c r="AA587" s="87"/>
      <c r="AB587" s="87"/>
      <c r="AD587" s="186" t="s">
        <v>145</v>
      </c>
    </row>
    <row r="588" spans="1:30" s="74" customFormat="1" ht="12.95" customHeight="1">
      <c r="A588" s="75" t="str">
        <f t="shared" si="205"/>
        <v/>
      </c>
      <c r="B588" s="76">
        <f t="shared" si="206"/>
        <v>7</v>
      </c>
      <c r="C588" s="77">
        <f t="shared" si="207"/>
        <v>22.8</v>
      </c>
      <c r="D588" s="78" t="str">
        <f t="shared" si="208"/>
        <v/>
      </c>
      <c r="E588" s="79">
        <f t="shared" si="209"/>
        <v>7.2</v>
      </c>
      <c r="F588" s="80">
        <v>700</v>
      </c>
      <c r="G588" s="81">
        <v>65.510000000000005</v>
      </c>
      <c r="H588" s="81">
        <v>61.31</v>
      </c>
      <c r="I588" s="81">
        <v>4.2000000000000028</v>
      </c>
      <c r="J588" s="81" t="s">
        <v>111</v>
      </c>
      <c r="K588" s="81" t="s">
        <v>98</v>
      </c>
      <c r="L588" s="82">
        <v>0</v>
      </c>
      <c r="M588" s="83" t="s">
        <v>100</v>
      </c>
      <c r="N588" s="83" t="s">
        <v>100</v>
      </c>
      <c r="O588" s="83" t="s">
        <v>100</v>
      </c>
      <c r="P588" s="84">
        <v>0</v>
      </c>
      <c r="Q588" s="85">
        <f t="shared" si="216"/>
        <v>1</v>
      </c>
      <c r="R588" s="91">
        <v>302.8</v>
      </c>
      <c r="S588" s="87"/>
      <c r="T588" s="88">
        <f>IF(S588=0,0,SUM($S$5:S588))</f>
        <v>0</v>
      </c>
      <c r="U588" s="89">
        <f t="shared" si="200"/>
        <v>0</v>
      </c>
      <c r="V588" s="89">
        <f t="shared" si="201"/>
        <v>0</v>
      </c>
      <c r="W588" s="90">
        <f t="shared" si="202"/>
        <v>0</v>
      </c>
      <c r="X588" s="90">
        <f t="shared" si="202"/>
        <v>0</v>
      </c>
      <c r="Y588" s="89">
        <f t="shared" si="203"/>
        <v>0</v>
      </c>
      <c r="Z588" s="89">
        <f t="shared" si="204"/>
        <v>0</v>
      </c>
      <c r="AA588" s="87"/>
      <c r="AB588" s="87"/>
      <c r="AD588" s="186" t="s">
        <v>145</v>
      </c>
    </row>
    <row r="589" spans="1:30" s="74" customFormat="1" ht="12.95" customHeight="1">
      <c r="A589" s="75" t="str">
        <f t="shared" si="205"/>
        <v/>
      </c>
      <c r="B589" s="76">
        <f t="shared" si="206"/>
        <v>7</v>
      </c>
      <c r="C589" s="77">
        <f t="shared" si="207"/>
        <v>27.9</v>
      </c>
      <c r="D589" s="78" t="str">
        <f t="shared" si="208"/>
        <v>(전)</v>
      </c>
      <c r="E589" s="79">
        <f t="shared" si="209"/>
        <v>5.0999999999999996</v>
      </c>
      <c r="F589" s="80">
        <v>700</v>
      </c>
      <c r="G589" s="81">
        <v>65.55</v>
      </c>
      <c r="H589" s="81">
        <v>61.3</v>
      </c>
      <c r="I589" s="81">
        <v>4.25</v>
      </c>
      <c r="J589" s="81" t="s">
        <v>111</v>
      </c>
      <c r="K589" s="81" t="s">
        <v>98</v>
      </c>
      <c r="L589" s="82">
        <v>0</v>
      </c>
      <c r="M589" s="83" t="s">
        <v>100</v>
      </c>
      <c r="N589" s="83" t="s">
        <v>100</v>
      </c>
      <c r="O589" s="83" t="s">
        <v>100</v>
      </c>
      <c r="P589" s="84">
        <v>0</v>
      </c>
      <c r="Q589" s="85">
        <f t="shared" si="216"/>
        <v>1</v>
      </c>
      <c r="R589" s="91">
        <v>307.89999999999998</v>
      </c>
      <c r="S589" s="87"/>
      <c r="T589" s="88">
        <f>IF(S589=0,0,SUM($S$5:S589))</f>
        <v>0</v>
      </c>
      <c r="U589" s="89">
        <f t="shared" si="200"/>
        <v>0</v>
      </c>
      <c r="V589" s="89">
        <f t="shared" si="201"/>
        <v>0</v>
      </c>
      <c r="W589" s="90">
        <f t="shared" si="202"/>
        <v>0</v>
      </c>
      <c r="X589" s="90">
        <f t="shared" si="202"/>
        <v>0</v>
      </c>
      <c r="Y589" s="89">
        <f t="shared" si="203"/>
        <v>0</v>
      </c>
      <c r="Z589" s="89">
        <f t="shared" si="204"/>
        <v>0</v>
      </c>
      <c r="AA589" s="87"/>
      <c r="AB589" s="87"/>
      <c r="AD589" s="186" t="s">
        <v>145</v>
      </c>
    </row>
    <row r="590" spans="1:30" s="74" customFormat="1" ht="12.95" customHeight="1">
      <c r="A590" s="75" t="str">
        <f t="shared" si="205"/>
        <v/>
      </c>
      <c r="B590" s="76">
        <f t="shared" si="206"/>
        <v>7</v>
      </c>
      <c r="C590" s="77">
        <f t="shared" si="207"/>
        <v>27.9</v>
      </c>
      <c r="D590" s="78" t="str">
        <f t="shared" si="208"/>
        <v>(후)</v>
      </c>
      <c r="E590" s="79">
        <f t="shared" si="209"/>
        <v>0</v>
      </c>
      <c r="F590" s="80">
        <v>700</v>
      </c>
      <c r="G590" s="81">
        <v>65.55</v>
      </c>
      <c r="H590" s="81">
        <v>61.3</v>
      </c>
      <c r="I590" s="81">
        <v>4.25</v>
      </c>
      <c r="J590" s="81" t="s">
        <v>111</v>
      </c>
      <c r="K590" s="81" t="s">
        <v>98</v>
      </c>
      <c r="L590" s="82">
        <v>0</v>
      </c>
      <c r="M590" s="83" t="s">
        <v>100</v>
      </c>
      <c r="N590" s="83" t="s">
        <v>100</v>
      </c>
      <c r="O590" s="83" t="s">
        <v>100</v>
      </c>
      <c r="P590" s="84">
        <v>0</v>
      </c>
      <c r="Q590" s="85">
        <f t="shared" si="216"/>
        <v>1</v>
      </c>
      <c r="R590" s="91">
        <v>307.89999999999998</v>
      </c>
      <c r="S590" s="87"/>
      <c r="T590" s="88">
        <f>IF(S590=0,0,SUM($S$5:S590))</f>
        <v>0</v>
      </c>
      <c r="U590" s="89">
        <f t="shared" si="200"/>
        <v>0</v>
      </c>
      <c r="V590" s="89">
        <f t="shared" si="201"/>
        <v>0</v>
      </c>
      <c r="W590" s="90">
        <f t="shared" si="202"/>
        <v>0</v>
      </c>
      <c r="X590" s="90">
        <f t="shared" si="202"/>
        <v>0</v>
      </c>
      <c r="Y590" s="89">
        <f t="shared" si="203"/>
        <v>0</v>
      </c>
      <c r="Z590" s="89">
        <f t="shared" si="204"/>
        <v>0</v>
      </c>
      <c r="AA590" s="87"/>
      <c r="AB590" s="87"/>
      <c r="AD590" s="186" t="s">
        <v>145</v>
      </c>
    </row>
    <row r="591" spans="1:30" s="74" customFormat="1" ht="12.95" customHeight="1">
      <c r="A591" s="75" t="str">
        <f t="shared" si="205"/>
        <v/>
      </c>
      <c r="B591" s="76">
        <f t="shared" si="206"/>
        <v>8</v>
      </c>
      <c r="C591" s="77">
        <f t="shared" si="207"/>
        <v>0</v>
      </c>
      <c r="D591" s="78" t="str">
        <f t="shared" si="208"/>
        <v/>
      </c>
      <c r="E591" s="79">
        <f t="shared" si="209"/>
        <v>12.1</v>
      </c>
      <c r="F591" s="80">
        <v>700</v>
      </c>
      <c r="G591" s="81">
        <v>65.66</v>
      </c>
      <c r="H591" s="81">
        <v>61.28</v>
      </c>
      <c r="I591" s="81">
        <v>4.3799999999999955</v>
      </c>
      <c r="J591" s="81" t="s">
        <v>111</v>
      </c>
      <c r="K591" s="81" t="s">
        <v>98</v>
      </c>
      <c r="L591" s="82">
        <v>0</v>
      </c>
      <c r="M591" s="83" t="s">
        <v>100</v>
      </c>
      <c r="N591" s="83" t="s">
        <v>100</v>
      </c>
      <c r="O591" s="83" t="s">
        <v>100</v>
      </c>
      <c r="P591" s="84">
        <v>0</v>
      </c>
      <c r="Q591" s="85">
        <f t="shared" si="216"/>
        <v>1</v>
      </c>
      <c r="R591" s="91">
        <v>320</v>
      </c>
      <c r="S591" s="87"/>
      <c r="T591" s="88">
        <f>IF(S591=0,0,SUM($S$5:S591))</f>
        <v>0</v>
      </c>
      <c r="U591" s="89">
        <f t="shared" si="200"/>
        <v>0</v>
      </c>
      <c r="V591" s="89">
        <f t="shared" si="201"/>
        <v>0</v>
      </c>
      <c r="W591" s="90">
        <f t="shared" si="202"/>
        <v>0</v>
      </c>
      <c r="X591" s="90">
        <f t="shared" si="202"/>
        <v>0</v>
      </c>
      <c r="Y591" s="89">
        <f t="shared" si="203"/>
        <v>0</v>
      </c>
      <c r="Z591" s="89">
        <f t="shared" si="204"/>
        <v>0</v>
      </c>
      <c r="AA591" s="87"/>
      <c r="AB591" s="87"/>
      <c r="AD591" s="186" t="s">
        <v>145</v>
      </c>
    </row>
    <row r="592" spans="1:30" s="74" customFormat="1" ht="12.95" customHeight="1">
      <c r="A592" s="75" t="str">
        <f t="shared" si="205"/>
        <v/>
      </c>
      <c r="B592" s="76">
        <f t="shared" si="206"/>
        <v>8</v>
      </c>
      <c r="C592" s="77">
        <f t="shared" si="207"/>
        <v>28.5</v>
      </c>
      <c r="D592" s="78" t="str">
        <f t="shared" si="208"/>
        <v/>
      </c>
      <c r="E592" s="79">
        <f t="shared" si="209"/>
        <v>28.5</v>
      </c>
      <c r="F592" s="80">
        <v>700</v>
      </c>
      <c r="G592" s="81">
        <v>65.91</v>
      </c>
      <c r="H592" s="81">
        <v>61.24</v>
      </c>
      <c r="I592" s="81">
        <v>4.6699999999999946</v>
      </c>
      <c r="J592" s="81" t="s">
        <v>111</v>
      </c>
      <c r="K592" s="81" t="s">
        <v>98</v>
      </c>
      <c r="L592" s="82">
        <v>0</v>
      </c>
      <c r="M592" s="83" t="s">
        <v>116</v>
      </c>
      <c r="N592" s="83" t="s">
        <v>100</v>
      </c>
      <c r="O592" s="83" t="s">
        <v>100</v>
      </c>
      <c r="P592" s="84">
        <v>0</v>
      </c>
      <c r="Q592" s="85">
        <f t="shared" si="216"/>
        <v>1</v>
      </c>
      <c r="R592" s="91">
        <v>348.5</v>
      </c>
      <c r="S592" s="87"/>
      <c r="T592" s="88">
        <f>IF(S592=0,0,SUM($S$5:S592))</f>
        <v>0</v>
      </c>
      <c r="U592" s="89">
        <f t="shared" si="200"/>
        <v>0</v>
      </c>
      <c r="V592" s="89">
        <f t="shared" si="201"/>
        <v>0</v>
      </c>
      <c r="W592" s="90">
        <f t="shared" si="202"/>
        <v>0</v>
      </c>
      <c r="X592" s="90">
        <f t="shared" si="202"/>
        <v>0</v>
      </c>
      <c r="Y592" s="89">
        <f t="shared" si="203"/>
        <v>0</v>
      </c>
      <c r="Z592" s="89">
        <f t="shared" si="204"/>
        <v>0</v>
      </c>
      <c r="AA592" s="87"/>
      <c r="AB592" s="87"/>
      <c r="AD592" s="186" t="s">
        <v>145</v>
      </c>
    </row>
    <row r="593" spans="1:30" s="74" customFormat="1" ht="12.95" customHeight="1">
      <c r="A593" s="75" t="str">
        <f t="shared" si="205"/>
        <v/>
      </c>
      <c r="B593" s="76">
        <f t="shared" si="206"/>
        <v>9</v>
      </c>
      <c r="C593" s="77">
        <f t="shared" si="207"/>
        <v>0</v>
      </c>
      <c r="D593" s="78" t="str">
        <f t="shared" si="208"/>
        <v/>
      </c>
      <c r="E593" s="79">
        <f t="shared" si="209"/>
        <v>11.5</v>
      </c>
      <c r="F593" s="80">
        <v>700</v>
      </c>
      <c r="G593" s="81">
        <v>65.86</v>
      </c>
      <c r="H593" s="81">
        <v>61.22</v>
      </c>
      <c r="I593" s="81">
        <v>4.6400000000000006</v>
      </c>
      <c r="J593" s="81" t="s">
        <v>111</v>
      </c>
      <c r="K593" s="81" t="s">
        <v>98</v>
      </c>
      <c r="L593" s="82">
        <v>0</v>
      </c>
      <c r="M593" s="83" t="s">
        <v>100</v>
      </c>
      <c r="N593" s="83" t="s">
        <v>100</v>
      </c>
      <c r="O593" s="83" t="s">
        <v>100</v>
      </c>
      <c r="P593" s="84">
        <v>0</v>
      </c>
      <c r="Q593" s="85">
        <f t="shared" si="216"/>
        <v>1</v>
      </c>
      <c r="R593" s="91">
        <v>360</v>
      </c>
      <c r="S593" s="87"/>
      <c r="T593" s="88">
        <f>IF(S593=0,0,SUM($S$5:S593))</f>
        <v>0</v>
      </c>
      <c r="U593" s="89">
        <f t="shared" si="200"/>
        <v>0</v>
      </c>
      <c r="V593" s="89">
        <f t="shared" si="201"/>
        <v>0</v>
      </c>
      <c r="W593" s="90">
        <f t="shared" si="202"/>
        <v>0</v>
      </c>
      <c r="X593" s="90">
        <f t="shared" si="202"/>
        <v>0</v>
      </c>
      <c r="Y593" s="89">
        <f t="shared" si="203"/>
        <v>0</v>
      </c>
      <c r="Z593" s="89">
        <f t="shared" si="204"/>
        <v>0</v>
      </c>
      <c r="AA593" s="87"/>
      <c r="AB593" s="87"/>
      <c r="AD593" s="186" t="s">
        <v>145</v>
      </c>
    </row>
    <row r="594" spans="1:30" s="74" customFormat="1" ht="12.95" customHeight="1">
      <c r="A594" s="75" t="str">
        <f t="shared" si="205"/>
        <v/>
      </c>
      <c r="B594" s="76">
        <f t="shared" si="206"/>
        <v>9</v>
      </c>
      <c r="C594" s="77">
        <f t="shared" si="207"/>
        <v>10</v>
      </c>
      <c r="D594" s="78" t="str">
        <f t="shared" si="208"/>
        <v/>
      </c>
      <c r="E594" s="79">
        <f t="shared" si="209"/>
        <v>10</v>
      </c>
      <c r="F594" s="80">
        <v>700</v>
      </c>
      <c r="G594" s="81">
        <v>65.819999999999993</v>
      </c>
      <c r="H594" s="81">
        <v>61.21</v>
      </c>
      <c r="I594" s="81">
        <v>4.6099999999999923</v>
      </c>
      <c r="J594" s="81" t="s">
        <v>111</v>
      </c>
      <c r="K594" s="81" t="s">
        <v>98</v>
      </c>
      <c r="L594" s="82">
        <v>0</v>
      </c>
      <c r="M594" s="83" t="s">
        <v>116</v>
      </c>
      <c r="N594" s="83" t="s">
        <v>100</v>
      </c>
      <c r="O594" s="83" t="s">
        <v>100</v>
      </c>
      <c r="P594" s="84">
        <v>0</v>
      </c>
      <c r="Q594" s="85">
        <f t="shared" si="216"/>
        <v>1</v>
      </c>
      <c r="R594" s="91">
        <v>370</v>
      </c>
      <c r="S594" s="87"/>
      <c r="T594" s="88">
        <f>IF(S594=0,0,SUM($S$5:S594))</f>
        <v>0</v>
      </c>
      <c r="U594" s="89">
        <f t="shared" si="200"/>
        <v>0</v>
      </c>
      <c r="V594" s="89">
        <f t="shared" si="201"/>
        <v>0</v>
      </c>
      <c r="W594" s="90">
        <f t="shared" si="202"/>
        <v>0</v>
      </c>
      <c r="X594" s="90">
        <f t="shared" si="202"/>
        <v>0</v>
      </c>
      <c r="Y594" s="89">
        <f t="shared" si="203"/>
        <v>0</v>
      </c>
      <c r="Z594" s="89">
        <f t="shared" si="204"/>
        <v>0</v>
      </c>
      <c r="AA594" s="87"/>
      <c r="AB594" s="87"/>
      <c r="AD594" s="186" t="s">
        <v>145</v>
      </c>
    </row>
    <row r="595" spans="1:30" s="74" customFormat="1" ht="12.95" customHeight="1">
      <c r="A595" s="75" t="str">
        <f t="shared" si="205"/>
        <v/>
      </c>
      <c r="B595" s="76">
        <f t="shared" si="206"/>
        <v>9</v>
      </c>
      <c r="C595" s="77">
        <f t="shared" si="207"/>
        <v>16.600000000000001</v>
      </c>
      <c r="D595" s="78" t="str">
        <f t="shared" si="208"/>
        <v>(전)</v>
      </c>
      <c r="E595" s="79">
        <f t="shared" si="209"/>
        <v>6.6</v>
      </c>
      <c r="F595" s="80">
        <v>700</v>
      </c>
      <c r="G595" s="81">
        <v>65.81</v>
      </c>
      <c r="H595" s="81">
        <v>61.2</v>
      </c>
      <c r="I595" s="81">
        <v>4.6099999999999994</v>
      </c>
      <c r="J595" s="81" t="s">
        <v>111</v>
      </c>
      <c r="K595" s="81" t="s">
        <v>98</v>
      </c>
      <c r="L595" s="82">
        <v>0</v>
      </c>
      <c r="M595" s="83" t="s">
        <v>100</v>
      </c>
      <c r="N595" s="83" t="s">
        <v>100</v>
      </c>
      <c r="O595" s="83" t="s">
        <v>100</v>
      </c>
      <c r="P595" s="84">
        <v>0</v>
      </c>
      <c r="Q595" s="85">
        <f t="shared" si="216"/>
        <v>1</v>
      </c>
      <c r="R595" s="91">
        <v>376.6</v>
      </c>
      <c r="S595" s="87"/>
      <c r="T595" s="88">
        <f>IF(S595=0,0,SUM($S$5:S595))</f>
        <v>0</v>
      </c>
      <c r="U595" s="89">
        <f t="shared" si="200"/>
        <v>0</v>
      </c>
      <c r="V595" s="89">
        <f t="shared" si="201"/>
        <v>0</v>
      </c>
      <c r="W595" s="90">
        <f t="shared" si="202"/>
        <v>0</v>
      </c>
      <c r="X595" s="90">
        <f t="shared" si="202"/>
        <v>0</v>
      </c>
      <c r="Y595" s="89">
        <f t="shared" si="203"/>
        <v>0</v>
      </c>
      <c r="Z595" s="89">
        <f t="shared" si="204"/>
        <v>0</v>
      </c>
      <c r="AA595" s="87"/>
      <c r="AB595" s="87"/>
      <c r="AD595" s="186" t="s">
        <v>145</v>
      </c>
    </row>
    <row r="596" spans="1:30" s="74" customFormat="1" ht="12.95" customHeight="1">
      <c r="A596" s="75" t="str">
        <f t="shared" si="205"/>
        <v/>
      </c>
      <c r="B596" s="76">
        <f t="shared" si="206"/>
        <v>9</v>
      </c>
      <c r="C596" s="77">
        <f t="shared" si="207"/>
        <v>16.600000000000001</v>
      </c>
      <c r="D596" s="78" t="str">
        <f t="shared" si="208"/>
        <v>(후)</v>
      </c>
      <c r="E596" s="79">
        <f t="shared" si="209"/>
        <v>0</v>
      </c>
      <c r="F596" s="80">
        <v>700</v>
      </c>
      <c r="G596" s="81">
        <v>65.81</v>
      </c>
      <c r="H596" s="81">
        <v>61.2</v>
      </c>
      <c r="I596" s="81">
        <v>4.6099999999999994</v>
      </c>
      <c r="J596" s="81" t="s">
        <v>103</v>
      </c>
      <c r="K596" s="81" t="s">
        <v>98</v>
      </c>
      <c r="L596" s="82">
        <v>0</v>
      </c>
      <c r="M596" s="83" t="s">
        <v>100</v>
      </c>
      <c r="N596" s="83" t="s">
        <v>100</v>
      </c>
      <c r="O596" s="83" t="s">
        <v>100</v>
      </c>
      <c r="P596" s="84">
        <v>0</v>
      </c>
      <c r="Q596" s="85">
        <f t="shared" si="216"/>
        <v>1</v>
      </c>
      <c r="R596" s="91">
        <v>376.6</v>
      </c>
      <c r="S596" s="87"/>
      <c r="T596" s="88">
        <f>IF(S596=0,0,SUM($S$5:S596))</f>
        <v>0</v>
      </c>
      <c r="U596" s="89">
        <f t="shared" si="200"/>
        <v>0</v>
      </c>
      <c r="V596" s="89">
        <f t="shared" si="201"/>
        <v>0</v>
      </c>
      <c r="W596" s="90">
        <f t="shared" si="202"/>
        <v>0</v>
      </c>
      <c r="X596" s="90">
        <f t="shared" si="202"/>
        <v>0</v>
      </c>
      <c r="Y596" s="89">
        <f t="shared" si="203"/>
        <v>0</v>
      </c>
      <c r="Z596" s="89">
        <f t="shared" si="204"/>
        <v>0</v>
      </c>
      <c r="AA596" s="87"/>
      <c r="AB596" s="87"/>
      <c r="AD596" s="186" t="s">
        <v>145</v>
      </c>
    </row>
    <row r="597" spans="1:30" s="74" customFormat="1" ht="12.95" customHeight="1">
      <c r="A597" s="75" t="str">
        <f t="shared" si="205"/>
        <v/>
      </c>
      <c r="B597" s="76">
        <f t="shared" si="206"/>
        <v>9</v>
      </c>
      <c r="C597" s="77">
        <f t="shared" si="207"/>
        <v>21</v>
      </c>
      <c r="D597" s="78" t="str">
        <f t="shared" si="208"/>
        <v>(전)</v>
      </c>
      <c r="E597" s="79">
        <f t="shared" si="209"/>
        <v>4.4000000000000004</v>
      </c>
      <c r="F597" s="80">
        <v>700</v>
      </c>
      <c r="G597" s="81">
        <v>65.8</v>
      </c>
      <c r="H597" s="81">
        <v>60.72</v>
      </c>
      <c r="I597" s="81">
        <v>5.0799999999999983</v>
      </c>
      <c r="J597" s="81" t="s">
        <v>103</v>
      </c>
      <c r="K597" s="81" t="s">
        <v>98</v>
      </c>
      <c r="L597" s="82">
        <v>0</v>
      </c>
      <c r="M597" s="83" t="s">
        <v>100</v>
      </c>
      <c r="N597" s="83" t="s">
        <v>100</v>
      </c>
      <c r="O597" s="83" t="s">
        <v>100</v>
      </c>
      <c r="P597" s="84">
        <v>0</v>
      </c>
      <c r="Q597" s="85">
        <f t="shared" si="216"/>
        <v>1</v>
      </c>
      <c r="R597" s="91">
        <v>381</v>
      </c>
      <c r="S597" s="87"/>
      <c r="T597" s="88">
        <f>IF(S597=0,0,SUM($S$5:S597))</f>
        <v>0</v>
      </c>
      <c r="U597" s="89">
        <f t="shared" si="200"/>
        <v>0</v>
      </c>
      <c r="V597" s="89">
        <f t="shared" si="201"/>
        <v>0</v>
      </c>
      <c r="W597" s="90">
        <f t="shared" si="202"/>
        <v>0</v>
      </c>
      <c r="X597" s="90">
        <f t="shared" si="202"/>
        <v>0</v>
      </c>
      <c r="Y597" s="89">
        <f t="shared" si="203"/>
        <v>0</v>
      </c>
      <c r="Z597" s="89">
        <f t="shared" si="204"/>
        <v>0</v>
      </c>
      <c r="AA597" s="87"/>
      <c r="AB597" s="87"/>
      <c r="AD597" s="186" t="s">
        <v>145</v>
      </c>
    </row>
    <row r="598" spans="1:30" s="74" customFormat="1" ht="12.95" customHeight="1">
      <c r="A598" s="75" t="str">
        <f t="shared" si="205"/>
        <v/>
      </c>
      <c r="B598" s="76">
        <f t="shared" si="206"/>
        <v>9</v>
      </c>
      <c r="C598" s="77">
        <f t="shared" si="207"/>
        <v>21</v>
      </c>
      <c r="D598" s="78" t="str">
        <f t="shared" si="208"/>
        <v>(후)</v>
      </c>
      <c r="E598" s="79">
        <f t="shared" si="209"/>
        <v>0</v>
      </c>
      <c r="F598" s="80">
        <v>700</v>
      </c>
      <c r="G598" s="81">
        <v>62.92</v>
      </c>
      <c r="H598" s="81">
        <v>60.72</v>
      </c>
      <c r="I598" s="81">
        <v>2.2000000000000028</v>
      </c>
      <c r="J598" s="81" t="s">
        <v>103</v>
      </c>
      <c r="K598" s="81" t="s">
        <v>98</v>
      </c>
      <c r="L598" s="82">
        <v>0</v>
      </c>
      <c r="M598" s="83" t="s">
        <v>100</v>
      </c>
      <c r="N598" s="83" t="s">
        <v>100</v>
      </c>
      <c r="O598" s="83" t="s">
        <v>100</v>
      </c>
      <c r="P598" s="84">
        <v>0</v>
      </c>
      <c r="Q598" s="85">
        <f t="shared" si="216"/>
        <v>1</v>
      </c>
      <c r="R598" s="91">
        <v>381</v>
      </c>
      <c r="S598" s="87">
        <v>1</v>
      </c>
      <c r="T598" s="88">
        <f>IF(S598=0,0,SUM($S$5:S598))</f>
        <v>3</v>
      </c>
      <c r="U598" s="89">
        <f t="shared" si="200"/>
        <v>1</v>
      </c>
      <c r="V598" s="89">
        <f t="shared" si="201"/>
        <v>381</v>
      </c>
      <c r="W598" s="90">
        <f t="shared" si="202"/>
        <v>62.92</v>
      </c>
      <c r="X598" s="90">
        <f t="shared" si="202"/>
        <v>60.72</v>
      </c>
      <c r="Y598" s="89" t="str">
        <f t="shared" si="203"/>
        <v>비포장</v>
      </c>
      <c r="Z598" s="89" t="str">
        <f t="shared" si="204"/>
        <v>SHEET PILE</v>
      </c>
      <c r="AA598" s="87">
        <v>1</v>
      </c>
      <c r="AB598" s="87" t="s">
        <v>94</v>
      </c>
      <c r="AC598" s="135">
        <f>V603-V598</f>
        <v>17.600000000000023</v>
      </c>
      <c r="AD598" s="186" t="s">
        <v>145</v>
      </c>
    </row>
    <row r="599" spans="1:30" s="74" customFormat="1" ht="12.95" customHeight="1">
      <c r="A599" s="75" t="str">
        <f t="shared" si="205"/>
        <v/>
      </c>
      <c r="B599" s="76">
        <f t="shared" si="206"/>
        <v>9</v>
      </c>
      <c r="C599" s="77">
        <f t="shared" si="207"/>
        <v>29.6</v>
      </c>
      <c r="D599" s="78" t="str">
        <f t="shared" si="208"/>
        <v>(전)</v>
      </c>
      <c r="E599" s="79">
        <f t="shared" si="209"/>
        <v>8.6</v>
      </c>
      <c r="F599" s="80">
        <v>700</v>
      </c>
      <c r="G599" s="81">
        <v>62.27</v>
      </c>
      <c r="H599" s="81">
        <v>59.77</v>
      </c>
      <c r="I599" s="81">
        <v>2.5</v>
      </c>
      <c r="J599" s="81" t="s">
        <v>103</v>
      </c>
      <c r="K599" s="81" t="s">
        <v>98</v>
      </c>
      <c r="L599" s="82">
        <v>0</v>
      </c>
      <c r="M599" s="83" t="s">
        <v>100</v>
      </c>
      <c r="N599" s="83" t="s">
        <v>100</v>
      </c>
      <c r="O599" s="83" t="s">
        <v>100</v>
      </c>
      <c r="P599" s="84">
        <v>0</v>
      </c>
      <c r="Q599" s="85">
        <f t="shared" si="216"/>
        <v>1</v>
      </c>
      <c r="R599" s="91">
        <v>389.6</v>
      </c>
      <c r="S599" s="87"/>
      <c r="T599" s="88">
        <f>IF(S599=0,0,SUM($S$5:S599))</f>
        <v>0</v>
      </c>
      <c r="U599" s="89">
        <f t="shared" si="200"/>
        <v>0</v>
      </c>
      <c r="V599" s="89">
        <f t="shared" si="201"/>
        <v>0</v>
      </c>
      <c r="W599" s="90">
        <f t="shared" si="202"/>
        <v>0</v>
      </c>
      <c r="X599" s="90">
        <f t="shared" si="202"/>
        <v>0</v>
      </c>
      <c r="Y599" s="89">
        <f t="shared" si="203"/>
        <v>0</v>
      </c>
      <c r="Z599" s="89">
        <f t="shared" si="204"/>
        <v>0</v>
      </c>
      <c r="AA599" s="87"/>
      <c r="AB599" s="87"/>
      <c r="AD599" s="186" t="s">
        <v>145</v>
      </c>
    </row>
    <row r="600" spans="1:30" s="74" customFormat="1" ht="12.95" customHeight="1">
      <c r="A600" s="75" t="str">
        <f t="shared" si="205"/>
        <v/>
      </c>
      <c r="B600" s="76">
        <f t="shared" si="206"/>
        <v>9</v>
      </c>
      <c r="C600" s="77">
        <f t="shared" si="207"/>
        <v>29.6</v>
      </c>
      <c r="D600" s="78" t="str">
        <f t="shared" si="208"/>
        <v>(후)</v>
      </c>
      <c r="E600" s="79">
        <f t="shared" si="209"/>
        <v>0</v>
      </c>
      <c r="F600" s="80">
        <v>700</v>
      </c>
      <c r="G600" s="81">
        <v>62.27</v>
      </c>
      <c r="H600" s="81">
        <v>59.77</v>
      </c>
      <c r="I600" s="81">
        <v>2.5</v>
      </c>
      <c r="J600" s="81" t="s">
        <v>103</v>
      </c>
      <c r="K600" s="81" t="s">
        <v>98</v>
      </c>
      <c r="L600" s="82" t="s">
        <v>114</v>
      </c>
      <c r="M600" s="83" t="s">
        <v>100</v>
      </c>
      <c r="N600" s="83" t="s">
        <v>100</v>
      </c>
      <c r="O600" s="83" t="s">
        <v>100</v>
      </c>
      <c r="P600" s="84">
        <v>0</v>
      </c>
      <c r="Q600" s="85">
        <f t="shared" si="216"/>
        <v>1</v>
      </c>
      <c r="R600" s="91">
        <v>389.6</v>
      </c>
      <c r="S600" s="87"/>
      <c r="T600" s="88">
        <f>IF(S600=0,0,SUM($S$5:S600))</f>
        <v>0</v>
      </c>
      <c r="U600" s="89">
        <f t="shared" si="200"/>
        <v>0</v>
      </c>
      <c r="V600" s="89">
        <f t="shared" si="201"/>
        <v>0</v>
      </c>
      <c r="W600" s="90">
        <f t="shared" si="202"/>
        <v>0</v>
      </c>
      <c r="X600" s="90">
        <f t="shared" si="202"/>
        <v>0</v>
      </c>
      <c r="Y600" s="89">
        <f t="shared" si="203"/>
        <v>0</v>
      </c>
      <c r="Z600" s="89">
        <f t="shared" si="204"/>
        <v>0</v>
      </c>
      <c r="AA600" s="87"/>
      <c r="AB600" s="87"/>
      <c r="AD600" s="186" t="s">
        <v>145</v>
      </c>
    </row>
    <row r="601" spans="1:30" s="74" customFormat="1" ht="12.95" customHeight="1">
      <c r="A601" s="75" t="str">
        <f t="shared" si="205"/>
        <v/>
      </c>
      <c r="B601" s="76">
        <f t="shared" si="206"/>
        <v>9</v>
      </c>
      <c r="C601" s="77">
        <f t="shared" si="207"/>
        <v>36.9</v>
      </c>
      <c r="D601" s="78" t="str">
        <f t="shared" si="208"/>
        <v>(전)</v>
      </c>
      <c r="E601" s="79">
        <f t="shared" si="209"/>
        <v>7.3</v>
      </c>
      <c r="F601" s="80">
        <v>700</v>
      </c>
      <c r="G601" s="81">
        <v>62.27</v>
      </c>
      <c r="H601" s="81">
        <v>59.77</v>
      </c>
      <c r="I601" s="81">
        <v>2.5</v>
      </c>
      <c r="J601" s="81" t="s">
        <v>103</v>
      </c>
      <c r="K601" s="81" t="s">
        <v>98</v>
      </c>
      <c r="L601" s="82" t="s">
        <v>114</v>
      </c>
      <c r="M601" s="83" t="s">
        <v>100</v>
      </c>
      <c r="N601" s="83" t="s">
        <v>110</v>
      </c>
      <c r="O601" s="83" t="s">
        <v>100</v>
      </c>
      <c r="P601" s="84">
        <v>0</v>
      </c>
      <c r="Q601" s="85">
        <f t="shared" si="216"/>
        <v>1</v>
      </c>
      <c r="R601" s="91">
        <v>396.9</v>
      </c>
      <c r="S601" s="87"/>
      <c r="T601" s="88">
        <f>IF(S601=0,0,SUM($S$5:S601))</f>
        <v>0</v>
      </c>
      <c r="U601" s="89">
        <f t="shared" si="200"/>
        <v>0</v>
      </c>
      <c r="V601" s="89">
        <f t="shared" si="201"/>
        <v>0</v>
      </c>
      <c r="W601" s="90">
        <f t="shared" si="202"/>
        <v>0</v>
      </c>
      <c r="X601" s="90">
        <f t="shared" si="202"/>
        <v>0</v>
      </c>
      <c r="Y601" s="89">
        <f t="shared" si="203"/>
        <v>0</v>
      </c>
      <c r="Z601" s="89">
        <f t="shared" si="204"/>
        <v>0</v>
      </c>
      <c r="AA601" s="87"/>
      <c r="AB601" s="87"/>
      <c r="AD601" s="186" t="s">
        <v>145</v>
      </c>
    </row>
    <row r="602" spans="1:30" s="74" customFormat="1" ht="12.95" customHeight="1">
      <c r="A602" s="75" t="str">
        <f t="shared" si="205"/>
        <v/>
      </c>
      <c r="B602" s="76">
        <f t="shared" si="206"/>
        <v>9</v>
      </c>
      <c r="C602" s="77">
        <f t="shared" si="207"/>
        <v>36.9</v>
      </c>
      <c r="D602" s="78" t="str">
        <f t="shared" si="208"/>
        <v>(후)</v>
      </c>
      <c r="E602" s="79">
        <f t="shared" si="209"/>
        <v>0</v>
      </c>
      <c r="F602" s="80">
        <v>700</v>
      </c>
      <c r="G602" s="81">
        <v>62.27</v>
      </c>
      <c r="H602" s="81">
        <v>59.77</v>
      </c>
      <c r="I602" s="81">
        <v>2.5</v>
      </c>
      <c r="J602" s="81" t="s">
        <v>103</v>
      </c>
      <c r="K602" s="81" t="s">
        <v>98</v>
      </c>
      <c r="L602" s="82">
        <v>0</v>
      </c>
      <c r="M602" s="83" t="s">
        <v>100</v>
      </c>
      <c r="N602" s="83" t="s">
        <v>100</v>
      </c>
      <c r="O602" s="83" t="s">
        <v>100</v>
      </c>
      <c r="P602" s="84">
        <v>0</v>
      </c>
      <c r="Q602" s="85">
        <f t="shared" si="216"/>
        <v>1</v>
      </c>
      <c r="R602" s="91">
        <v>396.9</v>
      </c>
      <c r="S602" s="87"/>
      <c r="T602" s="88">
        <f>IF(S602=0,0,SUM($S$5:S602))</f>
        <v>0</v>
      </c>
      <c r="U602" s="89">
        <f t="shared" si="200"/>
        <v>0</v>
      </c>
      <c r="V602" s="89">
        <f t="shared" si="201"/>
        <v>0</v>
      </c>
      <c r="W602" s="90">
        <f t="shared" si="202"/>
        <v>0</v>
      </c>
      <c r="X602" s="90">
        <f t="shared" si="202"/>
        <v>0</v>
      </c>
      <c r="Y602" s="89">
        <f t="shared" si="203"/>
        <v>0</v>
      </c>
      <c r="Z602" s="89">
        <f t="shared" si="204"/>
        <v>0</v>
      </c>
      <c r="AA602" s="87"/>
      <c r="AB602" s="87"/>
      <c r="AD602" s="186" t="s">
        <v>145</v>
      </c>
    </row>
    <row r="603" spans="1:30" s="74" customFormat="1" ht="12.95" customHeight="1">
      <c r="A603" s="75" t="str">
        <f t="shared" si="205"/>
        <v/>
      </c>
      <c r="B603" s="76">
        <f t="shared" si="206"/>
        <v>9</v>
      </c>
      <c r="C603" s="77">
        <f t="shared" si="207"/>
        <v>38.6</v>
      </c>
      <c r="D603" s="78" t="str">
        <f t="shared" si="208"/>
        <v>(전)</v>
      </c>
      <c r="E603" s="79">
        <f t="shared" si="209"/>
        <v>1.7</v>
      </c>
      <c r="F603" s="80">
        <v>700</v>
      </c>
      <c r="G603" s="81">
        <v>62.27</v>
      </c>
      <c r="H603" s="81">
        <v>59.97</v>
      </c>
      <c r="I603" s="81">
        <v>2.3000000000000043</v>
      </c>
      <c r="J603" s="81" t="s">
        <v>103</v>
      </c>
      <c r="K603" s="81" t="s">
        <v>98</v>
      </c>
      <c r="L603" s="82">
        <v>0</v>
      </c>
      <c r="M603" s="83" t="s">
        <v>100</v>
      </c>
      <c r="N603" s="83" t="s">
        <v>100</v>
      </c>
      <c r="O603" s="83" t="s">
        <v>100</v>
      </c>
      <c r="P603" s="84">
        <v>0</v>
      </c>
      <c r="Q603" s="85">
        <f t="shared" si="216"/>
        <v>1</v>
      </c>
      <c r="R603" s="91">
        <v>398.6</v>
      </c>
      <c r="S603" s="87">
        <v>1</v>
      </c>
      <c r="T603" s="88">
        <f>IF(S603=0,0,SUM($S$5:S603))</f>
        <v>4</v>
      </c>
      <c r="U603" s="89">
        <f t="shared" si="200"/>
        <v>1</v>
      </c>
      <c r="V603" s="89">
        <f t="shared" si="201"/>
        <v>398.6</v>
      </c>
      <c r="W603" s="90">
        <f t="shared" si="202"/>
        <v>62.27</v>
      </c>
      <c r="X603" s="90">
        <f t="shared" si="202"/>
        <v>59.97</v>
      </c>
      <c r="Y603" s="89" t="str">
        <f t="shared" si="203"/>
        <v>비포장</v>
      </c>
      <c r="Z603" s="89" t="str">
        <f t="shared" si="204"/>
        <v>SHEET PILE</v>
      </c>
      <c r="AA603" s="87">
        <v>1</v>
      </c>
      <c r="AB603" s="87" t="s">
        <v>94</v>
      </c>
      <c r="AD603" s="186" t="s">
        <v>145</v>
      </c>
    </row>
    <row r="604" spans="1:30" s="74" customFormat="1" ht="12.95" customHeight="1">
      <c r="A604" s="75" t="str">
        <f t="shared" si="205"/>
        <v/>
      </c>
      <c r="B604" s="76">
        <f t="shared" si="206"/>
        <v>9</v>
      </c>
      <c r="C604" s="77">
        <f t="shared" si="207"/>
        <v>38.6</v>
      </c>
      <c r="D604" s="78" t="str">
        <f t="shared" si="208"/>
        <v>(후)</v>
      </c>
      <c r="E604" s="79">
        <f t="shared" si="209"/>
        <v>0</v>
      </c>
      <c r="F604" s="80">
        <v>700</v>
      </c>
      <c r="G604" s="81">
        <v>64.930000000000007</v>
      </c>
      <c r="H604" s="81">
        <v>59.97</v>
      </c>
      <c r="I604" s="81">
        <v>4.960000000000008</v>
      </c>
      <c r="J604" s="81" t="s">
        <v>103</v>
      </c>
      <c r="K604" s="81" t="s">
        <v>98</v>
      </c>
      <c r="L604" s="82">
        <v>0</v>
      </c>
      <c r="M604" s="83" t="s">
        <v>100</v>
      </c>
      <c r="N604" s="83" t="s">
        <v>100</v>
      </c>
      <c r="O604" s="83" t="s">
        <v>100</v>
      </c>
      <c r="P604" s="84">
        <v>0</v>
      </c>
      <c r="Q604" s="85">
        <f t="shared" si="216"/>
        <v>1</v>
      </c>
      <c r="R604" s="91">
        <v>398.6</v>
      </c>
      <c r="S604" s="87"/>
      <c r="T604" s="88">
        <f>IF(S604=0,0,SUM($S$5:S604))</f>
        <v>0</v>
      </c>
      <c r="U604" s="89">
        <f t="shared" si="200"/>
        <v>0</v>
      </c>
      <c r="V604" s="89">
        <f t="shared" si="201"/>
        <v>0</v>
      </c>
      <c r="W604" s="90">
        <f t="shared" si="202"/>
        <v>0</v>
      </c>
      <c r="X604" s="90">
        <f t="shared" si="202"/>
        <v>0</v>
      </c>
      <c r="Y604" s="89">
        <f t="shared" si="203"/>
        <v>0</v>
      </c>
      <c r="Z604" s="89">
        <f t="shared" si="204"/>
        <v>0</v>
      </c>
      <c r="AA604" s="87"/>
      <c r="AB604" s="87"/>
      <c r="AD604" s="186" t="s">
        <v>145</v>
      </c>
    </row>
    <row r="605" spans="1:30" s="74" customFormat="1" ht="12.95" customHeight="1">
      <c r="A605" s="75" t="str">
        <f t="shared" si="205"/>
        <v/>
      </c>
      <c r="B605" s="76">
        <f t="shared" si="206"/>
        <v>10</v>
      </c>
      <c r="C605" s="77">
        <f t="shared" si="207"/>
        <v>0</v>
      </c>
      <c r="D605" s="78" t="str">
        <f t="shared" si="208"/>
        <v/>
      </c>
      <c r="E605" s="79">
        <f t="shared" si="209"/>
        <v>1.4</v>
      </c>
      <c r="F605" s="80">
        <v>700</v>
      </c>
      <c r="G605" s="81">
        <v>64.98</v>
      </c>
      <c r="H605" s="81">
        <v>60.14</v>
      </c>
      <c r="I605" s="81">
        <v>4.8400000000000034</v>
      </c>
      <c r="J605" s="81" t="s">
        <v>103</v>
      </c>
      <c r="K605" s="81" t="s">
        <v>98</v>
      </c>
      <c r="L605" s="82">
        <v>0</v>
      </c>
      <c r="M605" s="83" t="s">
        <v>100</v>
      </c>
      <c r="N605" s="83" t="s">
        <v>100</v>
      </c>
      <c r="O605" s="83" t="s">
        <v>100</v>
      </c>
      <c r="P605" s="84">
        <v>0</v>
      </c>
      <c r="Q605" s="85">
        <f t="shared" si="216"/>
        <v>1</v>
      </c>
      <c r="R605" s="91">
        <v>400</v>
      </c>
      <c r="S605" s="87"/>
      <c r="T605" s="88">
        <f>IF(S605=0,0,SUM($S$5:S605))</f>
        <v>0</v>
      </c>
      <c r="U605" s="89">
        <f t="shared" si="200"/>
        <v>0</v>
      </c>
      <c r="V605" s="89">
        <f t="shared" si="201"/>
        <v>0</v>
      </c>
      <c r="W605" s="90">
        <f t="shared" si="202"/>
        <v>0</v>
      </c>
      <c r="X605" s="90">
        <f t="shared" si="202"/>
        <v>0</v>
      </c>
      <c r="Y605" s="89">
        <f t="shared" si="203"/>
        <v>0</v>
      </c>
      <c r="Z605" s="89">
        <f t="shared" si="204"/>
        <v>0</v>
      </c>
      <c r="AA605" s="87"/>
      <c r="AB605" s="87"/>
      <c r="AD605" s="186" t="s">
        <v>145</v>
      </c>
    </row>
    <row r="606" spans="1:30" s="74" customFormat="1" ht="12.95" customHeight="1">
      <c r="A606" s="75" t="str">
        <f t="shared" si="205"/>
        <v/>
      </c>
      <c r="B606" s="76">
        <f t="shared" si="206"/>
        <v>10</v>
      </c>
      <c r="C606" s="77">
        <f t="shared" si="207"/>
        <v>26.6</v>
      </c>
      <c r="D606" s="78" t="str">
        <f t="shared" si="208"/>
        <v>(전)</v>
      </c>
      <c r="E606" s="79">
        <f t="shared" si="209"/>
        <v>26.6</v>
      </c>
      <c r="F606" s="80">
        <v>700</v>
      </c>
      <c r="G606" s="81">
        <v>65.86</v>
      </c>
      <c r="H606" s="81">
        <v>63.34</v>
      </c>
      <c r="I606" s="81">
        <v>2.519999999999996</v>
      </c>
      <c r="J606" s="81" t="s">
        <v>103</v>
      </c>
      <c r="K606" s="81" t="s">
        <v>98</v>
      </c>
      <c r="L606" s="82">
        <v>0</v>
      </c>
      <c r="M606" s="83" t="s">
        <v>116</v>
      </c>
      <c r="N606" s="83" t="s">
        <v>100</v>
      </c>
      <c r="O606" s="83" t="s">
        <v>100</v>
      </c>
      <c r="P606" s="84">
        <v>0</v>
      </c>
      <c r="Q606" s="85">
        <f t="shared" si="216"/>
        <v>1</v>
      </c>
      <c r="R606" s="91">
        <v>426.6</v>
      </c>
      <c r="S606" s="87"/>
      <c r="T606" s="88">
        <f>IF(S606=0,0,SUM($S$5:S606))</f>
        <v>0</v>
      </c>
      <c r="U606" s="89">
        <f t="shared" si="200"/>
        <v>0</v>
      </c>
      <c r="V606" s="89">
        <f t="shared" si="201"/>
        <v>0</v>
      </c>
      <c r="W606" s="90">
        <f t="shared" si="202"/>
        <v>0</v>
      </c>
      <c r="X606" s="90">
        <f t="shared" si="202"/>
        <v>0</v>
      </c>
      <c r="Y606" s="89">
        <f t="shared" si="203"/>
        <v>0</v>
      </c>
      <c r="Z606" s="89">
        <f t="shared" si="204"/>
        <v>0</v>
      </c>
      <c r="AA606" s="87"/>
      <c r="AB606" s="87"/>
      <c r="AD606" s="186" t="s">
        <v>145</v>
      </c>
    </row>
    <row r="607" spans="1:30" s="74" customFormat="1" ht="12.95" customHeight="1">
      <c r="A607" s="75" t="str">
        <f t="shared" si="205"/>
        <v/>
      </c>
      <c r="B607" s="76">
        <f t="shared" si="206"/>
        <v>10</v>
      </c>
      <c r="C607" s="77">
        <f t="shared" si="207"/>
        <v>26.6</v>
      </c>
      <c r="D607" s="78" t="str">
        <f t="shared" si="208"/>
        <v>(후)</v>
      </c>
      <c r="E607" s="79">
        <f t="shared" si="209"/>
        <v>0</v>
      </c>
      <c r="F607" s="80">
        <v>700</v>
      </c>
      <c r="G607" s="81">
        <v>65.86</v>
      </c>
      <c r="H607" s="81">
        <v>63.34</v>
      </c>
      <c r="I607" s="81">
        <v>2.519999999999996</v>
      </c>
      <c r="J607" s="81" t="s">
        <v>117</v>
      </c>
      <c r="K607" s="81" t="s">
        <v>95</v>
      </c>
      <c r="L607" s="82">
        <v>0</v>
      </c>
      <c r="M607" s="83" t="s">
        <v>100</v>
      </c>
      <c r="N607" s="83" t="s">
        <v>100</v>
      </c>
      <c r="O607" s="83" t="s">
        <v>100</v>
      </c>
      <c r="P607" s="84">
        <v>0</v>
      </c>
      <c r="Q607" s="85">
        <f t="shared" si="216"/>
        <v>1</v>
      </c>
      <c r="R607" s="91">
        <v>426.6</v>
      </c>
      <c r="S607" s="87"/>
      <c r="T607" s="88">
        <f>IF(S607=0,0,SUM($S$5:S607))</f>
        <v>0</v>
      </c>
      <c r="U607" s="89">
        <f t="shared" si="200"/>
        <v>0</v>
      </c>
      <c r="V607" s="89">
        <f t="shared" si="201"/>
        <v>0</v>
      </c>
      <c r="W607" s="90">
        <f t="shared" si="202"/>
        <v>0</v>
      </c>
      <c r="X607" s="90">
        <f t="shared" si="202"/>
        <v>0</v>
      </c>
      <c r="Y607" s="89">
        <f t="shared" si="203"/>
        <v>0</v>
      </c>
      <c r="Z607" s="89">
        <f t="shared" si="204"/>
        <v>0</v>
      </c>
      <c r="AA607" s="87"/>
      <c r="AB607" s="87"/>
      <c r="AD607" s="186" t="s">
        <v>145</v>
      </c>
    </row>
    <row r="608" spans="1:30" s="74" customFormat="1" ht="12.95" customHeight="1">
      <c r="A608" s="75" t="str">
        <f t="shared" si="205"/>
        <v/>
      </c>
      <c r="B608" s="76">
        <f t="shared" si="206"/>
        <v>10</v>
      </c>
      <c r="C608" s="77">
        <f t="shared" si="207"/>
        <v>30</v>
      </c>
      <c r="D608" s="78" t="str">
        <f t="shared" si="208"/>
        <v>(전)</v>
      </c>
      <c r="E608" s="79">
        <f t="shared" si="209"/>
        <v>3.4</v>
      </c>
      <c r="F608" s="80">
        <v>700</v>
      </c>
      <c r="G608" s="81">
        <v>65.81</v>
      </c>
      <c r="H608" s="81">
        <v>63.35</v>
      </c>
      <c r="I608" s="81">
        <v>2.4600000000000009</v>
      </c>
      <c r="J608" s="81" t="s">
        <v>117</v>
      </c>
      <c r="K608" s="81" t="s">
        <v>95</v>
      </c>
      <c r="L608" s="82">
        <v>0</v>
      </c>
      <c r="M608" s="83" t="s">
        <v>100</v>
      </c>
      <c r="N608" s="83" t="s">
        <v>100</v>
      </c>
      <c r="O608" s="83" t="s">
        <v>100</v>
      </c>
      <c r="P608" s="84">
        <v>0</v>
      </c>
      <c r="Q608" s="85">
        <f t="shared" si="216"/>
        <v>1</v>
      </c>
      <c r="R608" s="91">
        <v>430</v>
      </c>
      <c r="S608" s="87"/>
      <c r="T608" s="88">
        <f>IF(S608=0,0,SUM($S$5:S608))</f>
        <v>0</v>
      </c>
      <c r="U608" s="89">
        <f t="shared" si="200"/>
        <v>0</v>
      </c>
      <c r="V608" s="89">
        <f t="shared" si="201"/>
        <v>0</v>
      </c>
      <c r="W608" s="90">
        <f t="shared" si="202"/>
        <v>0</v>
      </c>
      <c r="X608" s="90">
        <f t="shared" si="202"/>
        <v>0</v>
      </c>
      <c r="Y608" s="89">
        <f t="shared" si="203"/>
        <v>0</v>
      </c>
      <c r="Z608" s="89">
        <f t="shared" si="204"/>
        <v>0</v>
      </c>
      <c r="AA608" s="87"/>
      <c r="AB608" s="87"/>
      <c r="AD608" s="186" t="s">
        <v>145</v>
      </c>
    </row>
    <row r="609" spans="1:30" s="74" customFormat="1" ht="12.95" customHeight="1">
      <c r="A609" s="75" t="str">
        <f t="shared" si="205"/>
        <v/>
      </c>
      <c r="B609" s="76">
        <f t="shared" si="206"/>
        <v>10</v>
      </c>
      <c r="C609" s="77">
        <f t="shared" si="207"/>
        <v>30</v>
      </c>
      <c r="D609" s="78" t="str">
        <f t="shared" si="208"/>
        <v>(후)</v>
      </c>
      <c r="E609" s="79">
        <f t="shared" si="209"/>
        <v>0</v>
      </c>
      <c r="F609" s="80">
        <v>700</v>
      </c>
      <c r="G609" s="81">
        <v>65.81</v>
      </c>
      <c r="H609" s="81">
        <v>63.35</v>
      </c>
      <c r="I609" s="81">
        <v>2.4600000000000009</v>
      </c>
      <c r="J609" s="81" t="s">
        <v>111</v>
      </c>
      <c r="K609" s="81" t="s">
        <v>95</v>
      </c>
      <c r="L609" s="82">
        <v>0</v>
      </c>
      <c r="M609" s="83" t="s">
        <v>100</v>
      </c>
      <c r="N609" s="83" t="s">
        <v>100</v>
      </c>
      <c r="O609" s="83" t="s">
        <v>100</v>
      </c>
      <c r="P609" s="84">
        <v>0</v>
      </c>
      <c r="Q609" s="85">
        <f t="shared" si="216"/>
        <v>1</v>
      </c>
      <c r="R609" s="91">
        <v>430</v>
      </c>
      <c r="S609" s="87"/>
      <c r="T609" s="88">
        <f>IF(S609=0,0,SUM($S$5:S609))</f>
        <v>0</v>
      </c>
      <c r="U609" s="89">
        <f t="shared" si="200"/>
        <v>0</v>
      </c>
      <c r="V609" s="89">
        <f t="shared" si="201"/>
        <v>0</v>
      </c>
      <c r="W609" s="90">
        <f t="shared" si="202"/>
        <v>0</v>
      </c>
      <c r="X609" s="90">
        <f t="shared" si="202"/>
        <v>0</v>
      </c>
      <c r="Y609" s="89">
        <f t="shared" si="203"/>
        <v>0</v>
      </c>
      <c r="Z609" s="89">
        <f t="shared" si="204"/>
        <v>0</v>
      </c>
      <c r="AA609" s="87"/>
      <c r="AB609" s="87"/>
      <c r="AD609" s="186" t="s">
        <v>145</v>
      </c>
    </row>
    <row r="610" spans="1:30" s="74" customFormat="1" ht="12.95" customHeight="1">
      <c r="A610" s="75" t="str">
        <f t="shared" si="205"/>
        <v/>
      </c>
      <c r="B610" s="76">
        <f t="shared" si="206"/>
        <v>11</v>
      </c>
      <c r="C610" s="77">
        <f t="shared" si="207"/>
        <v>0</v>
      </c>
      <c r="D610" s="78" t="str">
        <f t="shared" si="208"/>
        <v/>
      </c>
      <c r="E610" s="79">
        <f t="shared" si="209"/>
        <v>10</v>
      </c>
      <c r="F610" s="80">
        <v>700</v>
      </c>
      <c r="G610" s="81">
        <v>65.650000000000006</v>
      </c>
      <c r="H610" s="81">
        <v>63.36</v>
      </c>
      <c r="I610" s="81">
        <v>2.2900000000000063</v>
      </c>
      <c r="J610" s="81" t="s">
        <v>111</v>
      </c>
      <c r="K610" s="81" t="s">
        <v>95</v>
      </c>
      <c r="L610" s="82">
        <v>0</v>
      </c>
      <c r="M610" s="83" t="s">
        <v>100</v>
      </c>
      <c r="N610" s="83" t="s">
        <v>100</v>
      </c>
      <c r="O610" s="83" t="s">
        <v>100</v>
      </c>
      <c r="P610" s="84">
        <v>0</v>
      </c>
      <c r="Q610" s="85">
        <f t="shared" si="216"/>
        <v>1</v>
      </c>
      <c r="R610" s="91">
        <v>440</v>
      </c>
      <c r="S610" s="87"/>
      <c r="T610" s="88">
        <f>IF(S610=0,0,SUM($S$5:S610))</f>
        <v>0</v>
      </c>
      <c r="U610" s="89">
        <f t="shared" si="200"/>
        <v>0</v>
      </c>
      <c r="V610" s="89">
        <f t="shared" si="201"/>
        <v>0</v>
      </c>
      <c r="W610" s="90">
        <f t="shared" si="202"/>
        <v>0</v>
      </c>
      <c r="X610" s="90">
        <f t="shared" si="202"/>
        <v>0</v>
      </c>
      <c r="Y610" s="89">
        <f t="shared" si="203"/>
        <v>0</v>
      </c>
      <c r="Z610" s="89">
        <f t="shared" si="204"/>
        <v>0</v>
      </c>
      <c r="AA610" s="87"/>
      <c r="AB610" s="87"/>
      <c r="AD610" s="186" t="s">
        <v>145</v>
      </c>
    </row>
    <row r="611" spans="1:30" s="74" customFormat="1" ht="12.95" customHeight="1">
      <c r="A611" s="75" t="str">
        <f t="shared" si="205"/>
        <v/>
      </c>
      <c r="B611" s="76">
        <f t="shared" si="206"/>
        <v>11</v>
      </c>
      <c r="C611" s="77">
        <f t="shared" si="207"/>
        <v>6.6</v>
      </c>
      <c r="D611" s="78" t="str">
        <f t="shared" si="208"/>
        <v/>
      </c>
      <c r="E611" s="79">
        <f t="shared" si="209"/>
        <v>6.6</v>
      </c>
      <c r="F611" s="80">
        <v>700</v>
      </c>
      <c r="G611" s="81">
        <v>65.55</v>
      </c>
      <c r="H611" s="81">
        <v>63.37</v>
      </c>
      <c r="I611" s="81">
        <v>2.1799999999999997</v>
      </c>
      <c r="J611" s="81" t="s">
        <v>111</v>
      </c>
      <c r="K611" s="81" t="s">
        <v>95</v>
      </c>
      <c r="L611" s="82">
        <v>0</v>
      </c>
      <c r="M611" s="83" t="s">
        <v>100</v>
      </c>
      <c r="N611" s="83" t="s">
        <v>100</v>
      </c>
      <c r="O611" s="83" t="s">
        <v>100</v>
      </c>
      <c r="P611" s="84">
        <v>0</v>
      </c>
      <c r="Q611" s="85">
        <f t="shared" si="216"/>
        <v>1</v>
      </c>
      <c r="R611" s="91">
        <v>446.6</v>
      </c>
      <c r="S611" s="87"/>
      <c r="T611" s="88">
        <f>IF(S611=0,0,SUM($S$5:S611))</f>
        <v>0</v>
      </c>
      <c r="U611" s="89">
        <f t="shared" si="200"/>
        <v>0</v>
      </c>
      <c r="V611" s="89">
        <f t="shared" si="201"/>
        <v>0</v>
      </c>
      <c r="W611" s="90">
        <f t="shared" si="202"/>
        <v>0</v>
      </c>
      <c r="X611" s="90">
        <f t="shared" si="202"/>
        <v>0</v>
      </c>
      <c r="Y611" s="89">
        <f t="shared" si="203"/>
        <v>0</v>
      </c>
      <c r="Z611" s="89">
        <f t="shared" si="204"/>
        <v>0</v>
      </c>
      <c r="AA611" s="87"/>
      <c r="AB611" s="87"/>
      <c r="AD611" s="186" t="s">
        <v>145</v>
      </c>
    </row>
    <row r="612" spans="1:30" s="74" customFormat="1" ht="12.95" customHeight="1">
      <c r="A612" s="75" t="str">
        <f t="shared" si="205"/>
        <v/>
      </c>
      <c r="B612" s="76">
        <f t="shared" si="206"/>
        <v>11</v>
      </c>
      <c r="C612" s="77">
        <f t="shared" si="207"/>
        <v>34.5</v>
      </c>
      <c r="D612" s="78" t="str">
        <f t="shared" si="208"/>
        <v/>
      </c>
      <c r="E612" s="79">
        <f t="shared" si="209"/>
        <v>27.9</v>
      </c>
      <c r="F612" s="80">
        <v>700</v>
      </c>
      <c r="G612" s="81">
        <v>65.430000000000007</v>
      </c>
      <c r="H612" s="81">
        <v>63.41</v>
      </c>
      <c r="I612" s="81">
        <v>2.0200000000000102</v>
      </c>
      <c r="J612" s="81" t="s">
        <v>111</v>
      </c>
      <c r="K612" s="81" t="s">
        <v>95</v>
      </c>
      <c r="L612" s="82">
        <v>0</v>
      </c>
      <c r="M612" s="83" t="s">
        <v>116</v>
      </c>
      <c r="N612" s="83" t="s">
        <v>100</v>
      </c>
      <c r="O612" s="83" t="s">
        <v>100</v>
      </c>
      <c r="P612" s="84">
        <v>0</v>
      </c>
      <c r="Q612" s="85">
        <f t="shared" si="216"/>
        <v>1</v>
      </c>
      <c r="R612" s="91">
        <v>474.5</v>
      </c>
      <c r="S612" s="87"/>
      <c r="T612" s="88">
        <f>IF(S612=0,0,SUM($S$5:S612))</f>
        <v>0</v>
      </c>
      <c r="U612" s="89">
        <f t="shared" ref="U612:U613" si="223">IF(S612=1,Q612,0)</f>
        <v>0</v>
      </c>
      <c r="V612" s="89">
        <f t="shared" ref="V612:V613" si="224">IF(S612=1,R612,0)</f>
        <v>0</v>
      </c>
      <c r="W612" s="90">
        <f t="shared" ref="W612:W613" si="225">IF($S612=0,0,G612)</f>
        <v>0</v>
      </c>
      <c r="X612" s="90">
        <f t="shared" ref="X612:X613" si="226">IF($S612=0,0,H612)</f>
        <v>0</v>
      </c>
      <c r="Y612" s="89">
        <f t="shared" ref="Y612:Y613" si="227">IF(S612=1,J612,0)</f>
        <v>0</v>
      </c>
      <c r="Z612" s="89">
        <f t="shared" ref="Z612:Z613" si="228">IF(S612=1,K612,0)</f>
        <v>0</v>
      </c>
      <c r="AA612" s="87"/>
      <c r="AB612" s="87"/>
      <c r="AD612" s="186" t="s">
        <v>145</v>
      </c>
    </row>
    <row r="613" spans="1:30" s="74" customFormat="1" ht="12.95" customHeight="1">
      <c r="A613" s="75" t="str">
        <f t="shared" si="205"/>
        <v/>
      </c>
      <c r="B613" s="76">
        <f t="shared" si="206"/>
        <v>12</v>
      </c>
      <c r="C613" s="77">
        <f t="shared" si="207"/>
        <v>0</v>
      </c>
      <c r="D613" s="78" t="str">
        <f t="shared" si="208"/>
        <v/>
      </c>
      <c r="E613" s="79">
        <f t="shared" si="209"/>
        <v>5.5</v>
      </c>
      <c r="F613" s="80">
        <v>700</v>
      </c>
      <c r="G613" s="81">
        <v>65.400000000000006</v>
      </c>
      <c r="H613" s="81">
        <v>63.42</v>
      </c>
      <c r="I613" s="81">
        <v>1.980000000000004</v>
      </c>
      <c r="J613" s="81" t="s">
        <v>111</v>
      </c>
      <c r="K613" s="81" t="s">
        <v>95</v>
      </c>
      <c r="L613" s="82">
        <v>0</v>
      </c>
      <c r="M613" s="83" t="s">
        <v>100</v>
      </c>
      <c r="N613" s="83" t="s">
        <v>100</v>
      </c>
      <c r="O613" s="83" t="s">
        <v>100</v>
      </c>
      <c r="P613" s="84">
        <v>0</v>
      </c>
      <c r="Q613" s="85">
        <f t="shared" si="216"/>
        <v>1</v>
      </c>
      <c r="R613" s="91">
        <v>480</v>
      </c>
      <c r="S613" s="87"/>
      <c r="T613" s="88">
        <f>IF(S613=0,0,SUM($S$5:S613))</f>
        <v>0</v>
      </c>
      <c r="U613" s="89">
        <f t="shared" si="223"/>
        <v>0</v>
      </c>
      <c r="V613" s="89">
        <f t="shared" si="224"/>
        <v>0</v>
      </c>
      <c r="W613" s="90">
        <f t="shared" si="225"/>
        <v>0</v>
      </c>
      <c r="X613" s="90">
        <f t="shared" si="226"/>
        <v>0</v>
      </c>
      <c r="Y613" s="89">
        <f t="shared" si="227"/>
        <v>0</v>
      </c>
      <c r="Z613" s="89">
        <f t="shared" si="228"/>
        <v>0</v>
      </c>
      <c r="AA613" s="87"/>
      <c r="AB613" s="87"/>
      <c r="AD613" s="186" t="s">
        <v>145</v>
      </c>
    </row>
    <row r="614" spans="1:30" s="74" customFormat="1" ht="12.95" customHeight="1">
      <c r="A614" s="75" t="str">
        <f t="shared" si="205"/>
        <v/>
      </c>
      <c r="B614" s="76">
        <f t="shared" si="206"/>
        <v>12</v>
      </c>
      <c r="C614" s="77">
        <f t="shared" si="207"/>
        <v>13.6</v>
      </c>
      <c r="D614" s="78" t="str">
        <f t="shared" si="208"/>
        <v/>
      </c>
      <c r="E614" s="79">
        <f t="shared" si="209"/>
        <v>13.6</v>
      </c>
      <c r="F614" s="80">
        <v>700</v>
      </c>
      <c r="G614" s="81">
        <v>65.34</v>
      </c>
      <c r="H614" s="81">
        <v>63.44</v>
      </c>
      <c r="I614" s="81">
        <v>1.9000000000000057</v>
      </c>
      <c r="J614" s="81" t="s">
        <v>111</v>
      </c>
      <c r="K614" s="81" t="s">
        <v>95</v>
      </c>
      <c r="L614" s="82">
        <v>0</v>
      </c>
      <c r="M614" s="83" t="s">
        <v>104</v>
      </c>
      <c r="N614" s="83" t="s">
        <v>100</v>
      </c>
      <c r="O614" s="83" t="s">
        <v>100</v>
      </c>
      <c r="P614" s="84">
        <v>0</v>
      </c>
      <c r="Q614" s="85">
        <f t="shared" si="216"/>
        <v>1</v>
      </c>
      <c r="R614" s="91">
        <v>493.6</v>
      </c>
      <c r="S614" s="87"/>
      <c r="T614" s="88">
        <f>IF(S614=0,0,SUM($S$5:S614))</f>
        <v>0</v>
      </c>
      <c r="U614" s="89">
        <f t="shared" ref="U614:U618" si="229">IF(S614=1,Q614,0)</f>
        <v>0</v>
      </c>
      <c r="V614" s="89">
        <f t="shared" ref="V614:V618" si="230">IF(S614=1,R614,0)</f>
        <v>0</v>
      </c>
      <c r="W614" s="90">
        <f t="shared" ref="W614:W618" si="231">IF($S614=0,0,G614)</f>
        <v>0</v>
      </c>
      <c r="X614" s="90">
        <f t="shared" ref="X614:X618" si="232">IF($S614=0,0,H614)</f>
        <v>0</v>
      </c>
      <c r="Y614" s="89">
        <f t="shared" ref="Y614:Y618" si="233">IF(S614=1,J614,0)</f>
        <v>0</v>
      </c>
      <c r="Z614" s="89">
        <f t="shared" ref="Z614:Z618" si="234">IF(S614=1,K614,0)</f>
        <v>0</v>
      </c>
      <c r="AA614" s="87"/>
      <c r="AB614" s="87"/>
      <c r="AC614" s="135"/>
      <c r="AD614" s="186" t="s">
        <v>145</v>
      </c>
    </row>
    <row r="615" spans="1:30" s="74" customFormat="1" ht="12.95" customHeight="1">
      <c r="A615" s="75" t="str">
        <f t="shared" si="205"/>
        <v/>
      </c>
      <c r="B615" s="76">
        <f t="shared" si="206"/>
        <v>13</v>
      </c>
      <c r="C615" s="77">
        <f t="shared" si="207"/>
        <v>0</v>
      </c>
      <c r="D615" s="78" t="str">
        <f t="shared" si="208"/>
        <v/>
      </c>
      <c r="E615" s="79">
        <f t="shared" si="209"/>
        <v>26.4</v>
      </c>
      <c r="F615" s="80">
        <v>700</v>
      </c>
      <c r="G615" s="81">
        <v>65.709999999999994</v>
      </c>
      <c r="H615" s="81">
        <v>63.81</v>
      </c>
      <c r="I615" s="81">
        <v>1.8999999999999915</v>
      </c>
      <c r="J615" s="81" t="s">
        <v>111</v>
      </c>
      <c r="K615" s="81" t="s">
        <v>95</v>
      </c>
      <c r="L615" s="82">
        <v>0</v>
      </c>
      <c r="M615" s="83" t="s">
        <v>100</v>
      </c>
      <c r="N615" s="83" t="s">
        <v>100</v>
      </c>
      <c r="O615" s="83" t="s">
        <v>100</v>
      </c>
      <c r="P615" s="84">
        <v>0</v>
      </c>
      <c r="Q615" s="85">
        <f t="shared" si="216"/>
        <v>1</v>
      </c>
      <c r="R615" s="91">
        <v>520</v>
      </c>
      <c r="S615" s="87"/>
      <c r="T615" s="88">
        <f>IF(S615=0,0,SUM($S$5:S615))</f>
        <v>0</v>
      </c>
      <c r="U615" s="89">
        <f t="shared" si="229"/>
        <v>0</v>
      </c>
      <c r="V615" s="89">
        <f t="shared" si="230"/>
        <v>0</v>
      </c>
      <c r="W615" s="90">
        <f t="shared" si="231"/>
        <v>0</v>
      </c>
      <c r="X615" s="90">
        <f t="shared" si="232"/>
        <v>0</v>
      </c>
      <c r="Y615" s="89">
        <f t="shared" si="233"/>
        <v>0</v>
      </c>
      <c r="Z615" s="89">
        <f t="shared" si="234"/>
        <v>0</v>
      </c>
      <c r="AA615" s="87"/>
      <c r="AB615" s="87"/>
      <c r="AD615" s="186" t="s">
        <v>145</v>
      </c>
    </row>
    <row r="616" spans="1:30" s="74" customFormat="1" ht="12.95" customHeight="1">
      <c r="A616" s="75" t="str">
        <f t="shared" si="205"/>
        <v/>
      </c>
      <c r="B616" s="76">
        <f t="shared" si="206"/>
        <v>13</v>
      </c>
      <c r="C616" s="77">
        <f t="shared" si="207"/>
        <v>9</v>
      </c>
      <c r="D616" s="78" t="str">
        <f t="shared" si="208"/>
        <v/>
      </c>
      <c r="E616" s="79">
        <f t="shared" si="209"/>
        <v>9</v>
      </c>
      <c r="F616" s="80">
        <v>700</v>
      </c>
      <c r="G616" s="81">
        <v>65.83</v>
      </c>
      <c r="H616" s="81">
        <v>63.93</v>
      </c>
      <c r="I616" s="81">
        <v>1.8999999999999986</v>
      </c>
      <c r="J616" s="81" t="s">
        <v>111</v>
      </c>
      <c r="K616" s="81" t="s">
        <v>95</v>
      </c>
      <c r="L616" s="82">
        <v>0</v>
      </c>
      <c r="M616" s="83" t="s">
        <v>104</v>
      </c>
      <c r="N616" s="83" t="s">
        <v>100</v>
      </c>
      <c r="O616" s="83" t="s">
        <v>100</v>
      </c>
      <c r="P616" s="84">
        <v>0</v>
      </c>
      <c r="Q616" s="85">
        <f t="shared" si="216"/>
        <v>1</v>
      </c>
      <c r="R616" s="91">
        <v>529</v>
      </c>
      <c r="S616" s="87"/>
      <c r="T616" s="88">
        <f>IF(S616=0,0,SUM($S$5:S616))</f>
        <v>0</v>
      </c>
      <c r="U616" s="89">
        <f t="shared" si="229"/>
        <v>0</v>
      </c>
      <c r="V616" s="89">
        <f t="shared" si="230"/>
        <v>0</v>
      </c>
      <c r="W616" s="90">
        <f t="shared" si="231"/>
        <v>0</v>
      </c>
      <c r="X616" s="90">
        <f t="shared" si="232"/>
        <v>0</v>
      </c>
      <c r="Y616" s="89">
        <f t="shared" si="233"/>
        <v>0</v>
      </c>
      <c r="Z616" s="89">
        <f t="shared" si="234"/>
        <v>0</v>
      </c>
      <c r="AA616" s="87"/>
      <c r="AB616" s="87"/>
      <c r="AD616" s="186" t="s">
        <v>145</v>
      </c>
    </row>
    <row r="617" spans="1:30" s="74" customFormat="1" ht="12.95" customHeight="1">
      <c r="A617" s="75" t="str">
        <f t="shared" si="205"/>
        <v/>
      </c>
      <c r="B617" s="76">
        <f t="shared" si="206"/>
        <v>13</v>
      </c>
      <c r="C617" s="77">
        <f t="shared" si="207"/>
        <v>23.6</v>
      </c>
      <c r="D617" s="78" t="str">
        <f t="shared" si="208"/>
        <v>(전)</v>
      </c>
      <c r="E617" s="79">
        <f t="shared" si="209"/>
        <v>14.6</v>
      </c>
      <c r="F617" s="80">
        <v>700</v>
      </c>
      <c r="G617" s="81">
        <v>66.03</v>
      </c>
      <c r="H617" s="81">
        <v>64.13</v>
      </c>
      <c r="I617" s="81">
        <v>1.9000000000000057</v>
      </c>
      <c r="J617" s="81" t="s">
        <v>111</v>
      </c>
      <c r="K617" s="81" t="s">
        <v>95</v>
      </c>
      <c r="L617" s="82">
        <v>0</v>
      </c>
      <c r="M617" s="83" t="s">
        <v>127</v>
      </c>
      <c r="N617" s="83" t="s">
        <v>100</v>
      </c>
      <c r="O617" s="83" t="s">
        <v>100</v>
      </c>
      <c r="P617" s="84">
        <v>0</v>
      </c>
      <c r="Q617" s="85">
        <f t="shared" si="216"/>
        <v>1</v>
      </c>
      <c r="R617" s="91">
        <v>543.6</v>
      </c>
      <c r="S617" s="87"/>
      <c r="T617" s="88">
        <f>IF(S617=0,0,SUM($S$5:S617))</f>
        <v>0</v>
      </c>
      <c r="U617" s="89">
        <f t="shared" si="229"/>
        <v>0</v>
      </c>
      <c r="V617" s="89">
        <f t="shared" si="230"/>
        <v>0</v>
      </c>
      <c r="W617" s="90">
        <f t="shared" si="231"/>
        <v>0</v>
      </c>
      <c r="X617" s="90">
        <f t="shared" si="232"/>
        <v>0</v>
      </c>
      <c r="Y617" s="89">
        <f t="shared" si="233"/>
        <v>0</v>
      </c>
      <c r="Z617" s="89">
        <f t="shared" si="234"/>
        <v>0</v>
      </c>
      <c r="AA617" s="87"/>
      <c r="AB617" s="87"/>
      <c r="AD617" s="186" t="s">
        <v>145</v>
      </c>
    </row>
    <row r="618" spans="1:30" s="74" customFormat="1" ht="12.95" customHeight="1">
      <c r="A618" s="75" t="str">
        <f t="shared" si="205"/>
        <v/>
      </c>
      <c r="B618" s="76">
        <f t="shared" si="206"/>
        <v>13</v>
      </c>
      <c r="C618" s="77">
        <f t="shared" si="207"/>
        <v>23.6</v>
      </c>
      <c r="D618" s="78" t="str">
        <f t="shared" si="208"/>
        <v>(후)</v>
      </c>
      <c r="E618" s="79">
        <f t="shared" si="209"/>
        <v>0</v>
      </c>
      <c r="F618" s="80">
        <v>700</v>
      </c>
      <c r="G618" s="81">
        <v>66.03</v>
      </c>
      <c r="H618" s="81">
        <v>64.13</v>
      </c>
      <c r="I618" s="81">
        <v>1.9000000000000057</v>
      </c>
      <c r="J618" s="81" t="s">
        <v>111</v>
      </c>
      <c r="K618" s="81" t="s">
        <v>95</v>
      </c>
      <c r="L618" s="82">
        <v>0</v>
      </c>
      <c r="M618" s="83" t="s">
        <v>100</v>
      </c>
      <c r="N618" s="83" t="s">
        <v>100</v>
      </c>
      <c r="O618" s="83" t="s">
        <v>100</v>
      </c>
      <c r="P618" s="84">
        <v>0</v>
      </c>
      <c r="Q618" s="85">
        <f t="shared" si="216"/>
        <v>1</v>
      </c>
      <c r="R618" s="91">
        <v>543.6</v>
      </c>
      <c r="S618" s="87"/>
      <c r="T618" s="88">
        <f>IF(S618=0,0,SUM($S$5:S618))</f>
        <v>0</v>
      </c>
      <c r="U618" s="89">
        <f t="shared" si="229"/>
        <v>0</v>
      </c>
      <c r="V618" s="89">
        <f t="shared" si="230"/>
        <v>0</v>
      </c>
      <c r="W618" s="90">
        <f t="shared" si="231"/>
        <v>0</v>
      </c>
      <c r="X618" s="90">
        <f t="shared" si="232"/>
        <v>0</v>
      </c>
      <c r="Y618" s="89">
        <f t="shared" si="233"/>
        <v>0</v>
      </c>
      <c r="Z618" s="89">
        <f t="shared" si="234"/>
        <v>0</v>
      </c>
      <c r="AA618" s="87"/>
      <c r="AB618" s="87"/>
      <c r="AD618" s="186" t="s">
        <v>146</v>
      </c>
    </row>
    <row r="619" spans="1:30" s="74" customFormat="1" ht="12.95" customHeight="1">
      <c r="A619" s="75" t="str">
        <f t="shared" si="205"/>
        <v/>
      </c>
      <c r="B619" s="76">
        <f t="shared" si="206"/>
        <v>13</v>
      </c>
      <c r="C619" s="77">
        <f t="shared" si="207"/>
        <v>37.5</v>
      </c>
      <c r="D619" s="78" t="str">
        <f t="shared" si="208"/>
        <v>(전)</v>
      </c>
      <c r="E619" s="79">
        <f t="shared" si="209"/>
        <v>13.9</v>
      </c>
      <c r="F619" s="80">
        <v>700</v>
      </c>
      <c r="G619" s="81">
        <v>66.23</v>
      </c>
      <c r="H619" s="81">
        <v>64.33</v>
      </c>
      <c r="I619" s="81">
        <v>1.9000000000000057</v>
      </c>
      <c r="J619" s="81" t="s">
        <v>111</v>
      </c>
      <c r="K619" s="81" t="s">
        <v>95</v>
      </c>
      <c r="L619" s="82">
        <v>0</v>
      </c>
      <c r="M619" s="83" t="s">
        <v>127</v>
      </c>
      <c r="N619" s="83" t="s">
        <v>100</v>
      </c>
      <c r="O619" s="83" t="s">
        <v>100</v>
      </c>
      <c r="P619" s="84">
        <v>0</v>
      </c>
      <c r="Q619" s="85">
        <f t="shared" si="216"/>
        <v>1</v>
      </c>
      <c r="R619" s="91">
        <v>557.5</v>
      </c>
      <c r="S619" s="87"/>
      <c r="T619" s="88">
        <f>IF(S619=0,0,SUM($S$5:S619))</f>
        <v>0</v>
      </c>
      <c r="U619" s="89">
        <f t="shared" ref="U619" si="235">IF(S619=1,Q619,0)</f>
        <v>0</v>
      </c>
      <c r="V619" s="89">
        <f t="shared" ref="V619" si="236">IF(S619=1,R619,0)</f>
        <v>0</v>
      </c>
      <c r="W619" s="90">
        <f t="shared" ref="W619" si="237">IF($S619=0,0,G619)</f>
        <v>0</v>
      </c>
      <c r="X619" s="90">
        <f t="shared" ref="X619" si="238">IF($S619=0,0,H619)</f>
        <v>0</v>
      </c>
      <c r="Y619" s="89">
        <f t="shared" ref="Y619" si="239">IF(S619=1,J619,0)</f>
        <v>0</v>
      </c>
      <c r="Z619" s="89">
        <f t="shared" ref="Z619" si="240">IF(S619=1,K619,0)</f>
        <v>0</v>
      </c>
      <c r="AA619" s="87"/>
      <c r="AB619" s="87"/>
      <c r="AD619" s="186" t="s">
        <v>146</v>
      </c>
    </row>
    <row r="620" spans="1:30" s="74" customFormat="1" ht="12.95" customHeight="1">
      <c r="A620" s="75" t="str">
        <f t="shared" si="205"/>
        <v/>
      </c>
      <c r="B620" s="76">
        <f t="shared" si="206"/>
        <v>13</v>
      </c>
      <c r="C620" s="77">
        <f t="shared" si="207"/>
        <v>37.5</v>
      </c>
      <c r="D620" s="78" t="str">
        <f t="shared" si="208"/>
        <v>(후)</v>
      </c>
      <c r="E620" s="79">
        <f t="shared" si="209"/>
        <v>0</v>
      </c>
      <c r="F620" s="80">
        <v>700</v>
      </c>
      <c r="G620" s="81">
        <v>66.23</v>
      </c>
      <c r="H620" s="81">
        <v>64.33</v>
      </c>
      <c r="I620" s="81">
        <v>1.9000000000000057</v>
      </c>
      <c r="J620" s="81" t="s">
        <v>111</v>
      </c>
      <c r="K620" s="81" t="s">
        <v>95</v>
      </c>
      <c r="L620" s="82">
        <v>0</v>
      </c>
      <c r="M620" s="83" t="s">
        <v>100</v>
      </c>
      <c r="N620" s="83" t="s">
        <v>100</v>
      </c>
      <c r="O620" s="83" t="s">
        <v>100</v>
      </c>
      <c r="P620" s="84">
        <v>0</v>
      </c>
      <c r="Q620" s="85">
        <f t="shared" si="216"/>
        <v>1</v>
      </c>
      <c r="R620" s="91">
        <v>557.5</v>
      </c>
      <c r="S620" s="87"/>
      <c r="T620" s="88">
        <f>IF(S620=0,0,SUM($S$5:S620))</f>
        <v>0</v>
      </c>
      <c r="U620" s="89">
        <f t="shared" ref="U620:U677" si="241">IF(S620=1,Q620,0)</f>
        <v>0</v>
      </c>
      <c r="V620" s="89">
        <f t="shared" ref="V620:V677" si="242">IF(S620=1,R620,0)</f>
        <v>0</v>
      </c>
      <c r="W620" s="90">
        <f t="shared" ref="W620:X677" si="243">IF($S620=0,0,G620)</f>
        <v>0</v>
      </c>
      <c r="X620" s="90">
        <f t="shared" si="243"/>
        <v>0</v>
      </c>
      <c r="Y620" s="89">
        <f t="shared" ref="Y620:Y677" si="244">IF(S620=1,J620,0)</f>
        <v>0</v>
      </c>
      <c r="Z620" s="89">
        <f t="shared" ref="Z620:Z677" si="245">IF(S620=1,K620,0)</f>
        <v>0</v>
      </c>
      <c r="AA620" s="87"/>
      <c r="AB620" s="87"/>
      <c r="AD620" s="186" t="s">
        <v>145</v>
      </c>
    </row>
    <row r="621" spans="1:30" s="74" customFormat="1" ht="12.95" customHeight="1">
      <c r="A621" s="75" t="str">
        <f t="shared" si="205"/>
        <v/>
      </c>
      <c r="B621" s="76">
        <f t="shared" si="206"/>
        <v>14</v>
      </c>
      <c r="C621" s="77">
        <f t="shared" si="207"/>
        <v>0</v>
      </c>
      <c r="D621" s="78" t="str">
        <f t="shared" si="208"/>
        <v/>
      </c>
      <c r="E621" s="79">
        <f t="shared" si="209"/>
        <v>2.5</v>
      </c>
      <c r="F621" s="80">
        <v>700</v>
      </c>
      <c r="G621" s="81">
        <v>66.260000000000005</v>
      </c>
      <c r="H621" s="81">
        <v>64.36</v>
      </c>
      <c r="I621" s="81">
        <v>1.9000000000000057</v>
      </c>
      <c r="J621" s="81" t="s">
        <v>111</v>
      </c>
      <c r="K621" s="81" t="s">
        <v>95</v>
      </c>
      <c r="L621" s="82">
        <v>0</v>
      </c>
      <c r="M621" s="83" t="s">
        <v>100</v>
      </c>
      <c r="N621" s="83" t="s">
        <v>100</v>
      </c>
      <c r="O621" s="83" t="s">
        <v>100</v>
      </c>
      <c r="P621" s="84">
        <v>0</v>
      </c>
      <c r="Q621" s="85">
        <f t="shared" si="216"/>
        <v>1</v>
      </c>
      <c r="R621" s="91">
        <v>560</v>
      </c>
      <c r="S621" s="87"/>
      <c r="T621" s="88">
        <f>IF(S621=0,0,SUM($S$5:S621))</f>
        <v>0</v>
      </c>
      <c r="U621" s="89">
        <f t="shared" si="241"/>
        <v>0</v>
      </c>
      <c r="V621" s="89">
        <f t="shared" si="242"/>
        <v>0</v>
      </c>
      <c r="W621" s="90">
        <f t="shared" si="243"/>
        <v>0</v>
      </c>
      <c r="X621" s="90">
        <f t="shared" si="243"/>
        <v>0</v>
      </c>
      <c r="Y621" s="89">
        <f t="shared" si="244"/>
        <v>0</v>
      </c>
      <c r="Z621" s="89">
        <f t="shared" si="245"/>
        <v>0</v>
      </c>
      <c r="AA621" s="87"/>
      <c r="AB621" s="87"/>
      <c r="AD621" s="186" t="s">
        <v>145</v>
      </c>
    </row>
    <row r="622" spans="1:30" s="74" customFormat="1" ht="12.95" customHeight="1">
      <c r="A622" s="75" t="str">
        <f t="shared" si="205"/>
        <v/>
      </c>
      <c r="B622" s="76">
        <f t="shared" si="206"/>
        <v>15</v>
      </c>
      <c r="C622" s="77">
        <f t="shared" si="207"/>
        <v>0</v>
      </c>
      <c r="D622" s="78" t="str">
        <f t="shared" si="208"/>
        <v/>
      </c>
      <c r="E622" s="79">
        <f t="shared" si="209"/>
        <v>40</v>
      </c>
      <c r="F622" s="80">
        <v>700</v>
      </c>
      <c r="G622" s="81">
        <v>66.81</v>
      </c>
      <c r="H622" s="81">
        <v>64.91</v>
      </c>
      <c r="I622" s="81">
        <v>1.9000000000000057</v>
      </c>
      <c r="J622" s="81" t="s">
        <v>111</v>
      </c>
      <c r="K622" s="81" t="s">
        <v>95</v>
      </c>
      <c r="L622" s="82">
        <v>0</v>
      </c>
      <c r="M622" s="83" t="s">
        <v>100</v>
      </c>
      <c r="N622" s="83" t="s">
        <v>100</v>
      </c>
      <c r="O622" s="83" t="s">
        <v>100</v>
      </c>
      <c r="P622" s="84">
        <v>0</v>
      </c>
      <c r="Q622" s="85">
        <f t="shared" si="216"/>
        <v>1</v>
      </c>
      <c r="R622" s="91">
        <v>600</v>
      </c>
      <c r="S622" s="87"/>
      <c r="T622" s="88">
        <f>IF(S622=0,0,SUM($S$5:S622))</f>
        <v>0</v>
      </c>
      <c r="U622" s="89">
        <f t="shared" si="241"/>
        <v>0</v>
      </c>
      <c r="V622" s="89">
        <f t="shared" si="242"/>
        <v>0</v>
      </c>
      <c r="W622" s="90">
        <f t="shared" si="243"/>
        <v>0</v>
      </c>
      <c r="X622" s="90">
        <f t="shared" si="243"/>
        <v>0</v>
      </c>
      <c r="Y622" s="89">
        <f t="shared" si="244"/>
        <v>0</v>
      </c>
      <c r="Z622" s="89">
        <f t="shared" si="245"/>
        <v>0</v>
      </c>
      <c r="AA622" s="87"/>
      <c r="AB622" s="87"/>
      <c r="AD622" s="186" t="s">
        <v>145</v>
      </c>
    </row>
    <row r="623" spans="1:30" s="74" customFormat="1" ht="12.95" customHeight="1">
      <c r="A623" s="75" t="str">
        <f t="shared" si="205"/>
        <v/>
      </c>
      <c r="B623" s="76">
        <f t="shared" si="206"/>
        <v>16</v>
      </c>
      <c r="C623" s="77">
        <f t="shared" si="207"/>
        <v>0</v>
      </c>
      <c r="D623" s="78" t="str">
        <f t="shared" si="208"/>
        <v/>
      </c>
      <c r="E623" s="79">
        <f t="shared" si="209"/>
        <v>40</v>
      </c>
      <c r="F623" s="80">
        <v>700</v>
      </c>
      <c r="G623" s="81">
        <v>67.37</v>
      </c>
      <c r="H623" s="81">
        <v>65.47</v>
      </c>
      <c r="I623" s="81">
        <v>1.9000000000000057</v>
      </c>
      <c r="J623" s="81" t="s">
        <v>111</v>
      </c>
      <c r="K623" s="81" t="s">
        <v>95</v>
      </c>
      <c r="L623" s="82">
        <v>0</v>
      </c>
      <c r="M623" s="83" t="s">
        <v>100</v>
      </c>
      <c r="N623" s="83" t="s">
        <v>100</v>
      </c>
      <c r="O623" s="83" t="s">
        <v>100</v>
      </c>
      <c r="P623" s="84">
        <v>0</v>
      </c>
      <c r="Q623" s="85">
        <f t="shared" si="216"/>
        <v>1</v>
      </c>
      <c r="R623" s="91">
        <v>640</v>
      </c>
      <c r="S623" s="87"/>
      <c r="T623" s="88">
        <f>IF(S623=0,0,SUM($S$5:S623))</f>
        <v>0</v>
      </c>
      <c r="U623" s="89">
        <f t="shared" si="241"/>
        <v>0</v>
      </c>
      <c r="V623" s="89">
        <f t="shared" si="242"/>
        <v>0</v>
      </c>
      <c r="W623" s="90">
        <f t="shared" si="243"/>
        <v>0</v>
      </c>
      <c r="X623" s="90">
        <f t="shared" si="243"/>
        <v>0</v>
      </c>
      <c r="Y623" s="89">
        <f t="shared" si="244"/>
        <v>0</v>
      </c>
      <c r="Z623" s="89">
        <f t="shared" si="245"/>
        <v>0</v>
      </c>
      <c r="AA623" s="87"/>
      <c r="AB623" s="87"/>
      <c r="AD623" s="186" t="s">
        <v>145</v>
      </c>
    </row>
    <row r="624" spans="1:30" s="74" customFormat="1" ht="12.95" customHeight="1">
      <c r="A624" s="75" t="str">
        <f t="shared" si="205"/>
        <v/>
      </c>
      <c r="B624" s="76">
        <f t="shared" si="206"/>
        <v>17</v>
      </c>
      <c r="C624" s="77">
        <f t="shared" si="207"/>
        <v>0</v>
      </c>
      <c r="D624" s="78" t="str">
        <f t="shared" si="208"/>
        <v/>
      </c>
      <c r="E624" s="79">
        <f t="shared" si="209"/>
        <v>40</v>
      </c>
      <c r="F624" s="80">
        <v>700</v>
      </c>
      <c r="G624" s="81">
        <v>67.92</v>
      </c>
      <c r="H624" s="81">
        <v>66.02</v>
      </c>
      <c r="I624" s="81">
        <v>1.9000000000000057</v>
      </c>
      <c r="J624" s="81" t="s">
        <v>111</v>
      </c>
      <c r="K624" s="81" t="s">
        <v>95</v>
      </c>
      <c r="L624" s="82">
        <v>0</v>
      </c>
      <c r="M624" s="83" t="s">
        <v>100</v>
      </c>
      <c r="N624" s="83" t="s">
        <v>100</v>
      </c>
      <c r="O624" s="83" t="s">
        <v>100</v>
      </c>
      <c r="P624" s="84">
        <v>0</v>
      </c>
      <c r="Q624" s="85">
        <f t="shared" si="216"/>
        <v>1</v>
      </c>
      <c r="R624" s="91">
        <v>680</v>
      </c>
      <c r="S624" s="87"/>
      <c r="T624" s="88">
        <f>IF(S624=0,0,SUM($S$5:S624))</f>
        <v>0</v>
      </c>
      <c r="U624" s="89">
        <f t="shared" si="241"/>
        <v>0</v>
      </c>
      <c r="V624" s="89">
        <f t="shared" si="242"/>
        <v>0</v>
      </c>
      <c r="W624" s="90">
        <f t="shared" si="243"/>
        <v>0</v>
      </c>
      <c r="X624" s="90">
        <f t="shared" si="243"/>
        <v>0</v>
      </c>
      <c r="Y624" s="89">
        <f t="shared" si="244"/>
        <v>0</v>
      </c>
      <c r="Z624" s="89">
        <f t="shared" si="245"/>
        <v>0</v>
      </c>
      <c r="AA624" s="87"/>
      <c r="AB624" s="87"/>
      <c r="AD624" s="186" t="s">
        <v>145</v>
      </c>
    </row>
    <row r="625" spans="1:30" s="74" customFormat="1" ht="12.95" customHeight="1">
      <c r="A625" s="75" t="str">
        <f t="shared" si="205"/>
        <v/>
      </c>
      <c r="B625" s="76">
        <f t="shared" si="206"/>
        <v>18</v>
      </c>
      <c r="C625" s="77">
        <f t="shared" si="207"/>
        <v>0</v>
      </c>
      <c r="D625" s="78" t="str">
        <f t="shared" si="208"/>
        <v/>
      </c>
      <c r="E625" s="79">
        <f t="shared" si="209"/>
        <v>40</v>
      </c>
      <c r="F625" s="80">
        <v>700</v>
      </c>
      <c r="G625" s="81">
        <v>68.48</v>
      </c>
      <c r="H625" s="81">
        <v>66.58</v>
      </c>
      <c r="I625" s="81">
        <v>1.9000000000000057</v>
      </c>
      <c r="J625" s="81" t="s">
        <v>111</v>
      </c>
      <c r="K625" s="81" t="s">
        <v>95</v>
      </c>
      <c r="L625" s="82">
        <v>0</v>
      </c>
      <c r="M625" s="83" t="s">
        <v>100</v>
      </c>
      <c r="N625" s="83" t="s">
        <v>100</v>
      </c>
      <c r="O625" s="83" t="s">
        <v>100</v>
      </c>
      <c r="P625" s="84">
        <v>0</v>
      </c>
      <c r="Q625" s="85">
        <f t="shared" si="216"/>
        <v>1</v>
      </c>
      <c r="R625" s="91">
        <v>720</v>
      </c>
      <c r="S625" s="87"/>
      <c r="T625" s="88">
        <f>IF(S625=0,0,SUM($S$5:S625))</f>
        <v>0</v>
      </c>
      <c r="U625" s="89">
        <f t="shared" si="241"/>
        <v>0</v>
      </c>
      <c r="V625" s="89">
        <f t="shared" si="242"/>
        <v>0</v>
      </c>
      <c r="W625" s="90">
        <f t="shared" si="243"/>
        <v>0</v>
      </c>
      <c r="X625" s="90">
        <f t="shared" si="243"/>
        <v>0</v>
      </c>
      <c r="Y625" s="89">
        <f t="shared" si="244"/>
        <v>0</v>
      </c>
      <c r="Z625" s="89">
        <f t="shared" si="245"/>
        <v>0</v>
      </c>
      <c r="AA625" s="87"/>
      <c r="AB625" s="87"/>
      <c r="AD625" s="186" t="s">
        <v>145</v>
      </c>
    </row>
    <row r="626" spans="1:30" s="74" customFormat="1" ht="12.95" customHeight="1">
      <c r="A626" s="75" t="str">
        <f t="shared" si="205"/>
        <v/>
      </c>
      <c r="B626" s="76">
        <f t="shared" si="206"/>
        <v>19</v>
      </c>
      <c r="C626" s="77">
        <f t="shared" si="207"/>
        <v>0</v>
      </c>
      <c r="D626" s="78" t="str">
        <f t="shared" si="208"/>
        <v/>
      </c>
      <c r="E626" s="79">
        <f t="shared" si="209"/>
        <v>40</v>
      </c>
      <c r="F626" s="80">
        <v>700</v>
      </c>
      <c r="G626" s="81">
        <v>69.03</v>
      </c>
      <c r="H626" s="81">
        <v>67.13</v>
      </c>
      <c r="I626" s="81">
        <v>1.9000000000000057</v>
      </c>
      <c r="J626" s="81" t="s">
        <v>111</v>
      </c>
      <c r="K626" s="81" t="s">
        <v>95</v>
      </c>
      <c r="L626" s="82">
        <v>0</v>
      </c>
      <c r="M626" s="83" t="s">
        <v>100</v>
      </c>
      <c r="N626" s="83" t="s">
        <v>100</v>
      </c>
      <c r="O626" s="83" t="s">
        <v>100</v>
      </c>
      <c r="P626" s="84">
        <v>0</v>
      </c>
      <c r="Q626" s="85">
        <f t="shared" si="216"/>
        <v>1</v>
      </c>
      <c r="R626" s="91">
        <v>760</v>
      </c>
      <c r="S626" s="87"/>
      <c r="T626" s="88">
        <f>IF(S626=0,0,SUM($S$5:S626))</f>
        <v>0</v>
      </c>
      <c r="U626" s="89">
        <f t="shared" si="241"/>
        <v>0</v>
      </c>
      <c r="V626" s="89">
        <f t="shared" si="242"/>
        <v>0</v>
      </c>
      <c r="W626" s="90">
        <f t="shared" si="243"/>
        <v>0</v>
      </c>
      <c r="X626" s="90">
        <f t="shared" si="243"/>
        <v>0</v>
      </c>
      <c r="Y626" s="89">
        <f t="shared" si="244"/>
        <v>0</v>
      </c>
      <c r="Z626" s="89">
        <f t="shared" si="245"/>
        <v>0</v>
      </c>
      <c r="AA626" s="87"/>
      <c r="AB626" s="87"/>
      <c r="AD626" s="186" t="s">
        <v>145</v>
      </c>
    </row>
    <row r="627" spans="1:30" s="74" customFormat="1" ht="12.95" customHeight="1">
      <c r="A627" s="75" t="str">
        <f t="shared" si="205"/>
        <v/>
      </c>
      <c r="B627" s="76">
        <f t="shared" si="206"/>
        <v>20</v>
      </c>
      <c r="C627" s="77">
        <f t="shared" si="207"/>
        <v>0</v>
      </c>
      <c r="D627" s="78" t="str">
        <f t="shared" si="208"/>
        <v/>
      </c>
      <c r="E627" s="79">
        <f t="shared" si="209"/>
        <v>40</v>
      </c>
      <c r="F627" s="80">
        <v>700</v>
      </c>
      <c r="G627" s="81">
        <v>69.58</v>
      </c>
      <c r="H627" s="81">
        <v>67.680000000000007</v>
      </c>
      <c r="I627" s="81">
        <v>1.8999999999999915</v>
      </c>
      <c r="J627" s="81" t="s">
        <v>111</v>
      </c>
      <c r="K627" s="81" t="s">
        <v>95</v>
      </c>
      <c r="L627" s="82">
        <v>0</v>
      </c>
      <c r="M627" s="83" t="s">
        <v>100</v>
      </c>
      <c r="N627" s="83" t="s">
        <v>100</v>
      </c>
      <c r="O627" s="83" t="s">
        <v>100</v>
      </c>
      <c r="P627" s="84">
        <v>0</v>
      </c>
      <c r="Q627" s="85">
        <f t="shared" si="216"/>
        <v>1</v>
      </c>
      <c r="R627" s="91">
        <v>800</v>
      </c>
      <c r="S627" s="87"/>
      <c r="T627" s="88">
        <f>IF(S627=0,0,SUM($S$5:S627))</f>
        <v>0</v>
      </c>
      <c r="U627" s="89">
        <f t="shared" si="241"/>
        <v>0</v>
      </c>
      <c r="V627" s="89">
        <f t="shared" si="242"/>
        <v>0</v>
      </c>
      <c r="W627" s="90">
        <f t="shared" si="243"/>
        <v>0</v>
      </c>
      <c r="X627" s="90">
        <f t="shared" si="243"/>
        <v>0</v>
      </c>
      <c r="Y627" s="89">
        <f t="shared" si="244"/>
        <v>0</v>
      </c>
      <c r="Z627" s="89">
        <f t="shared" si="245"/>
        <v>0</v>
      </c>
      <c r="AA627" s="87"/>
      <c r="AB627" s="87"/>
      <c r="AD627" s="186" t="s">
        <v>145</v>
      </c>
    </row>
    <row r="628" spans="1:30" s="74" customFormat="1" ht="12.95" customHeight="1">
      <c r="A628" s="75" t="str">
        <f t="shared" si="205"/>
        <v/>
      </c>
      <c r="B628" s="76">
        <f t="shared" si="206"/>
        <v>21</v>
      </c>
      <c r="C628" s="77">
        <f t="shared" si="207"/>
        <v>0</v>
      </c>
      <c r="D628" s="78" t="str">
        <f t="shared" si="208"/>
        <v/>
      </c>
      <c r="E628" s="79">
        <f t="shared" si="209"/>
        <v>40</v>
      </c>
      <c r="F628" s="80">
        <v>700</v>
      </c>
      <c r="G628" s="81">
        <v>70.14</v>
      </c>
      <c r="H628" s="81">
        <v>68.239999999999995</v>
      </c>
      <c r="I628" s="81">
        <v>1.9000000000000057</v>
      </c>
      <c r="J628" s="81" t="s">
        <v>111</v>
      </c>
      <c r="K628" s="81" t="s">
        <v>95</v>
      </c>
      <c r="L628" s="82">
        <v>0</v>
      </c>
      <c r="M628" s="83" t="s">
        <v>100</v>
      </c>
      <c r="N628" s="83" t="s">
        <v>100</v>
      </c>
      <c r="O628" s="83" t="s">
        <v>100</v>
      </c>
      <c r="P628" s="84">
        <v>0</v>
      </c>
      <c r="Q628" s="85">
        <f t="shared" si="216"/>
        <v>1</v>
      </c>
      <c r="R628" s="91">
        <v>840</v>
      </c>
      <c r="S628" s="87"/>
      <c r="T628" s="88">
        <f>IF(S628=0,0,SUM($S$5:S628))</f>
        <v>0</v>
      </c>
      <c r="U628" s="89">
        <f t="shared" si="241"/>
        <v>0</v>
      </c>
      <c r="V628" s="89">
        <f t="shared" si="242"/>
        <v>0</v>
      </c>
      <c r="W628" s="90">
        <f t="shared" si="243"/>
        <v>0</v>
      </c>
      <c r="X628" s="90">
        <f t="shared" si="243"/>
        <v>0</v>
      </c>
      <c r="Y628" s="89">
        <f t="shared" si="244"/>
        <v>0</v>
      </c>
      <c r="Z628" s="89">
        <f t="shared" si="245"/>
        <v>0</v>
      </c>
      <c r="AA628" s="87"/>
      <c r="AB628" s="87"/>
      <c r="AD628" s="186" t="s">
        <v>145</v>
      </c>
    </row>
    <row r="629" spans="1:30" s="74" customFormat="1" ht="12.95" customHeight="1">
      <c r="A629" s="75" t="str">
        <f t="shared" si="205"/>
        <v/>
      </c>
      <c r="B629" s="76">
        <f t="shared" si="206"/>
        <v>21</v>
      </c>
      <c r="C629" s="77">
        <f t="shared" si="207"/>
        <v>12.4</v>
      </c>
      <c r="D629" s="78" t="str">
        <f t="shared" si="208"/>
        <v/>
      </c>
      <c r="E629" s="79">
        <f t="shared" si="209"/>
        <v>12.4</v>
      </c>
      <c r="F629" s="80">
        <v>700</v>
      </c>
      <c r="G629" s="81">
        <v>70.31</v>
      </c>
      <c r="H629" s="81">
        <v>68.41</v>
      </c>
      <c r="I629" s="81">
        <v>1.9000000000000057</v>
      </c>
      <c r="J629" s="81" t="s">
        <v>111</v>
      </c>
      <c r="K629" s="81" t="s">
        <v>95</v>
      </c>
      <c r="L629" s="82">
        <v>0</v>
      </c>
      <c r="M629" s="83" t="s">
        <v>100</v>
      </c>
      <c r="N629" s="83" t="s">
        <v>100</v>
      </c>
      <c r="O629" s="83" t="s">
        <v>100</v>
      </c>
      <c r="P629" s="84">
        <v>0</v>
      </c>
      <c r="Q629" s="85">
        <f t="shared" si="216"/>
        <v>1</v>
      </c>
      <c r="R629" s="91">
        <v>852.4</v>
      </c>
      <c r="S629" s="87"/>
      <c r="T629" s="88">
        <f>IF(S629=0,0,SUM($S$5:S629))</f>
        <v>0</v>
      </c>
      <c r="U629" s="89">
        <f t="shared" si="241"/>
        <v>0</v>
      </c>
      <c r="V629" s="89">
        <f t="shared" si="242"/>
        <v>0</v>
      </c>
      <c r="W629" s="90">
        <f t="shared" si="243"/>
        <v>0</v>
      </c>
      <c r="X629" s="90">
        <f t="shared" si="243"/>
        <v>0</v>
      </c>
      <c r="Y629" s="89">
        <f t="shared" si="244"/>
        <v>0</v>
      </c>
      <c r="Z629" s="89">
        <f t="shared" si="245"/>
        <v>0</v>
      </c>
      <c r="AA629" s="87"/>
      <c r="AB629" s="87"/>
      <c r="AD629" s="186" t="s">
        <v>145</v>
      </c>
    </row>
    <row r="630" spans="1:30" s="74" customFormat="1" ht="12.95" customHeight="1">
      <c r="A630" s="75" t="str">
        <f t="shared" si="205"/>
        <v/>
      </c>
      <c r="B630" s="76">
        <f t="shared" si="206"/>
        <v>22</v>
      </c>
      <c r="C630" s="77">
        <f t="shared" si="207"/>
        <v>0</v>
      </c>
      <c r="D630" s="78" t="str">
        <f t="shared" si="208"/>
        <v/>
      </c>
      <c r="E630" s="79">
        <f t="shared" si="209"/>
        <v>27.6</v>
      </c>
      <c r="F630" s="80">
        <v>700</v>
      </c>
      <c r="G630" s="81">
        <v>70.69</v>
      </c>
      <c r="H630" s="81">
        <v>68.5</v>
      </c>
      <c r="I630" s="81">
        <v>2.1899999999999977</v>
      </c>
      <c r="J630" s="81" t="s">
        <v>111</v>
      </c>
      <c r="K630" s="81" t="s">
        <v>95</v>
      </c>
      <c r="L630" s="82">
        <v>0</v>
      </c>
      <c r="M630" s="83" t="s">
        <v>100</v>
      </c>
      <c r="N630" s="83" t="s">
        <v>100</v>
      </c>
      <c r="O630" s="83" t="s">
        <v>100</v>
      </c>
      <c r="P630" s="84">
        <v>0</v>
      </c>
      <c r="Q630" s="85">
        <f t="shared" si="216"/>
        <v>1</v>
      </c>
      <c r="R630" s="91">
        <v>880</v>
      </c>
      <c r="S630" s="87"/>
      <c r="T630" s="88">
        <f>IF(S630=0,0,SUM($S$5:S630))</f>
        <v>0</v>
      </c>
      <c r="U630" s="89">
        <f t="shared" si="241"/>
        <v>0</v>
      </c>
      <c r="V630" s="89">
        <f t="shared" si="242"/>
        <v>0</v>
      </c>
      <c r="W630" s="90">
        <f t="shared" si="243"/>
        <v>0</v>
      </c>
      <c r="X630" s="90">
        <f t="shared" si="243"/>
        <v>0</v>
      </c>
      <c r="Y630" s="89">
        <f t="shared" si="244"/>
        <v>0</v>
      </c>
      <c r="Z630" s="89">
        <f t="shared" si="245"/>
        <v>0</v>
      </c>
      <c r="AA630" s="87"/>
      <c r="AB630" s="87"/>
      <c r="AD630" s="186" t="s">
        <v>145</v>
      </c>
    </row>
    <row r="631" spans="1:30" s="74" customFormat="1" ht="12.95" customHeight="1">
      <c r="A631" s="75" t="str">
        <f t="shared" si="205"/>
        <v/>
      </c>
      <c r="B631" s="76">
        <f t="shared" si="206"/>
        <v>23</v>
      </c>
      <c r="C631" s="77">
        <f t="shared" si="207"/>
        <v>0</v>
      </c>
      <c r="D631" s="78" t="str">
        <f t="shared" si="208"/>
        <v/>
      </c>
      <c r="E631" s="79">
        <f t="shared" si="209"/>
        <v>40</v>
      </c>
      <c r="F631" s="80">
        <v>700</v>
      </c>
      <c r="G631" s="81">
        <v>71.25</v>
      </c>
      <c r="H631" s="81">
        <v>68.63</v>
      </c>
      <c r="I631" s="81">
        <v>2.6200000000000045</v>
      </c>
      <c r="J631" s="81" t="s">
        <v>111</v>
      </c>
      <c r="K631" s="81" t="s">
        <v>95</v>
      </c>
      <c r="L631" s="82">
        <v>0</v>
      </c>
      <c r="M631" s="83" t="s">
        <v>100</v>
      </c>
      <c r="N631" s="83" t="s">
        <v>100</v>
      </c>
      <c r="O631" s="83" t="s">
        <v>100</v>
      </c>
      <c r="P631" s="84">
        <v>0</v>
      </c>
      <c r="Q631" s="85">
        <f t="shared" si="216"/>
        <v>1</v>
      </c>
      <c r="R631" s="91">
        <v>920</v>
      </c>
      <c r="S631" s="87"/>
      <c r="T631" s="88">
        <f>IF(S631=0,0,SUM($S$5:S631))</f>
        <v>0</v>
      </c>
      <c r="U631" s="89">
        <f t="shared" si="241"/>
        <v>0</v>
      </c>
      <c r="V631" s="89">
        <f t="shared" si="242"/>
        <v>0</v>
      </c>
      <c r="W631" s="90">
        <f t="shared" si="243"/>
        <v>0</v>
      </c>
      <c r="X631" s="90">
        <f t="shared" si="243"/>
        <v>0</v>
      </c>
      <c r="Y631" s="89">
        <f t="shared" si="244"/>
        <v>0</v>
      </c>
      <c r="Z631" s="89">
        <f t="shared" si="245"/>
        <v>0</v>
      </c>
      <c r="AA631" s="87"/>
      <c r="AB631" s="87"/>
      <c r="AD631" s="186" t="s">
        <v>145</v>
      </c>
    </row>
    <row r="632" spans="1:30" s="74" customFormat="1" ht="12.95" customHeight="1">
      <c r="A632" s="75" t="str">
        <f t="shared" si="205"/>
        <v/>
      </c>
      <c r="B632" s="76">
        <f t="shared" si="206"/>
        <v>23</v>
      </c>
      <c r="C632" s="77">
        <f t="shared" si="207"/>
        <v>29.8</v>
      </c>
      <c r="D632" s="78" t="str">
        <f t="shared" si="208"/>
        <v/>
      </c>
      <c r="E632" s="79">
        <f t="shared" si="209"/>
        <v>29.8</v>
      </c>
      <c r="F632" s="80">
        <v>700</v>
      </c>
      <c r="G632" s="81">
        <v>71.66</v>
      </c>
      <c r="H632" s="81">
        <v>68.73</v>
      </c>
      <c r="I632" s="81">
        <v>2.9299999999999926</v>
      </c>
      <c r="J632" s="81" t="s">
        <v>111</v>
      </c>
      <c r="K632" s="81" t="s">
        <v>95</v>
      </c>
      <c r="L632" s="82">
        <v>0</v>
      </c>
      <c r="M632" s="83" t="s">
        <v>106</v>
      </c>
      <c r="N632" s="83" t="s">
        <v>100</v>
      </c>
      <c r="O632" s="83" t="s">
        <v>100</v>
      </c>
      <c r="P632" s="84">
        <v>0</v>
      </c>
      <c r="Q632" s="85">
        <f t="shared" si="216"/>
        <v>1</v>
      </c>
      <c r="R632" s="91">
        <v>949.8</v>
      </c>
      <c r="S632" s="87"/>
      <c r="T632" s="88">
        <f>IF(S632=0,0,SUM($S$5:S632))</f>
        <v>0</v>
      </c>
      <c r="U632" s="89">
        <f t="shared" si="241"/>
        <v>0</v>
      </c>
      <c r="V632" s="89">
        <f t="shared" si="242"/>
        <v>0</v>
      </c>
      <c r="W632" s="90">
        <f t="shared" si="243"/>
        <v>0</v>
      </c>
      <c r="X632" s="90">
        <f t="shared" si="243"/>
        <v>0</v>
      </c>
      <c r="Y632" s="89">
        <f t="shared" si="244"/>
        <v>0</v>
      </c>
      <c r="Z632" s="89">
        <f t="shared" si="245"/>
        <v>0</v>
      </c>
      <c r="AA632" s="87"/>
      <c r="AB632" s="87"/>
      <c r="AD632" s="186" t="s">
        <v>145</v>
      </c>
    </row>
    <row r="633" spans="1:30" s="74" customFormat="1" ht="12.95" customHeight="1">
      <c r="A633" s="75" t="str">
        <f t="shared" si="205"/>
        <v/>
      </c>
      <c r="B633" s="76">
        <f t="shared" si="206"/>
        <v>23</v>
      </c>
      <c r="C633" s="77">
        <f t="shared" si="207"/>
        <v>31.6</v>
      </c>
      <c r="D633" s="78" t="str">
        <f t="shared" si="208"/>
        <v>(전)</v>
      </c>
      <c r="E633" s="79">
        <f t="shared" si="209"/>
        <v>1.8</v>
      </c>
      <c r="F633" s="80">
        <v>700</v>
      </c>
      <c r="G633" s="81">
        <v>71.680000000000007</v>
      </c>
      <c r="H633" s="81">
        <v>68.73</v>
      </c>
      <c r="I633" s="81">
        <v>2.9500000000000028</v>
      </c>
      <c r="J633" s="81" t="s">
        <v>111</v>
      </c>
      <c r="K633" s="81" t="s">
        <v>95</v>
      </c>
      <c r="L633" s="82">
        <v>0</v>
      </c>
      <c r="M633" s="83" t="s">
        <v>100</v>
      </c>
      <c r="N633" s="83" t="s">
        <v>100</v>
      </c>
      <c r="O633" s="83" t="s">
        <v>100</v>
      </c>
      <c r="P633" s="84">
        <v>0</v>
      </c>
      <c r="Q633" s="85">
        <f t="shared" si="216"/>
        <v>1</v>
      </c>
      <c r="R633" s="91">
        <v>951.6</v>
      </c>
      <c r="S633" s="87"/>
      <c r="T633" s="88">
        <f>IF(S633=0,0,SUM($S$5:S633))</f>
        <v>0</v>
      </c>
      <c r="U633" s="89">
        <f t="shared" si="241"/>
        <v>0</v>
      </c>
      <c r="V633" s="89">
        <f t="shared" si="242"/>
        <v>0</v>
      </c>
      <c r="W633" s="90">
        <f t="shared" si="243"/>
        <v>0</v>
      </c>
      <c r="X633" s="90">
        <f t="shared" si="243"/>
        <v>0</v>
      </c>
      <c r="Y633" s="89">
        <f t="shared" si="244"/>
        <v>0</v>
      </c>
      <c r="Z633" s="89">
        <f t="shared" si="245"/>
        <v>0</v>
      </c>
      <c r="AA633" s="87"/>
      <c r="AB633" s="87"/>
      <c r="AD633" s="186" t="s">
        <v>145</v>
      </c>
    </row>
    <row r="634" spans="1:30" s="74" customFormat="1" ht="12.95" customHeight="1">
      <c r="A634" s="75" t="str">
        <f t="shared" si="205"/>
        <v/>
      </c>
      <c r="B634" s="76">
        <f t="shared" si="206"/>
        <v>23</v>
      </c>
      <c r="C634" s="77">
        <f t="shared" si="207"/>
        <v>31.6</v>
      </c>
      <c r="D634" s="78" t="str">
        <f t="shared" si="208"/>
        <v>(후)</v>
      </c>
      <c r="E634" s="79">
        <f t="shared" si="209"/>
        <v>0</v>
      </c>
      <c r="F634" s="80">
        <v>700</v>
      </c>
      <c r="G634" s="81">
        <v>71.680000000000007</v>
      </c>
      <c r="H634" s="81">
        <v>68.73</v>
      </c>
      <c r="I634" s="81">
        <v>2.9500000000000028</v>
      </c>
      <c r="J634" s="81" t="s">
        <v>103</v>
      </c>
      <c r="K634" s="81" t="s">
        <v>95</v>
      </c>
      <c r="L634" s="82">
        <v>0</v>
      </c>
      <c r="M634" s="83" t="s">
        <v>100</v>
      </c>
      <c r="N634" s="83" t="s">
        <v>100</v>
      </c>
      <c r="O634" s="83" t="s">
        <v>100</v>
      </c>
      <c r="P634" s="84">
        <v>0</v>
      </c>
      <c r="Q634" s="85">
        <f t="shared" si="216"/>
        <v>1</v>
      </c>
      <c r="R634" s="91">
        <v>951.6</v>
      </c>
      <c r="S634" s="87"/>
      <c r="T634" s="88">
        <f>IF(S634=0,0,SUM($S$5:S634))</f>
        <v>0</v>
      </c>
      <c r="U634" s="89">
        <f t="shared" si="241"/>
        <v>0</v>
      </c>
      <c r="V634" s="89">
        <f t="shared" si="242"/>
        <v>0</v>
      </c>
      <c r="W634" s="90">
        <f t="shared" si="243"/>
        <v>0</v>
      </c>
      <c r="X634" s="90">
        <f t="shared" si="243"/>
        <v>0</v>
      </c>
      <c r="Y634" s="89">
        <f t="shared" si="244"/>
        <v>0</v>
      </c>
      <c r="Z634" s="89">
        <f t="shared" si="245"/>
        <v>0</v>
      </c>
      <c r="AA634" s="87"/>
      <c r="AB634" s="87"/>
      <c r="AD634" s="186" t="s">
        <v>145</v>
      </c>
    </row>
    <row r="635" spans="1:30" s="74" customFormat="1" ht="12.95" customHeight="1">
      <c r="A635" s="75" t="str">
        <f t="shared" si="205"/>
        <v/>
      </c>
      <c r="B635" s="76">
        <f t="shared" si="206"/>
        <v>23</v>
      </c>
      <c r="C635" s="77">
        <f t="shared" si="207"/>
        <v>36.4</v>
      </c>
      <c r="D635" s="78" t="str">
        <f t="shared" si="208"/>
        <v>(전)</v>
      </c>
      <c r="E635" s="79">
        <f t="shared" si="209"/>
        <v>4.8</v>
      </c>
      <c r="F635" s="80">
        <v>700</v>
      </c>
      <c r="G635" s="81">
        <v>71.75</v>
      </c>
      <c r="H635" s="81">
        <v>68.75</v>
      </c>
      <c r="I635" s="81">
        <v>3</v>
      </c>
      <c r="J635" s="81" t="s">
        <v>103</v>
      </c>
      <c r="K635" s="81" t="s">
        <v>95</v>
      </c>
      <c r="L635" s="82">
        <v>0</v>
      </c>
      <c r="M635" s="83" t="s">
        <v>100</v>
      </c>
      <c r="N635" s="83" t="s">
        <v>115</v>
      </c>
      <c r="O635" s="83" t="s">
        <v>100</v>
      </c>
      <c r="P635" s="84">
        <v>0</v>
      </c>
      <c r="Q635" s="85">
        <f t="shared" si="216"/>
        <v>1</v>
      </c>
      <c r="R635" s="91">
        <v>956.4</v>
      </c>
      <c r="S635" s="87"/>
      <c r="T635" s="88">
        <f>IF(S635=0,0,SUM($S$5:S635))</f>
        <v>0</v>
      </c>
      <c r="U635" s="89">
        <f t="shared" si="241"/>
        <v>0</v>
      </c>
      <c r="V635" s="89">
        <f t="shared" si="242"/>
        <v>0</v>
      </c>
      <c r="W635" s="90">
        <f t="shared" si="243"/>
        <v>0</v>
      </c>
      <c r="X635" s="90">
        <f t="shared" si="243"/>
        <v>0</v>
      </c>
      <c r="Y635" s="89">
        <f t="shared" si="244"/>
        <v>0</v>
      </c>
      <c r="Z635" s="89">
        <f t="shared" si="245"/>
        <v>0</v>
      </c>
      <c r="AA635" s="87"/>
      <c r="AB635" s="87"/>
      <c r="AD635" s="186" t="s">
        <v>145</v>
      </c>
    </row>
    <row r="636" spans="1:30" s="74" customFormat="1" ht="12.95" customHeight="1">
      <c r="A636" s="75" t="str">
        <f t="shared" si="205"/>
        <v/>
      </c>
      <c r="B636" s="76">
        <f t="shared" si="206"/>
        <v>23</v>
      </c>
      <c r="C636" s="77">
        <f t="shared" si="207"/>
        <v>36.4</v>
      </c>
      <c r="D636" s="78" t="str">
        <f t="shared" si="208"/>
        <v>(후)</v>
      </c>
      <c r="E636" s="79">
        <f t="shared" si="209"/>
        <v>0</v>
      </c>
      <c r="F636" s="80">
        <v>700</v>
      </c>
      <c r="G636" s="81">
        <v>71.75</v>
      </c>
      <c r="H636" s="81">
        <v>68.75</v>
      </c>
      <c r="I636" s="81">
        <v>3</v>
      </c>
      <c r="J636" s="81" t="s">
        <v>103</v>
      </c>
      <c r="K636" s="81" t="s">
        <v>95</v>
      </c>
      <c r="L636" s="82" t="s">
        <v>114</v>
      </c>
      <c r="M636" s="83" t="s">
        <v>100</v>
      </c>
      <c r="N636" s="83" t="s">
        <v>100</v>
      </c>
      <c r="O636" s="83" t="s">
        <v>120</v>
      </c>
      <c r="P636" s="84">
        <v>0</v>
      </c>
      <c r="Q636" s="85">
        <f t="shared" si="216"/>
        <v>1</v>
      </c>
      <c r="R636" s="91">
        <v>956.4</v>
      </c>
      <c r="S636" s="87"/>
      <c r="T636" s="88">
        <f>IF(S636=0,0,SUM($S$5:S636))</f>
        <v>0</v>
      </c>
      <c r="U636" s="89">
        <f t="shared" si="241"/>
        <v>0</v>
      </c>
      <c r="V636" s="89">
        <f t="shared" si="242"/>
        <v>0</v>
      </c>
      <c r="W636" s="90">
        <f t="shared" si="243"/>
        <v>0</v>
      </c>
      <c r="X636" s="90">
        <f t="shared" si="243"/>
        <v>0</v>
      </c>
      <c r="Y636" s="89">
        <f t="shared" si="244"/>
        <v>0</v>
      </c>
      <c r="Z636" s="89">
        <f t="shared" si="245"/>
        <v>0</v>
      </c>
      <c r="AA636" s="87"/>
      <c r="AB636" s="87"/>
      <c r="AC636" s="135"/>
      <c r="AD636" s="186" t="s">
        <v>145</v>
      </c>
    </row>
    <row r="637" spans="1:30" s="74" customFormat="1" ht="12.95" customHeight="1">
      <c r="A637" s="75" t="str">
        <f t="shared" ref="A637:A700" si="246">IF(P637&gt;0,P637,"")</f>
        <v/>
      </c>
      <c r="B637" s="76">
        <f t="shared" ref="B637:B700" si="247">ROUNDDOWN(R637/$P$2,0)</f>
        <v>23</v>
      </c>
      <c r="C637" s="77">
        <f t="shared" ref="C637:C700" si="248">ROUND(R637-(B637*$P$2),2)</f>
        <v>39.200000000000003</v>
      </c>
      <c r="D637" s="78" t="str">
        <f t="shared" ref="D637:D700" si="249">IF(D636="(전)","(후)",IF(AND(B637=B638,C637=C638),"(전)",""))</f>
        <v/>
      </c>
      <c r="E637" s="79">
        <f t="shared" ref="E637:E700" si="250">IF(P637&gt;0,0,ROUND(((B637*$P$2)+C637)-((B636*$P$2)+C636),2))</f>
        <v>2.8</v>
      </c>
      <c r="F637" s="80">
        <v>700</v>
      </c>
      <c r="G637" s="81">
        <v>71.19</v>
      </c>
      <c r="H637" s="81">
        <v>67.94</v>
      </c>
      <c r="I637" s="81">
        <v>3.25</v>
      </c>
      <c r="J637" s="81" t="s">
        <v>103</v>
      </c>
      <c r="K637" s="81" t="s">
        <v>95</v>
      </c>
      <c r="L637" s="82" t="s">
        <v>114</v>
      </c>
      <c r="M637" s="83" t="s">
        <v>100</v>
      </c>
      <c r="N637" s="83" t="s">
        <v>100</v>
      </c>
      <c r="O637" s="83" t="s">
        <v>120</v>
      </c>
      <c r="P637" s="84">
        <v>0</v>
      </c>
      <c r="Q637" s="85">
        <f t="shared" si="216"/>
        <v>1</v>
      </c>
      <c r="R637" s="91">
        <v>959.2</v>
      </c>
      <c r="S637" s="87"/>
      <c r="T637" s="88">
        <f>IF(S637=0,0,SUM($S$5:S637))</f>
        <v>0</v>
      </c>
      <c r="U637" s="89">
        <f t="shared" si="241"/>
        <v>0</v>
      </c>
      <c r="V637" s="89">
        <f t="shared" si="242"/>
        <v>0</v>
      </c>
      <c r="W637" s="90">
        <f t="shared" si="243"/>
        <v>0</v>
      </c>
      <c r="X637" s="90">
        <f t="shared" si="243"/>
        <v>0</v>
      </c>
      <c r="Y637" s="89">
        <f t="shared" si="244"/>
        <v>0</v>
      </c>
      <c r="Z637" s="89">
        <f t="shared" si="245"/>
        <v>0</v>
      </c>
      <c r="AA637" s="87"/>
      <c r="AB637" s="87"/>
      <c r="AD637" s="186" t="s">
        <v>145</v>
      </c>
    </row>
    <row r="638" spans="1:30" s="74" customFormat="1" ht="12.95" customHeight="1">
      <c r="A638" s="75" t="str">
        <f t="shared" si="246"/>
        <v/>
      </c>
      <c r="B638" s="76">
        <f t="shared" si="247"/>
        <v>24</v>
      </c>
      <c r="C638" s="77">
        <f t="shared" si="248"/>
        <v>0</v>
      </c>
      <c r="D638" s="78" t="str">
        <f t="shared" si="249"/>
        <v>(전)</v>
      </c>
      <c r="E638" s="79">
        <f t="shared" si="250"/>
        <v>0.8</v>
      </c>
      <c r="F638" s="80">
        <v>700</v>
      </c>
      <c r="G638" s="81">
        <v>71.14</v>
      </c>
      <c r="H638" s="81">
        <v>67.7</v>
      </c>
      <c r="I638" s="81">
        <v>3.4399999999999977</v>
      </c>
      <c r="J638" s="81" t="s">
        <v>103</v>
      </c>
      <c r="K638" s="81" t="s">
        <v>95</v>
      </c>
      <c r="L638" s="82" t="s">
        <v>114</v>
      </c>
      <c r="M638" s="83" t="s">
        <v>116</v>
      </c>
      <c r="N638" s="83" t="s">
        <v>100</v>
      </c>
      <c r="O638" s="83" t="s">
        <v>120</v>
      </c>
      <c r="P638" s="84">
        <v>0</v>
      </c>
      <c r="Q638" s="85">
        <f t="shared" si="216"/>
        <v>1</v>
      </c>
      <c r="R638" s="91">
        <v>960</v>
      </c>
      <c r="S638" s="87"/>
      <c r="T638" s="88">
        <f>IF(S638=0,0,SUM($S$5:S638))</f>
        <v>0</v>
      </c>
      <c r="U638" s="89">
        <f t="shared" si="241"/>
        <v>0</v>
      </c>
      <c r="V638" s="89">
        <f t="shared" si="242"/>
        <v>0</v>
      </c>
      <c r="W638" s="90">
        <f t="shared" si="243"/>
        <v>0</v>
      </c>
      <c r="X638" s="90">
        <f t="shared" si="243"/>
        <v>0</v>
      </c>
      <c r="Y638" s="89">
        <f t="shared" si="244"/>
        <v>0</v>
      </c>
      <c r="Z638" s="89">
        <f t="shared" si="245"/>
        <v>0</v>
      </c>
      <c r="AA638" s="87"/>
      <c r="AB638" s="87"/>
      <c r="AD638" s="186" t="s">
        <v>145</v>
      </c>
    </row>
    <row r="639" spans="1:30" s="74" customFormat="1" ht="12.95" customHeight="1">
      <c r="A639" s="75" t="str">
        <f t="shared" si="246"/>
        <v/>
      </c>
      <c r="B639" s="76">
        <f t="shared" si="247"/>
        <v>24</v>
      </c>
      <c r="C639" s="77">
        <f t="shared" si="248"/>
        <v>0</v>
      </c>
      <c r="D639" s="78" t="str">
        <f t="shared" si="249"/>
        <v>(후)</v>
      </c>
      <c r="E639" s="79">
        <f t="shared" si="250"/>
        <v>0</v>
      </c>
      <c r="F639" s="80">
        <v>700</v>
      </c>
      <c r="G639" s="81">
        <v>71.14</v>
      </c>
      <c r="H639" s="81">
        <v>67.7</v>
      </c>
      <c r="I639" s="81">
        <v>3.4399999999999977</v>
      </c>
      <c r="J639" s="81" t="s">
        <v>103</v>
      </c>
      <c r="K639" s="81" t="s">
        <v>98</v>
      </c>
      <c r="L639" s="82" t="s">
        <v>114</v>
      </c>
      <c r="M639" s="83" t="s">
        <v>100</v>
      </c>
      <c r="N639" s="83" t="s">
        <v>100</v>
      </c>
      <c r="O639" s="83" t="s">
        <v>120</v>
      </c>
      <c r="P639" s="84">
        <v>0</v>
      </c>
      <c r="Q639" s="85">
        <f t="shared" ref="Q639:Q702" si="251">IF(P639=0,Q638,P639)</f>
        <v>1</v>
      </c>
      <c r="R639" s="91">
        <v>960</v>
      </c>
      <c r="S639" s="87"/>
      <c r="T639" s="88">
        <f>IF(S639=0,0,SUM($S$5:S639))</f>
        <v>0</v>
      </c>
      <c r="U639" s="89">
        <f t="shared" si="241"/>
        <v>0</v>
      </c>
      <c r="V639" s="89">
        <f t="shared" si="242"/>
        <v>0</v>
      </c>
      <c r="W639" s="90">
        <f t="shared" si="243"/>
        <v>0</v>
      </c>
      <c r="X639" s="90">
        <f t="shared" si="243"/>
        <v>0</v>
      </c>
      <c r="Y639" s="89">
        <f t="shared" si="244"/>
        <v>0</v>
      </c>
      <c r="Z639" s="89">
        <f t="shared" si="245"/>
        <v>0</v>
      </c>
      <c r="AA639" s="87"/>
      <c r="AB639" s="87"/>
      <c r="AD639" s="186" t="s">
        <v>145</v>
      </c>
    </row>
    <row r="640" spans="1:30" s="74" customFormat="1" ht="12.95" customHeight="1">
      <c r="A640" s="75" t="str">
        <f t="shared" si="246"/>
        <v/>
      </c>
      <c r="B640" s="76">
        <f t="shared" si="247"/>
        <v>24</v>
      </c>
      <c r="C640" s="77">
        <f t="shared" si="248"/>
        <v>8.8000000000000007</v>
      </c>
      <c r="D640" s="78" t="str">
        <f t="shared" si="249"/>
        <v/>
      </c>
      <c r="E640" s="79">
        <f t="shared" si="250"/>
        <v>8.8000000000000007</v>
      </c>
      <c r="F640" s="80">
        <v>700</v>
      </c>
      <c r="G640" s="81">
        <v>70.58</v>
      </c>
      <c r="H640" s="81">
        <v>65.150000000000006</v>
      </c>
      <c r="I640" s="81">
        <v>5.4299999999999926</v>
      </c>
      <c r="J640" s="81" t="s">
        <v>103</v>
      </c>
      <c r="K640" s="81" t="s">
        <v>98</v>
      </c>
      <c r="L640" s="82" t="s">
        <v>114</v>
      </c>
      <c r="M640" s="83" t="s">
        <v>100</v>
      </c>
      <c r="N640" s="83" t="s">
        <v>100</v>
      </c>
      <c r="O640" s="83" t="s">
        <v>120</v>
      </c>
      <c r="P640" s="84">
        <v>0</v>
      </c>
      <c r="Q640" s="85">
        <f t="shared" si="251"/>
        <v>1</v>
      </c>
      <c r="R640" s="91">
        <v>968.8</v>
      </c>
      <c r="S640" s="87">
        <v>1</v>
      </c>
      <c r="T640" s="88">
        <f>IF(S640=0,0,SUM($S$5:S640))</f>
        <v>5</v>
      </c>
      <c r="U640" s="89">
        <f t="shared" si="241"/>
        <v>1</v>
      </c>
      <c r="V640" s="89">
        <f t="shared" si="242"/>
        <v>968.8</v>
      </c>
      <c r="W640" s="90">
        <f t="shared" si="243"/>
        <v>70.58</v>
      </c>
      <c r="X640" s="90">
        <f t="shared" si="243"/>
        <v>65.150000000000006</v>
      </c>
      <c r="Y640" s="89" t="str">
        <f t="shared" si="244"/>
        <v>비포장</v>
      </c>
      <c r="Z640" s="89" t="str">
        <f t="shared" si="245"/>
        <v>SHEET PILE</v>
      </c>
      <c r="AA640" s="87">
        <v>1</v>
      </c>
      <c r="AB640" s="87" t="s">
        <v>94</v>
      </c>
      <c r="AC640" s="135">
        <f>V644-V640</f>
        <v>14.700000000000045</v>
      </c>
      <c r="AD640" s="186" t="s">
        <v>145</v>
      </c>
    </row>
    <row r="641" spans="1:30" s="74" customFormat="1" ht="12.95" customHeight="1">
      <c r="A641" s="75" t="str">
        <f t="shared" si="246"/>
        <v/>
      </c>
      <c r="B641" s="76">
        <f t="shared" si="247"/>
        <v>24</v>
      </c>
      <c r="C641" s="77">
        <f t="shared" si="248"/>
        <v>9.3000000000000007</v>
      </c>
      <c r="D641" s="78" t="str">
        <f t="shared" si="249"/>
        <v/>
      </c>
      <c r="E641" s="79">
        <f t="shared" si="250"/>
        <v>0.5</v>
      </c>
      <c r="F641" s="80">
        <v>700</v>
      </c>
      <c r="G641" s="81">
        <v>67.5</v>
      </c>
      <c r="H641" s="81">
        <v>65</v>
      </c>
      <c r="I641" s="81">
        <v>2.5</v>
      </c>
      <c r="J641" s="81" t="s">
        <v>103</v>
      </c>
      <c r="K641" s="81" t="s">
        <v>98</v>
      </c>
      <c r="L641" s="82" t="s">
        <v>114</v>
      </c>
      <c r="M641" s="83" t="s">
        <v>100</v>
      </c>
      <c r="N641" s="83" t="s">
        <v>110</v>
      </c>
      <c r="O641" s="83" t="s">
        <v>120</v>
      </c>
      <c r="P641" s="84">
        <v>0</v>
      </c>
      <c r="Q641" s="85">
        <f t="shared" si="251"/>
        <v>1</v>
      </c>
      <c r="R641" s="91">
        <v>969.3</v>
      </c>
      <c r="S641" s="87"/>
      <c r="T641" s="88">
        <f>IF(S641=0,0,SUM($S$5:S641))</f>
        <v>0</v>
      </c>
      <c r="U641" s="89">
        <f t="shared" si="241"/>
        <v>0</v>
      </c>
      <c r="V641" s="89">
        <f t="shared" si="242"/>
        <v>0</v>
      </c>
      <c r="W641" s="90">
        <f t="shared" si="243"/>
        <v>0</v>
      </c>
      <c r="X641" s="90">
        <f t="shared" si="243"/>
        <v>0</v>
      </c>
      <c r="Y641" s="89">
        <f t="shared" si="244"/>
        <v>0</v>
      </c>
      <c r="Z641" s="89">
        <f t="shared" si="245"/>
        <v>0</v>
      </c>
      <c r="AA641" s="87"/>
      <c r="AB641" s="87"/>
      <c r="AD641" s="186" t="s">
        <v>145</v>
      </c>
    </row>
    <row r="642" spans="1:30" s="74" customFormat="1" ht="12.95" customHeight="1">
      <c r="A642" s="75" t="str">
        <f t="shared" si="246"/>
        <v/>
      </c>
      <c r="B642" s="76">
        <f t="shared" si="247"/>
        <v>24</v>
      </c>
      <c r="C642" s="77">
        <f t="shared" si="248"/>
        <v>21.8</v>
      </c>
      <c r="D642" s="78" t="str">
        <f t="shared" si="249"/>
        <v>(전)</v>
      </c>
      <c r="E642" s="79">
        <f t="shared" si="250"/>
        <v>12.5</v>
      </c>
      <c r="F642" s="80">
        <v>700</v>
      </c>
      <c r="G642" s="81">
        <v>67.5</v>
      </c>
      <c r="H642" s="81">
        <v>65</v>
      </c>
      <c r="I642" s="81">
        <v>2.5</v>
      </c>
      <c r="J642" s="81" t="s">
        <v>103</v>
      </c>
      <c r="K642" s="81" t="s">
        <v>98</v>
      </c>
      <c r="L642" s="82" t="s">
        <v>114</v>
      </c>
      <c r="M642" s="83" t="s">
        <v>100</v>
      </c>
      <c r="N642" s="83" t="s">
        <v>100</v>
      </c>
      <c r="O642" s="83" t="s">
        <v>120</v>
      </c>
      <c r="P642" s="84">
        <v>0</v>
      </c>
      <c r="Q642" s="85">
        <f t="shared" si="251"/>
        <v>1</v>
      </c>
      <c r="R642" s="91">
        <v>981.8</v>
      </c>
      <c r="S642" s="87"/>
      <c r="T642" s="88">
        <f>IF(S642=0,0,SUM($S$5:S642))</f>
        <v>0</v>
      </c>
      <c r="U642" s="89">
        <f t="shared" si="241"/>
        <v>0</v>
      </c>
      <c r="V642" s="89">
        <f t="shared" si="242"/>
        <v>0</v>
      </c>
      <c r="W642" s="90">
        <f t="shared" si="243"/>
        <v>0</v>
      </c>
      <c r="X642" s="90">
        <f t="shared" si="243"/>
        <v>0</v>
      </c>
      <c r="Y642" s="89">
        <f t="shared" si="244"/>
        <v>0</v>
      </c>
      <c r="Z642" s="89">
        <f t="shared" si="245"/>
        <v>0</v>
      </c>
      <c r="AA642" s="87"/>
      <c r="AB642" s="87"/>
      <c r="AD642" s="186" t="s">
        <v>145</v>
      </c>
    </row>
    <row r="643" spans="1:30" s="74" customFormat="1" ht="12.95" customHeight="1">
      <c r="A643" s="75" t="str">
        <f t="shared" si="246"/>
        <v/>
      </c>
      <c r="B643" s="76">
        <f t="shared" si="247"/>
        <v>24</v>
      </c>
      <c r="C643" s="77">
        <f t="shared" si="248"/>
        <v>21.8</v>
      </c>
      <c r="D643" s="78" t="str">
        <f t="shared" si="249"/>
        <v>(후)</v>
      </c>
      <c r="E643" s="79">
        <f t="shared" si="250"/>
        <v>0</v>
      </c>
      <c r="F643" s="80">
        <v>700</v>
      </c>
      <c r="G643" s="81">
        <v>67.5</v>
      </c>
      <c r="H643" s="81">
        <v>65</v>
      </c>
      <c r="I643" s="81">
        <v>2.5</v>
      </c>
      <c r="J643" s="81" t="s">
        <v>103</v>
      </c>
      <c r="K643" s="81" t="s">
        <v>98</v>
      </c>
      <c r="L643" s="82">
        <v>0</v>
      </c>
      <c r="M643" s="83" t="s">
        <v>100</v>
      </c>
      <c r="N643" s="83" t="s">
        <v>100</v>
      </c>
      <c r="O643" s="83" t="s">
        <v>120</v>
      </c>
      <c r="P643" s="84">
        <v>0</v>
      </c>
      <c r="Q643" s="85">
        <f t="shared" si="251"/>
        <v>1</v>
      </c>
      <c r="R643" s="91">
        <v>981.8</v>
      </c>
      <c r="S643" s="87"/>
      <c r="T643" s="88">
        <f>IF(S643=0,0,SUM($S$5:S643))</f>
        <v>0</v>
      </c>
      <c r="U643" s="89">
        <f t="shared" si="241"/>
        <v>0</v>
      </c>
      <c r="V643" s="89">
        <f t="shared" si="242"/>
        <v>0</v>
      </c>
      <c r="W643" s="90">
        <f t="shared" si="243"/>
        <v>0</v>
      </c>
      <c r="X643" s="90">
        <f t="shared" si="243"/>
        <v>0</v>
      </c>
      <c r="Y643" s="89">
        <f t="shared" si="244"/>
        <v>0</v>
      </c>
      <c r="Z643" s="89">
        <f t="shared" si="245"/>
        <v>0</v>
      </c>
      <c r="AA643" s="87"/>
      <c r="AB643" s="87"/>
      <c r="AD643" s="186" t="s">
        <v>145</v>
      </c>
    </row>
    <row r="644" spans="1:30" s="74" customFormat="1" ht="12.95" customHeight="1">
      <c r="A644" s="75" t="str">
        <f t="shared" si="246"/>
        <v/>
      </c>
      <c r="B644" s="76">
        <f t="shared" si="247"/>
        <v>24</v>
      </c>
      <c r="C644" s="77">
        <f t="shared" si="248"/>
        <v>23.5</v>
      </c>
      <c r="D644" s="78" t="str">
        <f t="shared" si="249"/>
        <v/>
      </c>
      <c r="E644" s="79">
        <f t="shared" si="250"/>
        <v>1.7</v>
      </c>
      <c r="F644" s="80">
        <v>700</v>
      </c>
      <c r="G644" s="81">
        <v>70.95</v>
      </c>
      <c r="H644" s="81">
        <v>65.06</v>
      </c>
      <c r="I644" s="81">
        <v>5.8900000000000006</v>
      </c>
      <c r="J644" s="81" t="s">
        <v>103</v>
      </c>
      <c r="K644" s="81" t="s">
        <v>98</v>
      </c>
      <c r="L644" s="82">
        <v>0</v>
      </c>
      <c r="M644" s="83" t="s">
        <v>100</v>
      </c>
      <c r="N644" s="83" t="s">
        <v>100</v>
      </c>
      <c r="O644" s="83" t="s">
        <v>100</v>
      </c>
      <c r="P644" s="84">
        <v>0</v>
      </c>
      <c r="Q644" s="85">
        <f t="shared" si="251"/>
        <v>1</v>
      </c>
      <c r="R644" s="91">
        <v>983.5</v>
      </c>
      <c r="S644" s="87">
        <v>1</v>
      </c>
      <c r="T644" s="88">
        <f>IF(S644=0,0,SUM($S$5:S644))</f>
        <v>6</v>
      </c>
      <c r="U644" s="89">
        <f t="shared" si="241"/>
        <v>1</v>
      </c>
      <c r="V644" s="89">
        <f t="shared" si="242"/>
        <v>983.5</v>
      </c>
      <c r="W644" s="90">
        <f t="shared" si="243"/>
        <v>70.95</v>
      </c>
      <c r="X644" s="90">
        <f t="shared" si="243"/>
        <v>65.06</v>
      </c>
      <c r="Y644" s="89" t="str">
        <f t="shared" si="244"/>
        <v>비포장</v>
      </c>
      <c r="Z644" s="89" t="str">
        <f t="shared" si="245"/>
        <v>SHEET PILE</v>
      </c>
      <c r="AA644" s="87">
        <v>1</v>
      </c>
      <c r="AB644" s="87" t="s">
        <v>94</v>
      </c>
      <c r="AD644" s="186" t="s">
        <v>145</v>
      </c>
    </row>
    <row r="645" spans="1:30" s="74" customFormat="1" ht="12.95" customHeight="1">
      <c r="A645" s="75" t="str">
        <f t="shared" si="246"/>
        <v/>
      </c>
      <c r="B645" s="76">
        <f t="shared" si="247"/>
        <v>24</v>
      </c>
      <c r="C645" s="77">
        <f t="shared" si="248"/>
        <v>34.1</v>
      </c>
      <c r="D645" s="78" t="str">
        <f t="shared" si="249"/>
        <v/>
      </c>
      <c r="E645" s="79">
        <f t="shared" si="250"/>
        <v>10.6</v>
      </c>
      <c r="F645" s="80">
        <v>700</v>
      </c>
      <c r="G645" s="81">
        <v>71.400000000000006</v>
      </c>
      <c r="H645" s="81">
        <v>65.41</v>
      </c>
      <c r="I645" s="81">
        <v>5.9900000000000091</v>
      </c>
      <c r="J645" s="81" t="s">
        <v>103</v>
      </c>
      <c r="K645" s="81" t="s">
        <v>98</v>
      </c>
      <c r="L645" s="82">
        <v>0</v>
      </c>
      <c r="M645" s="83" t="s">
        <v>106</v>
      </c>
      <c r="N645" s="83" t="s">
        <v>100</v>
      </c>
      <c r="O645" s="83" t="s">
        <v>100</v>
      </c>
      <c r="P645" s="84">
        <v>0</v>
      </c>
      <c r="Q645" s="85">
        <f t="shared" si="251"/>
        <v>1</v>
      </c>
      <c r="R645" s="91">
        <v>994.1</v>
      </c>
      <c r="S645" s="87"/>
      <c r="T645" s="88">
        <f>IF(S645=0,0,SUM($S$5:S645))</f>
        <v>0</v>
      </c>
      <c r="U645" s="89">
        <f t="shared" si="241"/>
        <v>0</v>
      </c>
      <c r="V645" s="89">
        <f t="shared" si="242"/>
        <v>0</v>
      </c>
      <c r="W645" s="90">
        <f t="shared" si="243"/>
        <v>0</v>
      </c>
      <c r="X645" s="90">
        <f t="shared" si="243"/>
        <v>0</v>
      </c>
      <c r="Y645" s="89">
        <f t="shared" si="244"/>
        <v>0</v>
      </c>
      <c r="Z645" s="89">
        <f t="shared" si="245"/>
        <v>0</v>
      </c>
      <c r="AA645" s="87"/>
      <c r="AB645" s="87"/>
      <c r="AD645" s="186" t="s">
        <v>145</v>
      </c>
    </row>
    <row r="646" spans="1:30" s="74" customFormat="1" ht="12.95" customHeight="1">
      <c r="A646" s="75" t="str">
        <f t="shared" si="246"/>
        <v/>
      </c>
      <c r="B646" s="76">
        <f t="shared" si="247"/>
        <v>25</v>
      </c>
      <c r="C646" s="77">
        <f t="shared" si="248"/>
        <v>0</v>
      </c>
      <c r="D646" s="78" t="str">
        <f t="shared" si="249"/>
        <v/>
      </c>
      <c r="E646" s="79">
        <f t="shared" si="250"/>
        <v>5.9</v>
      </c>
      <c r="F646" s="80">
        <v>700</v>
      </c>
      <c r="G646" s="81">
        <v>71.650000000000006</v>
      </c>
      <c r="H646" s="81">
        <v>65.61</v>
      </c>
      <c r="I646" s="81">
        <v>6.0400000000000063</v>
      </c>
      <c r="J646" s="81" t="s">
        <v>103</v>
      </c>
      <c r="K646" s="81" t="s">
        <v>98</v>
      </c>
      <c r="L646" s="82">
        <v>0</v>
      </c>
      <c r="M646" s="83" t="s">
        <v>100</v>
      </c>
      <c r="N646" s="83" t="s">
        <v>100</v>
      </c>
      <c r="O646" s="83" t="s">
        <v>100</v>
      </c>
      <c r="P646" s="84">
        <v>0</v>
      </c>
      <c r="Q646" s="85">
        <f t="shared" si="251"/>
        <v>1</v>
      </c>
      <c r="R646" s="91">
        <v>1000</v>
      </c>
      <c r="S646" s="87"/>
      <c r="T646" s="88">
        <f>IF(S646=0,0,SUM($S$5:S646))</f>
        <v>0</v>
      </c>
      <c r="U646" s="89">
        <f t="shared" si="241"/>
        <v>0</v>
      </c>
      <c r="V646" s="89">
        <f t="shared" si="242"/>
        <v>0</v>
      </c>
      <c r="W646" s="90">
        <f t="shared" si="243"/>
        <v>0</v>
      </c>
      <c r="X646" s="90">
        <f t="shared" si="243"/>
        <v>0</v>
      </c>
      <c r="Y646" s="89">
        <f t="shared" si="244"/>
        <v>0</v>
      </c>
      <c r="Z646" s="89">
        <f t="shared" si="245"/>
        <v>0</v>
      </c>
      <c r="AA646" s="87"/>
      <c r="AB646" s="87"/>
      <c r="AD646" s="186" t="s">
        <v>145</v>
      </c>
    </row>
    <row r="647" spans="1:30" s="74" customFormat="1" ht="12.95" customHeight="1">
      <c r="A647" s="75" t="str">
        <f t="shared" si="246"/>
        <v/>
      </c>
      <c r="B647" s="76">
        <f t="shared" si="247"/>
        <v>25</v>
      </c>
      <c r="C647" s="77">
        <f t="shared" si="248"/>
        <v>0.5</v>
      </c>
      <c r="D647" s="78" t="str">
        <f t="shared" si="249"/>
        <v>(전)</v>
      </c>
      <c r="E647" s="79">
        <f t="shared" si="250"/>
        <v>0.5</v>
      </c>
      <c r="F647" s="80">
        <v>700</v>
      </c>
      <c r="G647" s="81">
        <v>71.67</v>
      </c>
      <c r="H647" s="81">
        <v>65.63</v>
      </c>
      <c r="I647" s="81">
        <v>6.0400000000000063</v>
      </c>
      <c r="J647" s="81" t="s">
        <v>103</v>
      </c>
      <c r="K647" s="81" t="s">
        <v>98</v>
      </c>
      <c r="L647" s="82">
        <v>0</v>
      </c>
      <c r="M647" s="83" t="s">
        <v>100</v>
      </c>
      <c r="N647" s="83" t="s">
        <v>100</v>
      </c>
      <c r="O647" s="83" t="s">
        <v>100</v>
      </c>
      <c r="P647" s="84">
        <v>0</v>
      </c>
      <c r="Q647" s="85">
        <f t="shared" si="251"/>
        <v>1</v>
      </c>
      <c r="R647" s="91">
        <v>1000.5</v>
      </c>
      <c r="S647" s="87"/>
      <c r="T647" s="88">
        <f>IF(S647=0,0,SUM($S$5:S647))</f>
        <v>0</v>
      </c>
      <c r="U647" s="89">
        <f t="shared" si="241"/>
        <v>0</v>
      </c>
      <c r="V647" s="89">
        <f t="shared" si="242"/>
        <v>0</v>
      </c>
      <c r="W647" s="90">
        <f t="shared" si="243"/>
        <v>0</v>
      </c>
      <c r="X647" s="90">
        <f t="shared" si="243"/>
        <v>0</v>
      </c>
      <c r="Y647" s="89">
        <f t="shared" si="244"/>
        <v>0</v>
      </c>
      <c r="Z647" s="89">
        <f t="shared" si="245"/>
        <v>0</v>
      </c>
      <c r="AA647" s="87"/>
      <c r="AB647" s="87"/>
      <c r="AD647" s="186" t="s">
        <v>145</v>
      </c>
    </row>
    <row r="648" spans="1:30" s="74" customFormat="1" ht="12.95" customHeight="1">
      <c r="A648" s="75" t="str">
        <f t="shared" si="246"/>
        <v/>
      </c>
      <c r="B648" s="76">
        <f t="shared" si="247"/>
        <v>25</v>
      </c>
      <c r="C648" s="77">
        <f t="shared" si="248"/>
        <v>0.5</v>
      </c>
      <c r="D648" s="78" t="str">
        <f t="shared" si="249"/>
        <v>(후)</v>
      </c>
      <c r="E648" s="79">
        <f t="shared" si="250"/>
        <v>0</v>
      </c>
      <c r="F648" s="80">
        <v>700</v>
      </c>
      <c r="G648" s="81">
        <v>71.67</v>
      </c>
      <c r="H648" s="81">
        <v>65.63</v>
      </c>
      <c r="I648" s="81">
        <v>6.0400000000000063</v>
      </c>
      <c r="J648" s="81" t="s">
        <v>111</v>
      </c>
      <c r="K648" s="81" t="s">
        <v>98</v>
      </c>
      <c r="L648" s="82">
        <v>0</v>
      </c>
      <c r="M648" s="83" t="s">
        <v>100</v>
      </c>
      <c r="N648" s="83" t="s">
        <v>100</v>
      </c>
      <c r="O648" s="83" t="s">
        <v>100</v>
      </c>
      <c r="P648" s="84">
        <v>0</v>
      </c>
      <c r="Q648" s="85">
        <f t="shared" si="251"/>
        <v>1</v>
      </c>
      <c r="R648" s="91">
        <v>1000.5</v>
      </c>
      <c r="S648" s="87"/>
      <c r="T648" s="88">
        <f>IF(S648=0,0,SUM($S$5:S648))</f>
        <v>0</v>
      </c>
      <c r="U648" s="89">
        <f t="shared" si="241"/>
        <v>0</v>
      </c>
      <c r="V648" s="89">
        <f t="shared" si="242"/>
        <v>0</v>
      </c>
      <c r="W648" s="90">
        <f t="shared" si="243"/>
        <v>0</v>
      </c>
      <c r="X648" s="90">
        <f t="shared" si="243"/>
        <v>0</v>
      </c>
      <c r="Y648" s="89">
        <f t="shared" si="244"/>
        <v>0</v>
      </c>
      <c r="Z648" s="89">
        <f t="shared" si="245"/>
        <v>0</v>
      </c>
      <c r="AA648" s="87"/>
      <c r="AB648" s="87"/>
      <c r="AD648" s="186" t="s">
        <v>146</v>
      </c>
    </row>
    <row r="649" spans="1:30" s="74" customFormat="1" ht="12.95" customHeight="1">
      <c r="A649" s="75" t="str">
        <f t="shared" si="246"/>
        <v/>
      </c>
      <c r="B649" s="76">
        <f t="shared" si="247"/>
        <v>25</v>
      </c>
      <c r="C649" s="77">
        <f t="shared" si="248"/>
        <v>7.4</v>
      </c>
      <c r="D649" s="78" t="str">
        <f t="shared" si="249"/>
        <v/>
      </c>
      <c r="E649" s="79">
        <f t="shared" si="250"/>
        <v>6.9</v>
      </c>
      <c r="F649" s="80">
        <v>700</v>
      </c>
      <c r="G649" s="81">
        <v>71.680000000000007</v>
      </c>
      <c r="H649" s="81">
        <v>65.86</v>
      </c>
      <c r="I649" s="81">
        <v>5.8200000000000074</v>
      </c>
      <c r="J649" s="81" t="s">
        <v>111</v>
      </c>
      <c r="K649" s="81" t="s">
        <v>98</v>
      </c>
      <c r="L649" s="82">
        <v>0</v>
      </c>
      <c r="M649" s="83" t="s">
        <v>106</v>
      </c>
      <c r="N649" s="83" t="s">
        <v>100</v>
      </c>
      <c r="O649" s="83" t="s">
        <v>100</v>
      </c>
      <c r="P649" s="84">
        <v>0</v>
      </c>
      <c r="Q649" s="85">
        <f t="shared" si="251"/>
        <v>1</v>
      </c>
      <c r="R649" s="91">
        <v>1007.4</v>
      </c>
      <c r="S649" s="87"/>
      <c r="T649" s="88">
        <f>IF(S649=0,0,SUM($S$5:S649))</f>
        <v>0</v>
      </c>
      <c r="U649" s="89">
        <f t="shared" si="241"/>
        <v>0</v>
      </c>
      <c r="V649" s="89">
        <f t="shared" si="242"/>
        <v>0</v>
      </c>
      <c r="W649" s="90">
        <f t="shared" si="243"/>
        <v>0</v>
      </c>
      <c r="X649" s="90">
        <f t="shared" si="243"/>
        <v>0</v>
      </c>
      <c r="Y649" s="89">
        <f t="shared" si="244"/>
        <v>0</v>
      </c>
      <c r="Z649" s="89">
        <f t="shared" si="245"/>
        <v>0</v>
      </c>
      <c r="AA649" s="87"/>
      <c r="AB649" s="87"/>
      <c r="AD649" s="186" t="s">
        <v>146</v>
      </c>
    </row>
    <row r="650" spans="1:30" s="74" customFormat="1" ht="12.95" customHeight="1">
      <c r="A650" s="75" t="str">
        <f t="shared" si="246"/>
        <v/>
      </c>
      <c r="B650" s="76">
        <f t="shared" si="247"/>
        <v>25</v>
      </c>
      <c r="C650" s="77">
        <f t="shared" si="248"/>
        <v>31.3</v>
      </c>
      <c r="D650" s="78" t="str">
        <f t="shared" si="249"/>
        <v>(전)</v>
      </c>
      <c r="E650" s="79">
        <f t="shared" si="250"/>
        <v>23.9</v>
      </c>
      <c r="F650" s="80">
        <v>700</v>
      </c>
      <c r="G650" s="81">
        <v>71.7</v>
      </c>
      <c r="H650" s="81">
        <v>66.66</v>
      </c>
      <c r="I650" s="81">
        <v>5.0400000000000063</v>
      </c>
      <c r="J650" s="81" t="s">
        <v>111</v>
      </c>
      <c r="K650" s="81" t="s">
        <v>98</v>
      </c>
      <c r="L650" s="82">
        <v>0</v>
      </c>
      <c r="M650" s="83" t="s">
        <v>104</v>
      </c>
      <c r="N650" s="83" t="s">
        <v>100</v>
      </c>
      <c r="O650" s="83" t="s">
        <v>100</v>
      </c>
      <c r="P650" s="84">
        <v>0</v>
      </c>
      <c r="Q650" s="85">
        <f t="shared" si="251"/>
        <v>1</v>
      </c>
      <c r="R650" s="91">
        <v>1031.3</v>
      </c>
      <c r="S650" s="87"/>
      <c r="T650" s="88">
        <f>IF(S650=0,0,SUM($S$5:S650))</f>
        <v>0</v>
      </c>
      <c r="U650" s="89">
        <f t="shared" si="241"/>
        <v>0</v>
      </c>
      <c r="V650" s="89">
        <f t="shared" si="242"/>
        <v>0</v>
      </c>
      <c r="W650" s="90">
        <f t="shared" si="243"/>
        <v>0</v>
      </c>
      <c r="X650" s="90">
        <f t="shared" si="243"/>
        <v>0</v>
      </c>
      <c r="Y650" s="89">
        <f t="shared" si="244"/>
        <v>0</v>
      </c>
      <c r="Z650" s="89">
        <f t="shared" si="245"/>
        <v>0</v>
      </c>
      <c r="AA650" s="87"/>
      <c r="AB650" s="87"/>
      <c r="AD650" s="186" t="s">
        <v>146</v>
      </c>
    </row>
    <row r="651" spans="1:30" s="74" customFormat="1" ht="12.95" customHeight="1">
      <c r="A651" s="75" t="str">
        <f t="shared" si="246"/>
        <v/>
      </c>
      <c r="B651" s="76">
        <f t="shared" si="247"/>
        <v>25</v>
      </c>
      <c r="C651" s="77">
        <f t="shared" si="248"/>
        <v>31.3</v>
      </c>
      <c r="D651" s="78" t="str">
        <f t="shared" si="249"/>
        <v>(후)</v>
      </c>
      <c r="E651" s="79">
        <f t="shared" si="250"/>
        <v>0</v>
      </c>
      <c r="F651" s="80">
        <v>700</v>
      </c>
      <c r="G651" s="81">
        <v>71.7</v>
      </c>
      <c r="H651" s="81">
        <v>66.66</v>
      </c>
      <c r="I651" s="81">
        <v>5.0400000000000063</v>
      </c>
      <c r="J651" s="81" t="s">
        <v>111</v>
      </c>
      <c r="K651" s="81" t="s">
        <v>98</v>
      </c>
      <c r="L651" s="82">
        <v>0</v>
      </c>
      <c r="M651" s="83" t="s">
        <v>100</v>
      </c>
      <c r="N651" s="83" t="s">
        <v>100</v>
      </c>
      <c r="O651" s="83" t="s">
        <v>100</v>
      </c>
      <c r="P651" s="84">
        <v>0</v>
      </c>
      <c r="Q651" s="85">
        <f t="shared" si="251"/>
        <v>1</v>
      </c>
      <c r="R651" s="91">
        <v>1031.3</v>
      </c>
      <c r="S651" s="87"/>
      <c r="T651" s="88">
        <f>IF(S651=0,0,SUM($S$5:S651))</f>
        <v>0</v>
      </c>
      <c r="U651" s="89">
        <f t="shared" si="241"/>
        <v>0</v>
      </c>
      <c r="V651" s="89">
        <f t="shared" si="242"/>
        <v>0</v>
      </c>
      <c r="W651" s="90">
        <f t="shared" si="243"/>
        <v>0</v>
      </c>
      <c r="X651" s="90">
        <f t="shared" si="243"/>
        <v>0</v>
      </c>
      <c r="Y651" s="89">
        <f t="shared" si="244"/>
        <v>0</v>
      </c>
      <c r="Z651" s="89">
        <f t="shared" si="245"/>
        <v>0</v>
      </c>
      <c r="AA651" s="87"/>
      <c r="AB651" s="87"/>
      <c r="AD651" s="186" t="s">
        <v>145</v>
      </c>
    </row>
    <row r="652" spans="1:30" s="74" customFormat="1" ht="12.95" customHeight="1">
      <c r="A652" s="75" t="str">
        <f t="shared" si="246"/>
        <v/>
      </c>
      <c r="B652" s="76">
        <f t="shared" si="247"/>
        <v>26</v>
      </c>
      <c r="C652" s="77">
        <f t="shared" si="248"/>
        <v>0</v>
      </c>
      <c r="D652" s="78" t="str">
        <f t="shared" si="249"/>
        <v>(전)</v>
      </c>
      <c r="E652" s="79">
        <f t="shared" si="250"/>
        <v>8.6999999999999993</v>
      </c>
      <c r="F652" s="80">
        <v>700</v>
      </c>
      <c r="G652" s="81">
        <v>71.709999999999994</v>
      </c>
      <c r="H652" s="81">
        <v>66.95</v>
      </c>
      <c r="I652" s="81">
        <v>4.7599999999999909</v>
      </c>
      <c r="J652" s="81" t="s">
        <v>111</v>
      </c>
      <c r="K652" s="81" t="s">
        <v>98</v>
      </c>
      <c r="L652" s="82">
        <v>0</v>
      </c>
      <c r="M652" s="83" t="s">
        <v>100</v>
      </c>
      <c r="N652" s="83" t="s">
        <v>100</v>
      </c>
      <c r="O652" s="83" t="s">
        <v>100</v>
      </c>
      <c r="P652" s="84">
        <v>0</v>
      </c>
      <c r="Q652" s="85">
        <f t="shared" si="251"/>
        <v>1</v>
      </c>
      <c r="R652" s="91">
        <v>1040</v>
      </c>
      <c r="S652" s="87"/>
      <c r="T652" s="88">
        <f>IF(S652=0,0,SUM($S$5:S652))</f>
        <v>0</v>
      </c>
      <c r="U652" s="89">
        <f t="shared" si="241"/>
        <v>0</v>
      </c>
      <c r="V652" s="89">
        <f t="shared" si="242"/>
        <v>0</v>
      </c>
      <c r="W652" s="90">
        <f t="shared" si="243"/>
        <v>0</v>
      </c>
      <c r="X652" s="90">
        <f t="shared" si="243"/>
        <v>0</v>
      </c>
      <c r="Y652" s="89">
        <f t="shared" si="244"/>
        <v>0</v>
      </c>
      <c r="Z652" s="89">
        <f t="shared" si="245"/>
        <v>0</v>
      </c>
      <c r="AA652" s="87"/>
      <c r="AB652" s="87"/>
      <c r="AD652" s="186" t="s">
        <v>145</v>
      </c>
    </row>
    <row r="653" spans="1:30" s="74" customFormat="1" ht="12.95" customHeight="1">
      <c r="A653" s="75" t="str">
        <f t="shared" si="246"/>
        <v/>
      </c>
      <c r="B653" s="76">
        <f t="shared" si="247"/>
        <v>26</v>
      </c>
      <c r="C653" s="77">
        <f t="shared" si="248"/>
        <v>0</v>
      </c>
      <c r="D653" s="78" t="str">
        <f t="shared" si="249"/>
        <v>(후)</v>
      </c>
      <c r="E653" s="79">
        <f t="shared" si="250"/>
        <v>0</v>
      </c>
      <c r="F653" s="80">
        <v>700</v>
      </c>
      <c r="G653" s="81">
        <v>71.709999999999994</v>
      </c>
      <c r="H653" s="81">
        <v>66.95</v>
      </c>
      <c r="I653" s="81">
        <v>4.7599999999999909</v>
      </c>
      <c r="J653" s="81" t="s">
        <v>111</v>
      </c>
      <c r="K653" s="81" t="s">
        <v>96</v>
      </c>
      <c r="L653" s="82">
        <v>0</v>
      </c>
      <c r="M653" s="83" t="s">
        <v>100</v>
      </c>
      <c r="N653" s="83" t="s">
        <v>100</v>
      </c>
      <c r="O653" s="83" t="s">
        <v>100</v>
      </c>
      <c r="P653" s="84">
        <v>0</v>
      </c>
      <c r="Q653" s="85">
        <f t="shared" si="251"/>
        <v>1</v>
      </c>
      <c r="R653" s="91">
        <v>1040</v>
      </c>
      <c r="S653" s="87"/>
      <c r="T653" s="88">
        <f>IF(S653=0,0,SUM($S$5:S653))</f>
        <v>0</v>
      </c>
      <c r="U653" s="89">
        <f t="shared" si="241"/>
        <v>0</v>
      </c>
      <c r="V653" s="89">
        <f t="shared" si="242"/>
        <v>0</v>
      </c>
      <c r="W653" s="90">
        <f t="shared" si="243"/>
        <v>0</v>
      </c>
      <c r="X653" s="90">
        <f t="shared" si="243"/>
        <v>0</v>
      </c>
      <c r="Y653" s="89">
        <f t="shared" si="244"/>
        <v>0</v>
      </c>
      <c r="Z653" s="89">
        <f t="shared" si="245"/>
        <v>0</v>
      </c>
      <c r="AA653" s="87"/>
      <c r="AB653" s="87"/>
      <c r="AD653" s="186" t="s">
        <v>145</v>
      </c>
    </row>
    <row r="654" spans="1:30" s="74" customFormat="1" ht="12.95" customHeight="1">
      <c r="A654" s="75" t="str">
        <f t="shared" si="246"/>
        <v/>
      </c>
      <c r="B654" s="76">
        <f t="shared" si="247"/>
        <v>26</v>
      </c>
      <c r="C654" s="77">
        <f t="shared" si="248"/>
        <v>30</v>
      </c>
      <c r="D654" s="78" t="str">
        <f t="shared" si="249"/>
        <v>(전)</v>
      </c>
      <c r="E654" s="79">
        <f t="shared" si="250"/>
        <v>30</v>
      </c>
      <c r="F654" s="80">
        <v>700</v>
      </c>
      <c r="G654" s="81">
        <v>71.739999999999995</v>
      </c>
      <c r="H654" s="81">
        <v>67.95</v>
      </c>
      <c r="I654" s="81">
        <v>3.789999999999992</v>
      </c>
      <c r="J654" s="81" t="s">
        <v>111</v>
      </c>
      <c r="K654" s="81" t="s">
        <v>96</v>
      </c>
      <c r="L654" s="82">
        <v>0</v>
      </c>
      <c r="M654" s="83" t="s">
        <v>100</v>
      </c>
      <c r="N654" s="83" t="s">
        <v>100</v>
      </c>
      <c r="O654" s="83" t="s">
        <v>100</v>
      </c>
      <c r="P654" s="84">
        <v>0</v>
      </c>
      <c r="Q654" s="85">
        <f t="shared" si="251"/>
        <v>1</v>
      </c>
      <c r="R654" s="91">
        <v>1070</v>
      </c>
      <c r="S654" s="87"/>
      <c r="T654" s="88">
        <f>IF(S654=0,0,SUM($S$5:S654))</f>
        <v>0</v>
      </c>
      <c r="U654" s="89">
        <f t="shared" si="241"/>
        <v>0</v>
      </c>
      <c r="V654" s="89">
        <f t="shared" si="242"/>
        <v>0</v>
      </c>
      <c r="W654" s="90">
        <f t="shared" si="243"/>
        <v>0</v>
      </c>
      <c r="X654" s="90">
        <f t="shared" si="243"/>
        <v>0</v>
      </c>
      <c r="Y654" s="89">
        <f t="shared" si="244"/>
        <v>0</v>
      </c>
      <c r="Z654" s="89">
        <f t="shared" si="245"/>
        <v>0</v>
      </c>
      <c r="AA654" s="87"/>
      <c r="AB654" s="87"/>
      <c r="AD654" s="186" t="s">
        <v>145</v>
      </c>
    </row>
    <row r="655" spans="1:30" s="74" customFormat="1" ht="12.95" customHeight="1">
      <c r="A655" s="75" t="str">
        <f t="shared" si="246"/>
        <v/>
      </c>
      <c r="B655" s="76">
        <f t="shared" si="247"/>
        <v>26</v>
      </c>
      <c r="C655" s="77">
        <f t="shared" si="248"/>
        <v>30</v>
      </c>
      <c r="D655" s="78" t="str">
        <f t="shared" si="249"/>
        <v>(후)</v>
      </c>
      <c r="E655" s="79">
        <f t="shared" si="250"/>
        <v>0</v>
      </c>
      <c r="F655" s="80">
        <v>700</v>
      </c>
      <c r="G655" s="81">
        <v>71.739999999999995</v>
      </c>
      <c r="H655" s="81">
        <v>67.95</v>
      </c>
      <c r="I655" s="81">
        <v>3.789999999999992</v>
      </c>
      <c r="J655" s="81" t="s">
        <v>111</v>
      </c>
      <c r="K655" s="81" t="s">
        <v>95</v>
      </c>
      <c r="L655" s="82">
        <v>0</v>
      </c>
      <c r="M655" s="83" t="s">
        <v>100</v>
      </c>
      <c r="N655" s="83" t="s">
        <v>100</v>
      </c>
      <c r="O655" s="83" t="s">
        <v>100</v>
      </c>
      <c r="P655" s="84">
        <v>0</v>
      </c>
      <c r="Q655" s="85">
        <f t="shared" si="251"/>
        <v>1</v>
      </c>
      <c r="R655" s="91">
        <v>1070</v>
      </c>
      <c r="S655" s="87"/>
      <c r="T655" s="88">
        <f>IF(S655=0,0,SUM($S$5:S655))</f>
        <v>0</v>
      </c>
      <c r="U655" s="89">
        <f t="shared" si="241"/>
        <v>0</v>
      </c>
      <c r="V655" s="89">
        <f t="shared" si="242"/>
        <v>0</v>
      </c>
      <c r="W655" s="90">
        <f t="shared" si="243"/>
        <v>0</v>
      </c>
      <c r="X655" s="90">
        <f t="shared" si="243"/>
        <v>0</v>
      </c>
      <c r="Y655" s="89">
        <f t="shared" si="244"/>
        <v>0</v>
      </c>
      <c r="Z655" s="89">
        <f t="shared" si="245"/>
        <v>0</v>
      </c>
      <c r="AA655" s="87"/>
      <c r="AB655" s="87"/>
      <c r="AD655" s="186" t="s">
        <v>145</v>
      </c>
    </row>
    <row r="656" spans="1:30" s="74" customFormat="1" ht="12.95" customHeight="1">
      <c r="A656" s="75" t="str">
        <f t="shared" si="246"/>
        <v/>
      </c>
      <c r="B656" s="76">
        <f t="shared" si="247"/>
        <v>27</v>
      </c>
      <c r="C656" s="77">
        <f t="shared" si="248"/>
        <v>0</v>
      </c>
      <c r="D656" s="78" t="str">
        <f t="shared" si="249"/>
        <v/>
      </c>
      <c r="E656" s="79">
        <f t="shared" si="250"/>
        <v>10</v>
      </c>
      <c r="F656" s="80">
        <v>700</v>
      </c>
      <c r="G656" s="81">
        <v>71.75</v>
      </c>
      <c r="H656" s="81">
        <v>67.98</v>
      </c>
      <c r="I656" s="81">
        <v>3.769999999999996</v>
      </c>
      <c r="J656" s="81" t="s">
        <v>111</v>
      </c>
      <c r="K656" s="81" t="s">
        <v>95</v>
      </c>
      <c r="L656" s="82">
        <v>0</v>
      </c>
      <c r="M656" s="83" t="s">
        <v>100</v>
      </c>
      <c r="N656" s="83" t="s">
        <v>100</v>
      </c>
      <c r="O656" s="83" t="s">
        <v>100</v>
      </c>
      <c r="P656" s="84">
        <v>0</v>
      </c>
      <c r="Q656" s="85">
        <f t="shared" si="251"/>
        <v>1</v>
      </c>
      <c r="R656" s="91">
        <v>1080</v>
      </c>
      <c r="S656" s="87"/>
      <c r="T656" s="88">
        <f>IF(S656=0,0,SUM($S$5:S656))</f>
        <v>0</v>
      </c>
      <c r="U656" s="89">
        <f t="shared" si="241"/>
        <v>0</v>
      </c>
      <c r="V656" s="89">
        <f t="shared" si="242"/>
        <v>0</v>
      </c>
      <c r="W656" s="90">
        <f t="shared" si="243"/>
        <v>0</v>
      </c>
      <c r="X656" s="90">
        <f t="shared" si="243"/>
        <v>0</v>
      </c>
      <c r="Y656" s="89">
        <f t="shared" si="244"/>
        <v>0</v>
      </c>
      <c r="Z656" s="89">
        <f t="shared" si="245"/>
        <v>0</v>
      </c>
      <c r="AA656" s="87"/>
      <c r="AB656" s="87"/>
      <c r="AD656" s="186" t="s">
        <v>145</v>
      </c>
    </row>
    <row r="657" spans="1:30" s="74" customFormat="1" ht="12.95" customHeight="1">
      <c r="A657" s="75" t="str">
        <f t="shared" si="246"/>
        <v/>
      </c>
      <c r="B657" s="76">
        <f t="shared" si="247"/>
        <v>28</v>
      </c>
      <c r="C657" s="77">
        <f t="shared" si="248"/>
        <v>0</v>
      </c>
      <c r="D657" s="78" t="str">
        <f t="shared" si="249"/>
        <v/>
      </c>
      <c r="E657" s="79">
        <f t="shared" si="250"/>
        <v>40</v>
      </c>
      <c r="F657" s="80">
        <v>700</v>
      </c>
      <c r="G657" s="81">
        <v>71.790000000000006</v>
      </c>
      <c r="H657" s="81">
        <v>68.12</v>
      </c>
      <c r="I657" s="81">
        <v>3.6700000000000017</v>
      </c>
      <c r="J657" s="81" t="s">
        <v>111</v>
      </c>
      <c r="K657" s="81" t="s">
        <v>95</v>
      </c>
      <c r="L657" s="82">
        <v>0</v>
      </c>
      <c r="M657" s="83" t="s">
        <v>100</v>
      </c>
      <c r="N657" s="83" t="s">
        <v>100</v>
      </c>
      <c r="O657" s="83" t="s">
        <v>100</v>
      </c>
      <c r="P657" s="84">
        <v>0</v>
      </c>
      <c r="Q657" s="85">
        <f t="shared" si="251"/>
        <v>1</v>
      </c>
      <c r="R657" s="91">
        <v>1120</v>
      </c>
      <c r="S657" s="87"/>
      <c r="T657" s="88">
        <f>IF(S657=0,0,SUM($S$5:S657))</f>
        <v>0</v>
      </c>
      <c r="U657" s="89">
        <f t="shared" si="241"/>
        <v>0</v>
      </c>
      <c r="V657" s="89">
        <f t="shared" si="242"/>
        <v>0</v>
      </c>
      <c r="W657" s="90">
        <f t="shared" si="243"/>
        <v>0</v>
      </c>
      <c r="X657" s="90">
        <f t="shared" si="243"/>
        <v>0</v>
      </c>
      <c r="Y657" s="89">
        <f t="shared" si="244"/>
        <v>0</v>
      </c>
      <c r="Z657" s="89">
        <f t="shared" si="245"/>
        <v>0</v>
      </c>
      <c r="AA657" s="87"/>
      <c r="AB657" s="87"/>
      <c r="AD657" s="186" t="s">
        <v>145</v>
      </c>
    </row>
    <row r="658" spans="1:30" s="74" customFormat="1" ht="12.95" customHeight="1">
      <c r="A658" s="75" t="str">
        <f t="shared" si="246"/>
        <v/>
      </c>
      <c r="B658" s="76">
        <f t="shared" si="247"/>
        <v>29</v>
      </c>
      <c r="C658" s="77">
        <f t="shared" si="248"/>
        <v>0</v>
      </c>
      <c r="D658" s="78" t="str">
        <f t="shared" si="249"/>
        <v/>
      </c>
      <c r="E658" s="79">
        <f t="shared" si="250"/>
        <v>40</v>
      </c>
      <c r="F658" s="80">
        <v>700</v>
      </c>
      <c r="G658" s="81">
        <v>71.83</v>
      </c>
      <c r="H658" s="81">
        <v>68.260000000000005</v>
      </c>
      <c r="I658" s="81">
        <v>3.5699999999999932</v>
      </c>
      <c r="J658" s="81" t="s">
        <v>111</v>
      </c>
      <c r="K658" s="81" t="s">
        <v>95</v>
      </c>
      <c r="L658" s="82">
        <v>0</v>
      </c>
      <c r="M658" s="83" t="s">
        <v>100</v>
      </c>
      <c r="N658" s="83" t="s">
        <v>100</v>
      </c>
      <c r="O658" s="83" t="s">
        <v>100</v>
      </c>
      <c r="P658" s="84">
        <v>0</v>
      </c>
      <c r="Q658" s="85">
        <f t="shared" si="251"/>
        <v>1</v>
      </c>
      <c r="R658" s="91">
        <v>1160</v>
      </c>
      <c r="S658" s="87"/>
      <c r="T658" s="88">
        <f>IF(S658=0,0,SUM($S$5:S658))</f>
        <v>0</v>
      </c>
      <c r="U658" s="89">
        <f t="shared" si="241"/>
        <v>0</v>
      </c>
      <c r="V658" s="89">
        <f t="shared" si="242"/>
        <v>0</v>
      </c>
      <c r="W658" s="90">
        <f t="shared" si="243"/>
        <v>0</v>
      </c>
      <c r="X658" s="90">
        <f t="shared" si="243"/>
        <v>0</v>
      </c>
      <c r="Y658" s="89">
        <f t="shared" si="244"/>
        <v>0</v>
      </c>
      <c r="Z658" s="89">
        <f t="shared" si="245"/>
        <v>0</v>
      </c>
      <c r="AA658" s="87"/>
      <c r="AB658" s="87"/>
      <c r="AD658" s="186" t="s">
        <v>145</v>
      </c>
    </row>
    <row r="659" spans="1:30" s="74" customFormat="1" ht="12.95" customHeight="1">
      <c r="A659" s="75" t="str">
        <f t="shared" si="246"/>
        <v/>
      </c>
      <c r="B659" s="76">
        <f t="shared" si="247"/>
        <v>30</v>
      </c>
      <c r="C659" s="77">
        <f t="shared" si="248"/>
        <v>0</v>
      </c>
      <c r="D659" s="78" t="str">
        <f t="shared" si="249"/>
        <v/>
      </c>
      <c r="E659" s="79">
        <f t="shared" si="250"/>
        <v>40</v>
      </c>
      <c r="F659" s="80">
        <v>700</v>
      </c>
      <c r="G659" s="81">
        <v>71.87</v>
      </c>
      <c r="H659" s="81">
        <v>68.39</v>
      </c>
      <c r="I659" s="81">
        <v>3.480000000000004</v>
      </c>
      <c r="J659" s="81" t="s">
        <v>111</v>
      </c>
      <c r="K659" s="81" t="s">
        <v>95</v>
      </c>
      <c r="L659" s="82">
        <v>0</v>
      </c>
      <c r="M659" s="83" t="s">
        <v>100</v>
      </c>
      <c r="N659" s="83" t="s">
        <v>100</v>
      </c>
      <c r="O659" s="83" t="s">
        <v>100</v>
      </c>
      <c r="P659" s="84">
        <v>0</v>
      </c>
      <c r="Q659" s="85">
        <f t="shared" si="251"/>
        <v>1</v>
      </c>
      <c r="R659" s="91">
        <v>1200</v>
      </c>
      <c r="S659" s="87"/>
      <c r="T659" s="88">
        <f>IF(S659=0,0,SUM($S$5:S659))</f>
        <v>0</v>
      </c>
      <c r="U659" s="89">
        <f t="shared" si="241"/>
        <v>0</v>
      </c>
      <c r="V659" s="89">
        <f t="shared" si="242"/>
        <v>0</v>
      </c>
      <c r="W659" s="90">
        <f t="shared" si="243"/>
        <v>0</v>
      </c>
      <c r="X659" s="90">
        <f t="shared" si="243"/>
        <v>0</v>
      </c>
      <c r="Y659" s="89">
        <f t="shared" si="244"/>
        <v>0</v>
      </c>
      <c r="Z659" s="89">
        <f t="shared" si="245"/>
        <v>0</v>
      </c>
      <c r="AA659" s="87"/>
      <c r="AB659" s="87"/>
      <c r="AD659" s="186" t="s">
        <v>145</v>
      </c>
    </row>
    <row r="660" spans="1:30" s="74" customFormat="1" ht="12.95" customHeight="1">
      <c r="A660" s="75" t="str">
        <f t="shared" si="246"/>
        <v/>
      </c>
      <c r="B660" s="76">
        <f t="shared" si="247"/>
        <v>31</v>
      </c>
      <c r="C660" s="77">
        <f t="shared" si="248"/>
        <v>0</v>
      </c>
      <c r="D660" s="78" t="str">
        <f t="shared" si="249"/>
        <v/>
      </c>
      <c r="E660" s="79">
        <f t="shared" si="250"/>
        <v>40</v>
      </c>
      <c r="F660" s="80">
        <v>700</v>
      </c>
      <c r="G660" s="81">
        <v>71.91</v>
      </c>
      <c r="H660" s="81">
        <v>68.53</v>
      </c>
      <c r="I660" s="81">
        <v>3.3799999999999955</v>
      </c>
      <c r="J660" s="81" t="s">
        <v>111</v>
      </c>
      <c r="K660" s="81" t="s">
        <v>95</v>
      </c>
      <c r="L660" s="82">
        <v>0</v>
      </c>
      <c r="M660" s="83" t="s">
        <v>100</v>
      </c>
      <c r="N660" s="83" t="s">
        <v>100</v>
      </c>
      <c r="O660" s="83" t="s">
        <v>100</v>
      </c>
      <c r="P660" s="84">
        <v>0</v>
      </c>
      <c r="Q660" s="85">
        <f t="shared" si="251"/>
        <v>1</v>
      </c>
      <c r="R660" s="91">
        <v>1240</v>
      </c>
      <c r="S660" s="87"/>
      <c r="T660" s="88">
        <f>IF(S660=0,0,SUM($S$5:S660))</f>
        <v>0</v>
      </c>
      <c r="U660" s="89">
        <f t="shared" si="241"/>
        <v>0</v>
      </c>
      <c r="V660" s="89">
        <f t="shared" si="242"/>
        <v>0</v>
      </c>
      <c r="W660" s="90">
        <f t="shared" si="243"/>
        <v>0</v>
      </c>
      <c r="X660" s="90">
        <f t="shared" si="243"/>
        <v>0</v>
      </c>
      <c r="Y660" s="89">
        <f t="shared" si="244"/>
        <v>0</v>
      </c>
      <c r="Z660" s="89">
        <f t="shared" si="245"/>
        <v>0</v>
      </c>
      <c r="AA660" s="87"/>
      <c r="AB660" s="87"/>
      <c r="AD660" s="186" t="s">
        <v>145</v>
      </c>
    </row>
    <row r="661" spans="1:30" s="74" customFormat="1" ht="12.95" customHeight="1">
      <c r="A661" s="75" t="str">
        <f t="shared" si="246"/>
        <v/>
      </c>
      <c r="B661" s="76">
        <f t="shared" si="247"/>
        <v>31</v>
      </c>
      <c r="C661" s="77">
        <f t="shared" si="248"/>
        <v>12.4</v>
      </c>
      <c r="D661" s="78" t="str">
        <f t="shared" si="249"/>
        <v/>
      </c>
      <c r="E661" s="79">
        <f t="shared" si="250"/>
        <v>12.4</v>
      </c>
      <c r="F661" s="80">
        <v>700</v>
      </c>
      <c r="G661" s="81">
        <v>71.92</v>
      </c>
      <c r="H661" s="81">
        <v>68.569999999999993</v>
      </c>
      <c r="I661" s="81">
        <v>3.3500000000000085</v>
      </c>
      <c r="J661" s="81" t="s">
        <v>111</v>
      </c>
      <c r="K661" s="81" t="s">
        <v>95</v>
      </c>
      <c r="L661" s="82">
        <v>0</v>
      </c>
      <c r="M661" s="83" t="s">
        <v>100</v>
      </c>
      <c r="N661" s="83" t="s">
        <v>100</v>
      </c>
      <c r="O661" s="83" t="s">
        <v>100</v>
      </c>
      <c r="P661" s="84">
        <v>0</v>
      </c>
      <c r="Q661" s="85">
        <f t="shared" si="251"/>
        <v>1</v>
      </c>
      <c r="R661" s="91">
        <v>1252.4000000000001</v>
      </c>
      <c r="S661" s="87"/>
      <c r="T661" s="88">
        <f>IF(S661=0,0,SUM($S$5:S661))</f>
        <v>0</v>
      </c>
      <c r="U661" s="89">
        <f t="shared" si="241"/>
        <v>0</v>
      </c>
      <c r="V661" s="89">
        <f t="shared" si="242"/>
        <v>0</v>
      </c>
      <c r="W661" s="90">
        <f t="shared" si="243"/>
        <v>0</v>
      </c>
      <c r="X661" s="90">
        <f t="shared" si="243"/>
        <v>0</v>
      </c>
      <c r="Y661" s="89">
        <f t="shared" si="244"/>
        <v>0</v>
      </c>
      <c r="Z661" s="89">
        <f t="shared" si="245"/>
        <v>0</v>
      </c>
      <c r="AA661" s="87"/>
      <c r="AB661" s="87"/>
      <c r="AD661" s="186" t="s">
        <v>145</v>
      </c>
    </row>
    <row r="662" spans="1:30" s="74" customFormat="1" ht="12.95" customHeight="1">
      <c r="A662" s="75" t="str">
        <f t="shared" si="246"/>
        <v/>
      </c>
      <c r="B662" s="76">
        <f t="shared" si="247"/>
        <v>32</v>
      </c>
      <c r="C662" s="77">
        <f t="shared" si="248"/>
        <v>0</v>
      </c>
      <c r="D662" s="78" t="str">
        <f t="shared" si="249"/>
        <v/>
      </c>
      <c r="E662" s="79">
        <f t="shared" si="250"/>
        <v>27.6</v>
      </c>
      <c r="F662" s="80">
        <v>700</v>
      </c>
      <c r="G662" s="81">
        <v>72.260000000000005</v>
      </c>
      <c r="H662" s="81">
        <v>68.849999999999994</v>
      </c>
      <c r="I662" s="81">
        <v>3.4100000000000108</v>
      </c>
      <c r="J662" s="81" t="s">
        <v>111</v>
      </c>
      <c r="K662" s="81" t="s">
        <v>95</v>
      </c>
      <c r="L662" s="82">
        <v>0</v>
      </c>
      <c r="M662" s="83" t="s">
        <v>100</v>
      </c>
      <c r="N662" s="83" t="s">
        <v>100</v>
      </c>
      <c r="O662" s="83" t="s">
        <v>100</v>
      </c>
      <c r="P662" s="84">
        <v>0</v>
      </c>
      <c r="Q662" s="85">
        <f t="shared" si="251"/>
        <v>1</v>
      </c>
      <c r="R662" s="91">
        <v>1280</v>
      </c>
      <c r="S662" s="87"/>
      <c r="T662" s="88">
        <f>IF(S662=0,0,SUM($S$5:S662))</f>
        <v>0</v>
      </c>
      <c r="U662" s="89">
        <f t="shared" si="241"/>
        <v>0</v>
      </c>
      <c r="V662" s="89">
        <f t="shared" si="242"/>
        <v>0</v>
      </c>
      <c r="W662" s="90">
        <f t="shared" si="243"/>
        <v>0</v>
      </c>
      <c r="X662" s="90">
        <f t="shared" si="243"/>
        <v>0</v>
      </c>
      <c r="Y662" s="89">
        <f t="shared" si="244"/>
        <v>0</v>
      </c>
      <c r="Z662" s="89">
        <f t="shared" si="245"/>
        <v>0</v>
      </c>
      <c r="AA662" s="87"/>
      <c r="AB662" s="87"/>
      <c r="AD662" s="186" t="s">
        <v>145</v>
      </c>
    </row>
    <row r="663" spans="1:30" s="74" customFormat="1" ht="12.95" customHeight="1">
      <c r="A663" s="75" t="str">
        <f t="shared" si="246"/>
        <v/>
      </c>
      <c r="B663" s="76">
        <f t="shared" si="247"/>
        <v>33</v>
      </c>
      <c r="C663" s="77">
        <f t="shared" si="248"/>
        <v>0</v>
      </c>
      <c r="D663" s="78" t="str">
        <f t="shared" si="249"/>
        <v/>
      </c>
      <c r="E663" s="79">
        <f t="shared" si="250"/>
        <v>40</v>
      </c>
      <c r="F663" s="80">
        <v>700</v>
      </c>
      <c r="G663" s="81">
        <v>72.75</v>
      </c>
      <c r="H663" s="81">
        <v>69.260000000000005</v>
      </c>
      <c r="I663" s="81">
        <v>3.4899999999999949</v>
      </c>
      <c r="J663" s="81" t="s">
        <v>111</v>
      </c>
      <c r="K663" s="81" t="s">
        <v>95</v>
      </c>
      <c r="L663" s="82">
        <v>0</v>
      </c>
      <c r="M663" s="83" t="s">
        <v>100</v>
      </c>
      <c r="N663" s="83" t="s">
        <v>100</v>
      </c>
      <c r="O663" s="83" t="s">
        <v>100</v>
      </c>
      <c r="P663" s="84">
        <v>0</v>
      </c>
      <c r="Q663" s="85">
        <f t="shared" si="251"/>
        <v>1</v>
      </c>
      <c r="R663" s="91">
        <v>1320</v>
      </c>
      <c r="S663" s="87"/>
      <c r="T663" s="88">
        <f>IF(S663=0,0,SUM($S$5:S663))</f>
        <v>0</v>
      </c>
      <c r="U663" s="89">
        <f t="shared" si="241"/>
        <v>0</v>
      </c>
      <c r="V663" s="89">
        <f t="shared" si="242"/>
        <v>0</v>
      </c>
      <c r="W663" s="90">
        <f t="shared" si="243"/>
        <v>0</v>
      </c>
      <c r="X663" s="90">
        <f t="shared" si="243"/>
        <v>0</v>
      </c>
      <c r="Y663" s="89">
        <f t="shared" si="244"/>
        <v>0</v>
      </c>
      <c r="Z663" s="89">
        <f t="shared" si="245"/>
        <v>0</v>
      </c>
      <c r="AA663" s="87"/>
      <c r="AB663" s="87"/>
      <c r="AD663" s="186" t="s">
        <v>145</v>
      </c>
    </row>
    <row r="664" spans="1:30" s="74" customFormat="1" ht="12.95" customHeight="1">
      <c r="A664" s="75" t="str">
        <f t="shared" si="246"/>
        <v/>
      </c>
      <c r="B664" s="76">
        <f t="shared" si="247"/>
        <v>34</v>
      </c>
      <c r="C664" s="77">
        <f t="shared" si="248"/>
        <v>0</v>
      </c>
      <c r="D664" s="78" t="str">
        <f t="shared" si="249"/>
        <v/>
      </c>
      <c r="E664" s="79">
        <f t="shared" si="250"/>
        <v>40</v>
      </c>
      <c r="F664" s="80">
        <v>700</v>
      </c>
      <c r="G664" s="81">
        <v>73.239999999999995</v>
      </c>
      <c r="H664" s="81">
        <v>69.67</v>
      </c>
      <c r="I664" s="81">
        <v>3.5699999999999932</v>
      </c>
      <c r="J664" s="81" t="s">
        <v>111</v>
      </c>
      <c r="K664" s="81" t="s">
        <v>95</v>
      </c>
      <c r="L664" s="82">
        <v>0</v>
      </c>
      <c r="M664" s="83" t="s">
        <v>100</v>
      </c>
      <c r="N664" s="83" t="s">
        <v>100</v>
      </c>
      <c r="O664" s="83" t="s">
        <v>100</v>
      </c>
      <c r="P664" s="84">
        <v>0</v>
      </c>
      <c r="Q664" s="85">
        <f t="shared" si="251"/>
        <v>1</v>
      </c>
      <c r="R664" s="91">
        <v>1360</v>
      </c>
      <c r="S664" s="87"/>
      <c r="T664" s="88">
        <f>IF(S664=0,0,SUM($S$5:S664))</f>
        <v>0</v>
      </c>
      <c r="U664" s="89">
        <f t="shared" si="241"/>
        <v>0</v>
      </c>
      <c r="V664" s="89">
        <f t="shared" si="242"/>
        <v>0</v>
      </c>
      <c r="W664" s="90">
        <f t="shared" si="243"/>
        <v>0</v>
      </c>
      <c r="X664" s="90">
        <f t="shared" si="243"/>
        <v>0</v>
      </c>
      <c r="Y664" s="89">
        <f t="shared" si="244"/>
        <v>0</v>
      </c>
      <c r="Z664" s="89">
        <f t="shared" si="245"/>
        <v>0</v>
      </c>
      <c r="AA664" s="87"/>
      <c r="AB664" s="87"/>
      <c r="AD664" s="186" t="s">
        <v>145</v>
      </c>
    </row>
    <row r="665" spans="1:30" s="74" customFormat="1" ht="12.95" customHeight="1">
      <c r="A665" s="75" t="str">
        <f t="shared" si="246"/>
        <v/>
      </c>
      <c r="B665" s="76">
        <f t="shared" si="247"/>
        <v>35</v>
      </c>
      <c r="C665" s="77">
        <f t="shared" si="248"/>
        <v>0</v>
      </c>
      <c r="D665" s="78" t="str">
        <f t="shared" si="249"/>
        <v/>
      </c>
      <c r="E665" s="79">
        <f t="shared" si="250"/>
        <v>40</v>
      </c>
      <c r="F665" s="80">
        <v>700</v>
      </c>
      <c r="G665" s="81">
        <v>73.73</v>
      </c>
      <c r="H665" s="81">
        <v>70.08</v>
      </c>
      <c r="I665" s="81">
        <v>3.6500000000000057</v>
      </c>
      <c r="J665" s="81" t="s">
        <v>111</v>
      </c>
      <c r="K665" s="81" t="s">
        <v>95</v>
      </c>
      <c r="L665" s="82">
        <v>0</v>
      </c>
      <c r="M665" s="83" t="s">
        <v>100</v>
      </c>
      <c r="N665" s="83" t="s">
        <v>100</v>
      </c>
      <c r="O665" s="83" t="s">
        <v>100</v>
      </c>
      <c r="P665" s="84">
        <v>0</v>
      </c>
      <c r="Q665" s="85">
        <f t="shared" si="251"/>
        <v>1</v>
      </c>
      <c r="R665" s="91">
        <v>1400</v>
      </c>
      <c r="S665" s="87"/>
      <c r="T665" s="88">
        <f>IF(S665=0,0,SUM($S$5:S665))</f>
        <v>0</v>
      </c>
      <c r="U665" s="89">
        <f t="shared" si="241"/>
        <v>0</v>
      </c>
      <c r="V665" s="89">
        <f t="shared" si="242"/>
        <v>0</v>
      </c>
      <c r="W665" s="90">
        <f t="shared" si="243"/>
        <v>0</v>
      </c>
      <c r="X665" s="90">
        <f t="shared" si="243"/>
        <v>0</v>
      </c>
      <c r="Y665" s="89">
        <f t="shared" si="244"/>
        <v>0</v>
      </c>
      <c r="Z665" s="89">
        <f t="shared" si="245"/>
        <v>0</v>
      </c>
      <c r="AA665" s="87"/>
      <c r="AB665" s="87"/>
      <c r="AD665" s="186" t="s">
        <v>145</v>
      </c>
    </row>
    <row r="666" spans="1:30" s="74" customFormat="1" ht="12.95" customHeight="1">
      <c r="A666" s="75" t="str">
        <f t="shared" si="246"/>
        <v/>
      </c>
      <c r="B666" s="76">
        <f t="shared" si="247"/>
        <v>36</v>
      </c>
      <c r="C666" s="77">
        <f t="shared" si="248"/>
        <v>0</v>
      </c>
      <c r="D666" s="78" t="str">
        <f t="shared" si="249"/>
        <v>(전)</v>
      </c>
      <c r="E666" s="79">
        <f t="shared" si="250"/>
        <v>40</v>
      </c>
      <c r="F666" s="80">
        <v>700</v>
      </c>
      <c r="G666" s="81">
        <v>74.22</v>
      </c>
      <c r="H666" s="81">
        <v>70.489999999999995</v>
      </c>
      <c r="I666" s="81">
        <v>3.730000000000004</v>
      </c>
      <c r="J666" s="81" t="s">
        <v>111</v>
      </c>
      <c r="K666" s="81" t="s">
        <v>95</v>
      </c>
      <c r="L666" s="82">
        <v>0</v>
      </c>
      <c r="M666" s="83" t="s">
        <v>100</v>
      </c>
      <c r="N666" s="83" t="s">
        <v>100</v>
      </c>
      <c r="O666" s="83" t="s">
        <v>100</v>
      </c>
      <c r="P666" s="84">
        <v>0</v>
      </c>
      <c r="Q666" s="85">
        <f t="shared" si="251"/>
        <v>1</v>
      </c>
      <c r="R666" s="91">
        <v>1440</v>
      </c>
      <c r="S666" s="87"/>
      <c r="T666" s="88">
        <f>IF(S666=0,0,SUM($S$5:S666))</f>
        <v>0</v>
      </c>
      <c r="U666" s="89">
        <f t="shared" si="241"/>
        <v>0</v>
      </c>
      <c r="V666" s="89">
        <f t="shared" si="242"/>
        <v>0</v>
      </c>
      <c r="W666" s="90">
        <f t="shared" si="243"/>
        <v>0</v>
      </c>
      <c r="X666" s="90">
        <f t="shared" si="243"/>
        <v>0</v>
      </c>
      <c r="Y666" s="89">
        <f t="shared" si="244"/>
        <v>0</v>
      </c>
      <c r="Z666" s="89">
        <f t="shared" si="245"/>
        <v>0</v>
      </c>
      <c r="AA666" s="87"/>
      <c r="AB666" s="87"/>
      <c r="AD666" s="186" t="s">
        <v>145</v>
      </c>
    </row>
    <row r="667" spans="1:30" s="74" customFormat="1" ht="12.95" customHeight="1">
      <c r="A667" s="75" t="str">
        <f t="shared" si="246"/>
        <v/>
      </c>
      <c r="B667" s="76">
        <f t="shared" si="247"/>
        <v>36</v>
      </c>
      <c r="C667" s="77">
        <f t="shared" si="248"/>
        <v>0</v>
      </c>
      <c r="D667" s="78" t="str">
        <f t="shared" si="249"/>
        <v>(후)</v>
      </c>
      <c r="E667" s="79">
        <f t="shared" si="250"/>
        <v>0</v>
      </c>
      <c r="F667" s="80">
        <v>700</v>
      </c>
      <c r="G667" s="81">
        <v>74.22</v>
      </c>
      <c r="H667" s="81">
        <v>70.489999999999995</v>
      </c>
      <c r="I667" s="81">
        <v>3.730000000000004</v>
      </c>
      <c r="J667" s="81" t="s">
        <v>111</v>
      </c>
      <c r="K667" s="81" t="s">
        <v>95</v>
      </c>
      <c r="L667" s="82">
        <v>0</v>
      </c>
      <c r="M667" s="83" t="s">
        <v>100</v>
      </c>
      <c r="N667" s="83" t="s">
        <v>100</v>
      </c>
      <c r="O667" s="83" t="s">
        <v>100</v>
      </c>
      <c r="P667" s="84">
        <v>0</v>
      </c>
      <c r="Q667" s="85">
        <f t="shared" si="251"/>
        <v>1</v>
      </c>
      <c r="R667" s="91">
        <v>1440</v>
      </c>
      <c r="S667" s="87"/>
      <c r="T667" s="88">
        <f>IF(S667=0,0,SUM($S$5:S667))</f>
        <v>0</v>
      </c>
      <c r="U667" s="89">
        <f t="shared" si="241"/>
        <v>0</v>
      </c>
      <c r="V667" s="89">
        <f t="shared" si="242"/>
        <v>0</v>
      </c>
      <c r="W667" s="90">
        <f t="shared" si="243"/>
        <v>0</v>
      </c>
      <c r="X667" s="90">
        <f t="shared" si="243"/>
        <v>0</v>
      </c>
      <c r="Y667" s="89">
        <f t="shared" si="244"/>
        <v>0</v>
      </c>
      <c r="Z667" s="89">
        <f t="shared" si="245"/>
        <v>0</v>
      </c>
      <c r="AA667" s="87"/>
      <c r="AB667" s="87"/>
      <c r="AD667" s="186" t="s">
        <v>146</v>
      </c>
    </row>
    <row r="668" spans="1:30" s="74" customFormat="1" ht="12.95" customHeight="1">
      <c r="A668" s="75" t="str">
        <f t="shared" si="246"/>
        <v/>
      </c>
      <c r="B668" s="76">
        <f t="shared" si="247"/>
        <v>36</v>
      </c>
      <c r="C668" s="77">
        <f t="shared" si="248"/>
        <v>39.1</v>
      </c>
      <c r="D668" s="78" t="str">
        <f t="shared" si="249"/>
        <v>(전)</v>
      </c>
      <c r="E668" s="79">
        <f t="shared" si="250"/>
        <v>39.1</v>
      </c>
      <c r="F668" s="80">
        <v>700</v>
      </c>
      <c r="G668" s="81">
        <v>74.7</v>
      </c>
      <c r="H668" s="81">
        <v>70.88</v>
      </c>
      <c r="I668" s="81">
        <v>3.8200000000000074</v>
      </c>
      <c r="J668" s="81" t="s">
        <v>111</v>
      </c>
      <c r="K668" s="81" t="s">
        <v>95</v>
      </c>
      <c r="L668" s="82">
        <v>0</v>
      </c>
      <c r="M668" s="83" t="s">
        <v>124</v>
      </c>
      <c r="N668" s="83" t="s">
        <v>100</v>
      </c>
      <c r="O668" s="83" t="s">
        <v>100</v>
      </c>
      <c r="P668" s="84">
        <v>0</v>
      </c>
      <c r="Q668" s="85">
        <f t="shared" si="251"/>
        <v>1</v>
      </c>
      <c r="R668" s="91">
        <v>1479.1</v>
      </c>
      <c r="S668" s="87"/>
      <c r="T668" s="88">
        <f>IF(S668=0,0,SUM($S$5:S668))</f>
        <v>0</v>
      </c>
      <c r="U668" s="89">
        <f t="shared" si="241"/>
        <v>0</v>
      </c>
      <c r="V668" s="89">
        <f t="shared" si="242"/>
        <v>0</v>
      </c>
      <c r="W668" s="90">
        <f t="shared" si="243"/>
        <v>0</v>
      </c>
      <c r="X668" s="90">
        <f t="shared" si="243"/>
        <v>0</v>
      </c>
      <c r="Y668" s="89">
        <f t="shared" si="244"/>
        <v>0</v>
      </c>
      <c r="Z668" s="89">
        <f t="shared" si="245"/>
        <v>0</v>
      </c>
      <c r="AA668" s="87"/>
      <c r="AB668" s="87"/>
      <c r="AD668" s="186" t="s">
        <v>146</v>
      </c>
    </row>
    <row r="669" spans="1:30" s="74" customFormat="1" ht="12.95" customHeight="1">
      <c r="A669" s="75" t="str">
        <f t="shared" si="246"/>
        <v/>
      </c>
      <c r="B669" s="76">
        <f t="shared" si="247"/>
        <v>36</v>
      </c>
      <c r="C669" s="77">
        <f t="shared" si="248"/>
        <v>39.1</v>
      </c>
      <c r="D669" s="78" t="str">
        <f t="shared" si="249"/>
        <v>(후)</v>
      </c>
      <c r="E669" s="79">
        <f t="shared" si="250"/>
        <v>0</v>
      </c>
      <c r="F669" s="80">
        <v>700</v>
      </c>
      <c r="G669" s="81">
        <v>74.7</v>
      </c>
      <c r="H669" s="81">
        <v>70.88</v>
      </c>
      <c r="I669" s="81">
        <v>3.8200000000000074</v>
      </c>
      <c r="J669" s="81" t="s">
        <v>111</v>
      </c>
      <c r="K669" s="81" t="s">
        <v>95</v>
      </c>
      <c r="L669" s="82">
        <v>0</v>
      </c>
      <c r="M669" s="83" t="s">
        <v>100</v>
      </c>
      <c r="N669" s="83" t="s">
        <v>100</v>
      </c>
      <c r="O669" s="83" t="s">
        <v>100</v>
      </c>
      <c r="P669" s="84">
        <v>0</v>
      </c>
      <c r="Q669" s="85">
        <f t="shared" si="251"/>
        <v>1</v>
      </c>
      <c r="R669" s="91">
        <v>1479.1</v>
      </c>
      <c r="S669" s="87"/>
      <c r="T669" s="88">
        <f>IF(S669=0,0,SUM($S$5:S669))</f>
        <v>0</v>
      </c>
      <c r="U669" s="89">
        <f t="shared" si="241"/>
        <v>0</v>
      </c>
      <c r="V669" s="89">
        <f t="shared" si="242"/>
        <v>0</v>
      </c>
      <c r="W669" s="90">
        <f t="shared" si="243"/>
        <v>0</v>
      </c>
      <c r="X669" s="90">
        <f t="shared" si="243"/>
        <v>0</v>
      </c>
      <c r="Y669" s="89">
        <f t="shared" si="244"/>
        <v>0</v>
      </c>
      <c r="Z669" s="89">
        <f t="shared" si="245"/>
        <v>0</v>
      </c>
      <c r="AA669" s="87"/>
      <c r="AB669" s="87"/>
      <c r="AD669" s="186" t="s">
        <v>145</v>
      </c>
    </row>
    <row r="670" spans="1:30" s="74" customFormat="1" ht="12.95" customHeight="1">
      <c r="A670" s="75" t="str">
        <f t="shared" si="246"/>
        <v/>
      </c>
      <c r="B670" s="76">
        <f t="shared" si="247"/>
        <v>37</v>
      </c>
      <c r="C670" s="77">
        <f t="shared" si="248"/>
        <v>0</v>
      </c>
      <c r="D670" s="78" t="str">
        <f t="shared" si="249"/>
        <v/>
      </c>
      <c r="E670" s="79">
        <f t="shared" si="250"/>
        <v>0.9</v>
      </c>
      <c r="F670" s="80">
        <v>700</v>
      </c>
      <c r="G670" s="81">
        <v>74.709999999999994</v>
      </c>
      <c r="H670" s="81">
        <v>70.89</v>
      </c>
      <c r="I670" s="81">
        <v>3.8199999999999932</v>
      </c>
      <c r="J670" s="81" t="s">
        <v>111</v>
      </c>
      <c r="K670" s="81" t="s">
        <v>95</v>
      </c>
      <c r="L670" s="82">
        <v>0</v>
      </c>
      <c r="M670" s="83" t="s">
        <v>100</v>
      </c>
      <c r="N670" s="83" t="s">
        <v>100</v>
      </c>
      <c r="O670" s="83" t="s">
        <v>100</v>
      </c>
      <c r="P670" s="84">
        <v>0</v>
      </c>
      <c r="Q670" s="85">
        <f t="shared" si="251"/>
        <v>1</v>
      </c>
      <c r="R670" s="91">
        <v>1480</v>
      </c>
      <c r="S670" s="87"/>
      <c r="T670" s="88">
        <f>IF(S670=0,0,SUM($S$5:S670))</f>
        <v>0</v>
      </c>
      <c r="U670" s="89">
        <f t="shared" si="241"/>
        <v>0</v>
      </c>
      <c r="V670" s="89">
        <f t="shared" si="242"/>
        <v>0</v>
      </c>
      <c r="W670" s="90">
        <f t="shared" si="243"/>
        <v>0</v>
      </c>
      <c r="X670" s="90">
        <f t="shared" si="243"/>
        <v>0</v>
      </c>
      <c r="Y670" s="89">
        <f t="shared" si="244"/>
        <v>0</v>
      </c>
      <c r="Z670" s="89">
        <f t="shared" si="245"/>
        <v>0</v>
      </c>
      <c r="AA670" s="87"/>
      <c r="AB670" s="87"/>
      <c r="AD670" s="186" t="s">
        <v>145</v>
      </c>
    </row>
    <row r="671" spans="1:30" s="74" customFormat="1" ht="12.95" customHeight="1">
      <c r="A671" s="75" t="str">
        <f t="shared" si="246"/>
        <v/>
      </c>
      <c r="B671" s="76">
        <f t="shared" si="247"/>
        <v>37</v>
      </c>
      <c r="C671" s="77">
        <f t="shared" si="248"/>
        <v>12.4</v>
      </c>
      <c r="D671" s="78" t="str">
        <f t="shared" si="249"/>
        <v/>
      </c>
      <c r="E671" s="79">
        <f t="shared" si="250"/>
        <v>12.4</v>
      </c>
      <c r="F671" s="80">
        <v>700</v>
      </c>
      <c r="G671" s="81">
        <v>74.86</v>
      </c>
      <c r="H671" s="81">
        <v>71.02</v>
      </c>
      <c r="I671" s="81">
        <v>3.8400000000000034</v>
      </c>
      <c r="J671" s="81" t="s">
        <v>111</v>
      </c>
      <c r="K671" s="81" t="s">
        <v>95</v>
      </c>
      <c r="L671" s="82">
        <v>0</v>
      </c>
      <c r="M671" s="83" t="s">
        <v>100</v>
      </c>
      <c r="N671" s="83" t="s">
        <v>100</v>
      </c>
      <c r="O671" s="83" t="s">
        <v>100</v>
      </c>
      <c r="P671" s="84">
        <v>0</v>
      </c>
      <c r="Q671" s="85">
        <f t="shared" si="251"/>
        <v>1</v>
      </c>
      <c r="R671" s="91">
        <v>1492.4</v>
      </c>
      <c r="S671" s="87"/>
      <c r="T671" s="88">
        <f>IF(S671=0,0,SUM($S$5:S671))</f>
        <v>0</v>
      </c>
      <c r="U671" s="89">
        <f t="shared" si="241"/>
        <v>0</v>
      </c>
      <c r="V671" s="89">
        <f t="shared" si="242"/>
        <v>0</v>
      </c>
      <c r="W671" s="90">
        <f t="shared" si="243"/>
        <v>0</v>
      </c>
      <c r="X671" s="90">
        <f t="shared" si="243"/>
        <v>0</v>
      </c>
      <c r="Y671" s="89">
        <f t="shared" si="244"/>
        <v>0</v>
      </c>
      <c r="Z671" s="89">
        <f t="shared" si="245"/>
        <v>0</v>
      </c>
      <c r="AA671" s="87"/>
      <c r="AB671" s="87"/>
      <c r="AD671" s="186" t="s">
        <v>145</v>
      </c>
    </row>
    <row r="672" spans="1:30" s="74" customFormat="1" ht="12.95" customHeight="1">
      <c r="A672" s="75" t="str">
        <f t="shared" si="246"/>
        <v/>
      </c>
      <c r="B672" s="76">
        <f t="shared" si="247"/>
        <v>37</v>
      </c>
      <c r="C672" s="77">
        <f t="shared" si="248"/>
        <v>21.1</v>
      </c>
      <c r="D672" s="78" t="str">
        <f t="shared" si="249"/>
        <v>(전)</v>
      </c>
      <c r="E672" s="79">
        <f t="shared" si="250"/>
        <v>8.6999999999999993</v>
      </c>
      <c r="F672" s="80">
        <v>700</v>
      </c>
      <c r="G672" s="81">
        <v>75.14</v>
      </c>
      <c r="H672" s="81">
        <v>71.540000000000006</v>
      </c>
      <c r="I672" s="81">
        <v>3.5999999999999943</v>
      </c>
      <c r="J672" s="81" t="s">
        <v>111</v>
      </c>
      <c r="K672" s="81" t="s">
        <v>95</v>
      </c>
      <c r="L672" s="82">
        <v>0</v>
      </c>
      <c r="M672" s="83" t="s">
        <v>104</v>
      </c>
      <c r="N672" s="83" t="s">
        <v>100</v>
      </c>
      <c r="O672" s="83" t="s">
        <v>100</v>
      </c>
      <c r="P672" s="84">
        <v>0</v>
      </c>
      <c r="Q672" s="85">
        <f t="shared" si="251"/>
        <v>1</v>
      </c>
      <c r="R672" s="91">
        <v>1501.1</v>
      </c>
      <c r="S672" s="87"/>
      <c r="T672" s="88">
        <f>IF(S672=0,0,SUM($S$5:S672))</f>
        <v>0</v>
      </c>
      <c r="U672" s="89">
        <f t="shared" si="241"/>
        <v>0</v>
      </c>
      <c r="V672" s="89">
        <f t="shared" si="242"/>
        <v>0</v>
      </c>
      <c r="W672" s="90">
        <f t="shared" si="243"/>
        <v>0</v>
      </c>
      <c r="X672" s="90">
        <f t="shared" si="243"/>
        <v>0</v>
      </c>
      <c r="Y672" s="89">
        <f t="shared" si="244"/>
        <v>0</v>
      </c>
      <c r="Z672" s="89">
        <f t="shared" si="245"/>
        <v>0</v>
      </c>
      <c r="AA672" s="87"/>
      <c r="AB672" s="87"/>
      <c r="AD672" s="186" t="s">
        <v>145</v>
      </c>
    </row>
    <row r="673" spans="1:30" s="74" customFormat="1" ht="12.95" customHeight="1">
      <c r="A673" s="75" t="str">
        <f t="shared" si="246"/>
        <v/>
      </c>
      <c r="B673" s="76">
        <f t="shared" si="247"/>
        <v>37</v>
      </c>
      <c r="C673" s="77">
        <f t="shared" si="248"/>
        <v>21.1</v>
      </c>
      <c r="D673" s="78" t="str">
        <f t="shared" si="249"/>
        <v>(후)</v>
      </c>
      <c r="E673" s="79">
        <f t="shared" si="250"/>
        <v>0</v>
      </c>
      <c r="F673" s="80">
        <v>700</v>
      </c>
      <c r="G673" s="81">
        <v>75.14</v>
      </c>
      <c r="H673" s="81">
        <v>71.540000000000006</v>
      </c>
      <c r="I673" s="81">
        <v>3.5999999999999943</v>
      </c>
      <c r="J673" s="81" t="s">
        <v>111</v>
      </c>
      <c r="K673" s="81" t="s">
        <v>95</v>
      </c>
      <c r="L673" s="82">
        <v>0</v>
      </c>
      <c r="M673" s="83" t="s">
        <v>100</v>
      </c>
      <c r="N673" s="83" t="s">
        <v>100</v>
      </c>
      <c r="O673" s="83" t="s">
        <v>100</v>
      </c>
      <c r="P673" s="84">
        <v>0</v>
      </c>
      <c r="Q673" s="85">
        <f t="shared" si="251"/>
        <v>1</v>
      </c>
      <c r="R673" s="91">
        <v>1501.1</v>
      </c>
      <c r="S673" s="87"/>
      <c r="T673" s="88">
        <f>IF(S673=0,0,SUM($S$5:S673))</f>
        <v>0</v>
      </c>
      <c r="U673" s="89">
        <f t="shared" si="241"/>
        <v>0</v>
      </c>
      <c r="V673" s="89">
        <f t="shared" si="242"/>
        <v>0</v>
      </c>
      <c r="W673" s="90">
        <f t="shared" si="243"/>
        <v>0</v>
      </c>
      <c r="X673" s="90">
        <f t="shared" si="243"/>
        <v>0</v>
      </c>
      <c r="Y673" s="89">
        <f t="shared" si="244"/>
        <v>0</v>
      </c>
      <c r="Z673" s="89">
        <f t="shared" si="245"/>
        <v>0</v>
      </c>
      <c r="AA673" s="87"/>
      <c r="AB673" s="87"/>
      <c r="AD673" s="186" t="s">
        <v>145</v>
      </c>
    </row>
    <row r="674" spans="1:30" s="74" customFormat="1" ht="12.95" customHeight="1">
      <c r="A674" s="75" t="str">
        <f t="shared" si="246"/>
        <v/>
      </c>
      <c r="B674" s="76">
        <f t="shared" si="247"/>
        <v>38</v>
      </c>
      <c r="C674" s="77">
        <f t="shared" si="248"/>
        <v>0</v>
      </c>
      <c r="D674" s="78" t="str">
        <f t="shared" si="249"/>
        <v/>
      </c>
      <c r="E674" s="79">
        <f t="shared" si="250"/>
        <v>18.899999999999999</v>
      </c>
      <c r="F674" s="80">
        <v>700</v>
      </c>
      <c r="G674" s="81">
        <v>75.760000000000005</v>
      </c>
      <c r="H674" s="81">
        <v>72.66</v>
      </c>
      <c r="I674" s="81">
        <v>3.1000000000000085</v>
      </c>
      <c r="J674" s="81" t="s">
        <v>111</v>
      </c>
      <c r="K674" s="81" t="s">
        <v>95</v>
      </c>
      <c r="L674" s="82">
        <v>0</v>
      </c>
      <c r="M674" s="83" t="s">
        <v>100</v>
      </c>
      <c r="N674" s="83" t="s">
        <v>100</v>
      </c>
      <c r="O674" s="83" t="s">
        <v>100</v>
      </c>
      <c r="P674" s="84">
        <v>0</v>
      </c>
      <c r="Q674" s="85">
        <f t="shared" si="251"/>
        <v>1</v>
      </c>
      <c r="R674" s="91">
        <v>1520</v>
      </c>
      <c r="S674" s="87"/>
      <c r="T674" s="88">
        <f>IF(S674=0,0,SUM($S$5:S674))</f>
        <v>0</v>
      </c>
      <c r="U674" s="89">
        <f t="shared" si="241"/>
        <v>0</v>
      </c>
      <c r="V674" s="89">
        <f t="shared" si="242"/>
        <v>0</v>
      </c>
      <c r="W674" s="90">
        <f t="shared" si="243"/>
        <v>0</v>
      </c>
      <c r="X674" s="90">
        <f t="shared" si="243"/>
        <v>0</v>
      </c>
      <c r="Y674" s="89">
        <f t="shared" si="244"/>
        <v>0</v>
      </c>
      <c r="Z674" s="89">
        <f t="shared" si="245"/>
        <v>0</v>
      </c>
      <c r="AA674" s="87"/>
      <c r="AB674" s="87"/>
      <c r="AD674" s="186" t="s">
        <v>145</v>
      </c>
    </row>
    <row r="675" spans="1:30" s="74" customFormat="1" ht="12.95" customHeight="1">
      <c r="A675" s="75" t="str">
        <f t="shared" si="246"/>
        <v/>
      </c>
      <c r="B675" s="76">
        <f t="shared" si="247"/>
        <v>38</v>
      </c>
      <c r="C675" s="77">
        <f t="shared" si="248"/>
        <v>9.3000000000000007</v>
      </c>
      <c r="D675" s="78" t="str">
        <f t="shared" si="249"/>
        <v/>
      </c>
      <c r="E675" s="79">
        <f t="shared" si="250"/>
        <v>9.3000000000000007</v>
      </c>
      <c r="F675" s="80">
        <v>700</v>
      </c>
      <c r="G675" s="81">
        <v>76.06</v>
      </c>
      <c r="H675" s="81">
        <v>73.209999999999994</v>
      </c>
      <c r="I675" s="81">
        <v>2.8500000000000085</v>
      </c>
      <c r="J675" s="81" t="s">
        <v>111</v>
      </c>
      <c r="K675" s="81" t="s">
        <v>95</v>
      </c>
      <c r="L675" s="82">
        <v>0</v>
      </c>
      <c r="M675" s="83" t="s">
        <v>104</v>
      </c>
      <c r="N675" s="83" t="s">
        <v>100</v>
      </c>
      <c r="O675" s="83" t="s">
        <v>100</v>
      </c>
      <c r="P675" s="84">
        <v>0</v>
      </c>
      <c r="Q675" s="85">
        <f t="shared" si="251"/>
        <v>1</v>
      </c>
      <c r="R675" s="91">
        <v>1529.3</v>
      </c>
      <c r="S675" s="87"/>
      <c r="T675" s="88">
        <f>IF(S675=0,0,SUM($S$5:S675))</f>
        <v>0</v>
      </c>
      <c r="U675" s="89">
        <f t="shared" si="241"/>
        <v>0</v>
      </c>
      <c r="V675" s="89">
        <f t="shared" si="242"/>
        <v>0</v>
      </c>
      <c r="W675" s="90">
        <f t="shared" si="243"/>
        <v>0</v>
      </c>
      <c r="X675" s="90">
        <f t="shared" si="243"/>
        <v>0</v>
      </c>
      <c r="Y675" s="89">
        <f t="shared" si="244"/>
        <v>0</v>
      </c>
      <c r="Z675" s="89">
        <f t="shared" si="245"/>
        <v>0</v>
      </c>
      <c r="AA675" s="87"/>
      <c r="AB675" s="87"/>
      <c r="AD675" s="186" t="s">
        <v>145</v>
      </c>
    </row>
    <row r="676" spans="1:30" s="74" customFormat="1" ht="12.95" customHeight="1">
      <c r="A676" s="75" t="str">
        <f t="shared" si="246"/>
        <v/>
      </c>
      <c r="B676" s="76">
        <f t="shared" si="247"/>
        <v>38</v>
      </c>
      <c r="C676" s="77">
        <f t="shared" si="248"/>
        <v>30.3</v>
      </c>
      <c r="D676" s="78" t="str">
        <f t="shared" si="249"/>
        <v/>
      </c>
      <c r="E676" s="79">
        <f t="shared" si="250"/>
        <v>21</v>
      </c>
      <c r="F676" s="80">
        <v>700</v>
      </c>
      <c r="G676" s="81">
        <v>76.75</v>
      </c>
      <c r="H676" s="81">
        <v>74.459999999999994</v>
      </c>
      <c r="I676" s="81">
        <v>2.2900000000000063</v>
      </c>
      <c r="J676" s="81" t="s">
        <v>111</v>
      </c>
      <c r="K676" s="81" t="s">
        <v>95</v>
      </c>
      <c r="L676" s="82">
        <v>0</v>
      </c>
      <c r="M676" s="83" t="s">
        <v>100</v>
      </c>
      <c r="N676" s="83" t="s">
        <v>100</v>
      </c>
      <c r="O676" s="83" t="s">
        <v>100</v>
      </c>
      <c r="P676" s="84">
        <v>0</v>
      </c>
      <c r="Q676" s="85">
        <f t="shared" si="251"/>
        <v>1</v>
      </c>
      <c r="R676" s="91">
        <v>1550.3</v>
      </c>
      <c r="S676" s="87"/>
      <c r="T676" s="88">
        <f>IF(S676=0,0,SUM($S$5:S676))</f>
        <v>0</v>
      </c>
      <c r="U676" s="89">
        <f t="shared" si="241"/>
        <v>0</v>
      </c>
      <c r="V676" s="89">
        <f t="shared" si="242"/>
        <v>0</v>
      </c>
      <c r="W676" s="90">
        <f t="shared" si="243"/>
        <v>0</v>
      </c>
      <c r="X676" s="90">
        <f t="shared" si="243"/>
        <v>0</v>
      </c>
      <c r="Y676" s="89">
        <f t="shared" si="244"/>
        <v>0</v>
      </c>
      <c r="Z676" s="89">
        <f t="shared" si="245"/>
        <v>0</v>
      </c>
      <c r="AA676" s="87"/>
      <c r="AB676" s="87"/>
      <c r="AD676" s="186" t="s">
        <v>145</v>
      </c>
    </row>
    <row r="677" spans="1:30" s="74" customFormat="1" ht="12.95" customHeight="1">
      <c r="A677" s="75" t="str">
        <f t="shared" si="246"/>
        <v/>
      </c>
      <c r="B677" s="76">
        <f t="shared" si="247"/>
        <v>39</v>
      </c>
      <c r="C677" s="77">
        <f t="shared" si="248"/>
        <v>0</v>
      </c>
      <c r="D677" s="78" t="str">
        <f t="shared" si="249"/>
        <v/>
      </c>
      <c r="E677" s="79">
        <f t="shared" si="250"/>
        <v>9.6999999999999993</v>
      </c>
      <c r="F677" s="80">
        <v>700</v>
      </c>
      <c r="G677" s="81">
        <v>77.069999999999993</v>
      </c>
      <c r="H677" s="81">
        <v>75.169999999999987</v>
      </c>
      <c r="I677" s="81">
        <v>1.9000000000000057</v>
      </c>
      <c r="J677" s="81" t="s">
        <v>111</v>
      </c>
      <c r="K677" s="81" t="s">
        <v>95</v>
      </c>
      <c r="L677" s="82">
        <v>0</v>
      </c>
      <c r="M677" s="83" t="s">
        <v>100</v>
      </c>
      <c r="N677" s="83" t="s">
        <v>100</v>
      </c>
      <c r="O677" s="83" t="s">
        <v>100</v>
      </c>
      <c r="P677" s="84">
        <v>0</v>
      </c>
      <c r="Q677" s="85">
        <f t="shared" si="251"/>
        <v>1</v>
      </c>
      <c r="R677" s="91">
        <v>1560</v>
      </c>
      <c r="S677" s="87"/>
      <c r="T677" s="88">
        <f>IF(S677=0,0,SUM($S$5:S677))</f>
        <v>0</v>
      </c>
      <c r="U677" s="89">
        <f t="shared" si="241"/>
        <v>0</v>
      </c>
      <c r="V677" s="89">
        <f t="shared" si="242"/>
        <v>0</v>
      </c>
      <c r="W677" s="90">
        <f t="shared" si="243"/>
        <v>0</v>
      </c>
      <c r="X677" s="90">
        <f t="shared" si="243"/>
        <v>0</v>
      </c>
      <c r="Y677" s="89">
        <f t="shared" si="244"/>
        <v>0</v>
      </c>
      <c r="Z677" s="89">
        <f t="shared" si="245"/>
        <v>0</v>
      </c>
      <c r="AA677" s="87"/>
      <c r="AB677" s="87"/>
      <c r="AD677" s="186" t="s">
        <v>145</v>
      </c>
    </row>
    <row r="678" spans="1:30" s="74" customFormat="1" ht="12.95" customHeight="1">
      <c r="A678" s="75" t="str">
        <f t="shared" si="246"/>
        <v/>
      </c>
      <c r="B678" s="76">
        <f t="shared" si="247"/>
        <v>39</v>
      </c>
      <c r="C678" s="77">
        <f t="shared" si="248"/>
        <v>29.9</v>
      </c>
      <c r="D678" s="78" t="str">
        <f t="shared" si="249"/>
        <v/>
      </c>
      <c r="E678" s="79">
        <f t="shared" si="250"/>
        <v>29.9</v>
      </c>
      <c r="F678" s="80">
        <v>700</v>
      </c>
      <c r="G678" s="81">
        <v>78.040000000000006</v>
      </c>
      <c r="H678" s="81">
        <v>76.14</v>
      </c>
      <c r="I678" s="81">
        <v>1.9000000000000057</v>
      </c>
      <c r="J678" s="81" t="s">
        <v>111</v>
      </c>
      <c r="K678" s="81" t="s">
        <v>95</v>
      </c>
      <c r="L678" s="82">
        <v>0</v>
      </c>
      <c r="M678" s="83" t="s">
        <v>104</v>
      </c>
      <c r="N678" s="83" t="s">
        <v>100</v>
      </c>
      <c r="O678" s="83" t="s">
        <v>100</v>
      </c>
      <c r="P678" s="84">
        <v>0</v>
      </c>
      <c r="Q678" s="85">
        <f t="shared" si="251"/>
        <v>1</v>
      </c>
      <c r="R678" s="91">
        <v>1589.9</v>
      </c>
      <c r="S678" s="87"/>
      <c r="T678" s="88">
        <f>IF(S678=0,0,SUM($S$5:S678))</f>
        <v>0</v>
      </c>
      <c r="U678" s="89">
        <f t="shared" ref="U678:U741" si="252">IF(S678=1,Q678,0)</f>
        <v>0</v>
      </c>
      <c r="V678" s="89">
        <f t="shared" ref="V678:V741" si="253">IF(S678=1,R678,0)</f>
        <v>0</v>
      </c>
      <c r="W678" s="90">
        <f t="shared" ref="W678:X741" si="254">IF($S678=0,0,G678)</f>
        <v>0</v>
      </c>
      <c r="X678" s="90">
        <f t="shared" si="254"/>
        <v>0</v>
      </c>
      <c r="Y678" s="89">
        <f t="shared" ref="Y678:Y741" si="255">IF(S678=1,J678,0)</f>
        <v>0</v>
      </c>
      <c r="Z678" s="89">
        <f t="shared" ref="Z678:Z741" si="256">IF(S678=1,K678,0)</f>
        <v>0</v>
      </c>
      <c r="AA678" s="87"/>
      <c r="AB678" s="87"/>
      <c r="AD678" s="186" t="s">
        <v>145</v>
      </c>
    </row>
    <row r="679" spans="1:30" s="74" customFormat="1" ht="12.95" customHeight="1">
      <c r="A679" s="75" t="str">
        <f t="shared" si="246"/>
        <v/>
      </c>
      <c r="B679" s="76">
        <f t="shared" si="247"/>
        <v>40</v>
      </c>
      <c r="C679" s="77">
        <f t="shared" si="248"/>
        <v>0</v>
      </c>
      <c r="D679" s="78" t="str">
        <f t="shared" si="249"/>
        <v/>
      </c>
      <c r="E679" s="79">
        <f t="shared" si="250"/>
        <v>10.1</v>
      </c>
      <c r="F679" s="80">
        <v>700</v>
      </c>
      <c r="G679" s="81">
        <v>78.37</v>
      </c>
      <c r="H679" s="81">
        <v>76.47</v>
      </c>
      <c r="I679" s="81">
        <v>1.9000000000000057</v>
      </c>
      <c r="J679" s="81" t="s">
        <v>111</v>
      </c>
      <c r="K679" s="81" t="s">
        <v>95</v>
      </c>
      <c r="L679" s="82">
        <v>0</v>
      </c>
      <c r="M679" s="83" t="s">
        <v>100</v>
      </c>
      <c r="N679" s="83" t="s">
        <v>100</v>
      </c>
      <c r="O679" s="83" t="s">
        <v>100</v>
      </c>
      <c r="P679" s="84">
        <v>0</v>
      </c>
      <c r="Q679" s="85">
        <f t="shared" si="251"/>
        <v>1</v>
      </c>
      <c r="R679" s="91">
        <v>1600</v>
      </c>
      <c r="S679" s="87"/>
      <c r="T679" s="88">
        <f>IF(S679=0,0,SUM($S$5:S679))</f>
        <v>0</v>
      </c>
      <c r="U679" s="89">
        <f t="shared" si="252"/>
        <v>0</v>
      </c>
      <c r="V679" s="89">
        <f t="shared" si="253"/>
        <v>0</v>
      </c>
      <c r="W679" s="90">
        <f t="shared" si="254"/>
        <v>0</v>
      </c>
      <c r="X679" s="90">
        <f t="shared" si="254"/>
        <v>0</v>
      </c>
      <c r="Y679" s="89">
        <f t="shared" si="255"/>
        <v>0</v>
      </c>
      <c r="Z679" s="89">
        <f t="shared" si="256"/>
        <v>0</v>
      </c>
      <c r="AA679" s="87"/>
      <c r="AB679" s="87"/>
      <c r="AD679" s="186" t="s">
        <v>145</v>
      </c>
    </row>
    <row r="680" spans="1:30" s="74" customFormat="1" ht="12.95" customHeight="1">
      <c r="A680" s="75" t="str">
        <f t="shared" si="246"/>
        <v/>
      </c>
      <c r="B680" s="76">
        <f t="shared" si="247"/>
        <v>40</v>
      </c>
      <c r="C680" s="77">
        <f t="shared" si="248"/>
        <v>7.4</v>
      </c>
      <c r="D680" s="78" t="str">
        <f t="shared" si="249"/>
        <v/>
      </c>
      <c r="E680" s="79">
        <f t="shared" si="250"/>
        <v>7.4</v>
      </c>
      <c r="F680" s="80">
        <v>700</v>
      </c>
      <c r="G680" s="81">
        <v>78.61</v>
      </c>
      <c r="H680" s="81">
        <v>76.709999999999994</v>
      </c>
      <c r="I680" s="81">
        <v>1.9000000000000057</v>
      </c>
      <c r="J680" s="81" t="s">
        <v>111</v>
      </c>
      <c r="K680" s="81" t="s">
        <v>95</v>
      </c>
      <c r="L680" s="82">
        <v>0</v>
      </c>
      <c r="M680" s="83" t="s">
        <v>104</v>
      </c>
      <c r="N680" s="83" t="s">
        <v>100</v>
      </c>
      <c r="O680" s="83" t="s">
        <v>100</v>
      </c>
      <c r="P680" s="84">
        <v>0</v>
      </c>
      <c r="Q680" s="85">
        <f t="shared" si="251"/>
        <v>1</v>
      </c>
      <c r="R680" s="91">
        <v>1607.4</v>
      </c>
      <c r="S680" s="87"/>
      <c r="T680" s="88">
        <f>IF(S680=0,0,SUM($S$5:S680))</f>
        <v>0</v>
      </c>
      <c r="U680" s="89">
        <f t="shared" si="252"/>
        <v>0</v>
      </c>
      <c r="V680" s="89">
        <f t="shared" si="253"/>
        <v>0</v>
      </c>
      <c r="W680" s="90">
        <f t="shared" si="254"/>
        <v>0</v>
      </c>
      <c r="X680" s="90">
        <f t="shared" si="254"/>
        <v>0</v>
      </c>
      <c r="Y680" s="89">
        <f t="shared" si="255"/>
        <v>0</v>
      </c>
      <c r="Z680" s="89">
        <f t="shared" si="256"/>
        <v>0</v>
      </c>
      <c r="AA680" s="87"/>
      <c r="AB680" s="87"/>
      <c r="AD680" s="186" t="s">
        <v>145</v>
      </c>
    </row>
    <row r="681" spans="1:30" s="74" customFormat="1" ht="12.95" customHeight="1">
      <c r="A681" s="75" t="str">
        <f t="shared" si="246"/>
        <v/>
      </c>
      <c r="B681" s="76">
        <f t="shared" si="247"/>
        <v>41</v>
      </c>
      <c r="C681" s="77">
        <f t="shared" si="248"/>
        <v>0</v>
      </c>
      <c r="D681" s="78" t="str">
        <f t="shared" si="249"/>
        <v/>
      </c>
      <c r="E681" s="79">
        <f t="shared" si="250"/>
        <v>32.6</v>
      </c>
      <c r="F681" s="80">
        <v>700</v>
      </c>
      <c r="G681" s="81">
        <v>79.680000000000007</v>
      </c>
      <c r="H681" s="81">
        <v>77.78</v>
      </c>
      <c r="I681" s="81">
        <v>1.9000000000000057</v>
      </c>
      <c r="J681" s="81" t="s">
        <v>111</v>
      </c>
      <c r="K681" s="81" t="s">
        <v>95</v>
      </c>
      <c r="L681" s="82">
        <v>0</v>
      </c>
      <c r="M681" s="83" t="s">
        <v>100</v>
      </c>
      <c r="N681" s="83" t="s">
        <v>100</v>
      </c>
      <c r="O681" s="83" t="s">
        <v>100</v>
      </c>
      <c r="P681" s="84">
        <v>0</v>
      </c>
      <c r="Q681" s="85">
        <f t="shared" si="251"/>
        <v>1</v>
      </c>
      <c r="R681" s="91">
        <v>1640</v>
      </c>
      <c r="S681" s="87"/>
      <c r="T681" s="88">
        <f>IF(S681=0,0,SUM($S$5:S681))</f>
        <v>0</v>
      </c>
      <c r="U681" s="89">
        <f t="shared" si="252"/>
        <v>0</v>
      </c>
      <c r="V681" s="89">
        <f t="shared" si="253"/>
        <v>0</v>
      </c>
      <c r="W681" s="90">
        <f t="shared" si="254"/>
        <v>0</v>
      </c>
      <c r="X681" s="90">
        <f t="shared" si="254"/>
        <v>0</v>
      </c>
      <c r="Y681" s="89">
        <f t="shared" si="255"/>
        <v>0</v>
      </c>
      <c r="Z681" s="89">
        <f t="shared" si="256"/>
        <v>0</v>
      </c>
      <c r="AA681" s="87"/>
      <c r="AB681" s="87"/>
      <c r="AD681" s="186" t="s">
        <v>145</v>
      </c>
    </row>
    <row r="682" spans="1:30" s="74" customFormat="1" ht="12.95" customHeight="1">
      <c r="A682" s="75" t="str">
        <f t="shared" si="246"/>
        <v/>
      </c>
      <c r="B682" s="76">
        <f t="shared" si="247"/>
        <v>41</v>
      </c>
      <c r="C682" s="77">
        <f t="shared" si="248"/>
        <v>18</v>
      </c>
      <c r="D682" s="78" t="str">
        <f t="shared" si="249"/>
        <v/>
      </c>
      <c r="E682" s="79">
        <f t="shared" si="250"/>
        <v>18</v>
      </c>
      <c r="F682" s="80">
        <v>700</v>
      </c>
      <c r="G682" s="81">
        <v>80.260000000000005</v>
      </c>
      <c r="H682" s="81">
        <v>78.36</v>
      </c>
      <c r="I682" s="81">
        <v>1.9000000000000057</v>
      </c>
      <c r="J682" s="81" t="s">
        <v>111</v>
      </c>
      <c r="K682" s="81" t="s">
        <v>95</v>
      </c>
      <c r="L682" s="82">
        <v>0</v>
      </c>
      <c r="M682" s="83" t="s">
        <v>104</v>
      </c>
      <c r="N682" s="83" t="s">
        <v>100</v>
      </c>
      <c r="O682" s="83" t="s">
        <v>100</v>
      </c>
      <c r="P682" s="84">
        <v>0</v>
      </c>
      <c r="Q682" s="85">
        <f t="shared" si="251"/>
        <v>1</v>
      </c>
      <c r="R682" s="91">
        <v>1658</v>
      </c>
      <c r="S682" s="87"/>
      <c r="T682" s="88">
        <f>IF(S682=0,0,SUM($S$5:S682))</f>
        <v>0</v>
      </c>
      <c r="U682" s="89">
        <f t="shared" si="252"/>
        <v>0</v>
      </c>
      <c r="V682" s="89">
        <f t="shared" si="253"/>
        <v>0</v>
      </c>
      <c r="W682" s="90">
        <f t="shared" si="254"/>
        <v>0</v>
      </c>
      <c r="X682" s="90">
        <f t="shared" si="254"/>
        <v>0</v>
      </c>
      <c r="Y682" s="89">
        <f t="shared" si="255"/>
        <v>0</v>
      </c>
      <c r="Z682" s="89">
        <f t="shared" si="256"/>
        <v>0</v>
      </c>
      <c r="AA682" s="87"/>
      <c r="AB682" s="87"/>
      <c r="AD682" s="186" t="s">
        <v>145</v>
      </c>
    </row>
    <row r="683" spans="1:30" s="74" customFormat="1" ht="12.95" customHeight="1">
      <c r="A683" s="75" t="str">
        <f t="shared" si="246"/>
        <v/>
      </c>
      <c r="B683" s="76">
        <f t="shared" si="247"/>
        <v>42</v>
      </c>
      <c r="C683" s="77">
        <f t="shared" si="248"/>
        <v>0</v>
      </c>
      <c r="D683" s="78" t="str">
        <f t="shared" si="249"/>
        <v/>
      </c>
      <c r="E683" s="79">
        <f t="shared" si="250"/>
        <v>22</v>
      </c>
      <c r="F683" s="80">
        <v>700</v>
      </c>
      <c r="G683" s="81">
        <v>80.98</v>
      </c>
      <c r="H683" s="81">
        <v>79.08</v>
      </c>
      <c r="I683" s="81">
        <v>1.9000000000000057</v>
      </c>
      <c r="J683" s="81" t="s">
        <v>111</v>
      </c>
      <c r="K683" s="81" t="s">
        <v>95</v>
      </c>
      <c r="L683" s="82">
        <v>0</v>
      </c>
      <c r="M683" s="83" t="s">
        <v>100</v>
      </c>
      <c r="N683" s="83" t="s">
        <v>100</v>
      </c>
      <c r="O683" s="83" t="s">
        <v>100</v>
      </c>
      <c r="P683" s="84">
        <v>0</v>
      </c>
      <c r="Q683" s="85">
        <f t="shared" si="251"/>
        <v>1</v>
      </c>
      <c r="R683" s="91">
        <v>1680</v>
      </c>
      <c r="S683" s="87"/>
      <c r="T683" s="88">
        <f>IF(S683=0,0,SUM($S$5:S683))</f>
        <v>0</v>
      </c>
      <c r="U683" s="89">
        <f t="shared" si="252"/>
        <v>0</v>
      </c>
      <c r="V683" s="89">
        <f t="shared" si="253"/>
        <v>0</v>
      </c>
      <c r="W683" s="90">
        <f t="shared" si="254"/>
        <v>0</v>
      </c>
      <c r="X683" s="90">
        <f t="shared" si="254"/>
        <v>0</v>
      </c>
      <c r="Y683" s="89">
        <f t="shared" si="255"/>
        <v>0</v>
      </c>
      <c r="Z683" s="89">
        <f t="shared" si="256"/>
        <v>0</v>
      </c>
      <c r="AA683" s="87"/>
      <c r="AB683" s="87"/>
      <c r="AD683" s="186" t="s">
        <v>145</v>
      </c>
    </row>
    <row r="684" spans="1:30" s="74" customFormat="1" ht="12.95" customHeight="1">
      <c r="A684" s="75" t="str">
        <f t="shared" si="246"/>
        <v/>
      </c>
      <c r="B684" s="76">
        <f t="shared" si="247"/>
        <v>43</v>
      </c>
      <c r="C684" s="77">
        <f t="shared" si="248"/>
        <v>0</v>
      </c>
      <c r="D684" s="78" t="str">
        <f t="shared" si="249"/>
        <v/>
      </c>
      <c r="E684" s="79">
        <f t="shared" si="250"/>
        <v>40</v>
      </c>
      <c r="F684" s="80">
        <v>700</v>
      </c>
      <c r="G684" s="81">
        <v>82.29</v>
      </c>
      <c r="H684" s="81">
        <v>80.39</v>
      </c>
      <c r="I684" s="81">
        <v>1.9000000000000057</v>
      </c>
      <c r="J684" s="81" t="s">
        <v>111</v>
      </c>
      <c r="K684" s="81" t="s">
        <v>95</v>
      </c>
      <c r="L684" s="82">
        <v>0</v>
      </c>
      <c r="M684" s="83" t="s">
        <v>100</v>
      </c>
      <c r="N684" s="83" t="s">
        <v>100</v>
      </c>
      <c r="O684" s="83" t="s">
        <v>100</v>
      </c>
      <c r="P684" s="84">
        <v>0</v>
      </c>
      <c r="Q684" s="85">
        <f t="shared" si="251"/>
        <v>1</v>
      </c>
      <c r="R684" s="91">
        <v>1720</v>
      </c>
      <c r="S684" s="87"/>
      <c r="T684" s="88">
        <f>IF(S684=0,0,SUM($S$5:S684))</f>
        <v>0</v>
      </c>
      <c r="U684" s="89">
        <f t="shared" si="252"/>
        <v>0</v>
      </c>
      <c r="V684" s="89">
        <f t="shared" si="253"/>
        <v>0</v>
      </c>
      <c r="W684" s="90">
        <f t="shared" si="254"/>
        <v>0</v>
      </c>
      <c r="X684" s="90">
        <f t="shared" si="254"/>
        <v>0</v>
      </c>
      <c r="Y684" s="89">
        <f t="shared" si="255"/>
        <v>0</v>
      </c>
      <c r="Z684" s="89">
        <f t="shared" si="256"/>
        <v>0</v>
      </c>
      <c r="AA684" s="87"/>
      <c r="AB684" s="87"/>
      <c r="AD684" s="186" t="s">
        <v>145</v>
      </c>
    </row>
    <row r="685" spans="1:30" s="74" customFormat="1" ht="12.95" customHeight="1">
      <c r="A685" s="75" t="str">
        <f t="shared" si="246"/>
        <v/>
      </c>
      <c r="B685" s="76">
        <f t="shared" si="247"/>
        <v>43</v>
      </c>
      <c r="C685" s="77">
        <f t="shared" si="248"/>
        <v>12.4</v>
      </c>
      <c r="D685" s="78" t="str">
        <f t="shared" si="249"/>
        <v/>
      </c>
      <c r="E685" s="79">
        <f t="shared" si="250"/>
        <v>12.4</v>
      </c>
      <c r="F685" s="80">
        <v>700</v>
      </c>
      <c r="G685" s="81">
        <v>82.69</v>
      </c>
      <c r="H685" s="81">
        <v>80.790000000000006</v>
      </c>
      <c r="I685" s="81">
        <v>1.8999999999999915</v>
      </c>
      <c r="J685" s="81" t="s">
        <v>111</v>
      </c>
      <c r="K685" s="81" t="s">
        <v>95</v>
      </c>
      <c r="L685" s="82">
        <v>0</v>
      </c>
      <c r="M685" s="83" t="s">
        <v>100</v>
      </c>
      <c r="N685" s="83" t="s">
        <v>100</v>
      </c>
      <c r="O685" s="83" t="s">
        <v>100</v>
      </c>
      <c r="P685" s="84">
        <v>0</v>
      </c>
      <c r="Q685" s="85">
        <f t="shared" si="251"/>
        <v>1</v>
      </c>
      <c r="R685" s="91">
        <v>1732.4</v>
      </c>
      <c r="S685" s="87"/>
      <c r="T685" s="88">
        <f>IF(S685=0,0,SUM($S$5:S685))</f>
        <v>0</v>
      </c>
      <c r="U685" s="89">
        <f t="shared" si="252"/>
        <v>0</v>
      </c>
      <c r="V685" s="89">
        <f t="shared" si="253"/>
        <v>0</v>
      </c>
      <c r="W685" s="90">
        <f t="shared" si="254"/>
        <v>0</v>
      </c>
      <c r="X685" s="90">
        <f t="shared" si="254"/>
        <v>0</v>
      </c>
      <c r="Y685" s="89">
        <f t="shared" si="255"/>
        <v>0</v>
      </c>
      <c r="Z685" s="89">
        <f t="shared" si="256"/>
        <v>0</v>
      </c>
      <c r="AA685" s="87"/>
      <c r="AB685" s="87"/>
      <c r="AD685" s="186" t="s">
        <v>145</v>
      </c>
    </row>
    <row r="686" spans="1:30" s="74" customFormat="1" ht="12.95" customHeight="1">
      <c r="A686" s="75" t="str">
        <f t="shared" si="246"/>
        <v/>
      </c>
      <c r="B686" s="76">
        <f t="shared" si="247"/>
        <v>44</v>
      </c>
      <c r="C686" s="77">
        <f t="shared" si="248"/>
        <v>0</v>
      </c>
      <c r="D686" s="78" t="str">
        <f t="shared" si="249"/>
        <v/>
      </c>
      <c r="E686" s="79">
        <f t="shared" si="250"/>
        <v>27.6</v>
      </c>
      <c r="F686" s="80">
        <v>700</v>
      </c>
      <c r="G686" s="81">
        <v>83.37</v>
      </c>
      <c r="H686" s="81">
        <v>81.08</v>
      </c>
      <c r="I686" s="81">
        <v>2.2900000000000063</v>
      </c>
      <c r="J686" s="81" t="s">
        <v>111</v>
      </c>
      <c r="K686" s="81" t="s">
        <v>95</v>
      </c>
      <c r="L686" s="82">
        <v>0</v>
      </c>
      <c r="M686" s="83" t="s">
        <v>100</v>
      </c>
      <c r="N686" s="83" t="s">
        <v>100</v>
      </c>
      <c r="O686" s="83" t="s">
        <v>100</v>
      </c>
      <c r="P686" s="84">
        <v>0</v>
      </c>
      <c r="Q686" s="85">
        <f t="shared" si="251"/>
        <v>1</v>
      </c>
      <c r="R686" s="91">
        <v>1760</v>
      </c>
      <c r="S686" s="87"/>
      <c r="T686" s="88">
        <f>IF(S686=0,0,SUM($S$5:S686))</f>
        <v>0</v>
      </c>
      <c r="U686" s="89">
        <f t="shared" si="252"/>
        <v>0</v>
      </c>
      <c r="V686" s="89">
        <f t="shared" si="253"/>
        <v>0</v>
      </c>
      <c r="W686" s="90">
        <f t="shared" si="254"/>
        <v>0</v>
      </c>
      <c r="X686" s="90">
        <f t="shared" si="254"/>
        <v>0</v>
      </c>
      <c r="Y686" s="89">
        <f t="shared" si="255"/>
        <v>0</v>
      </c>
      <c r="Z686" s="89">
        <f t="shared" si="256"/>
        <v>0</v>
      </c>
      <c r="AA686" s="87"/>
      <c r="AB686" s="87"/>
      <c r="AD686" s="186" t="s">
        <v>145</v>
      </c>
    </row>
    <row r="687" spans="1:30" s="74" customFormat="1" ht="12.95" customHeight="1">
      <c r="A687" s="75" t="str">
        <f t="shared" si="246"/>
        <v/>
      </c>
      <c r="B687" s="76">
        <f t="shared" si="247"/>
        <v>45</v>
      </c>
      <c r="C687" s="77">
        <f t="shared" si="248"/>
        <v>0</v>
      </c>
      <c r="D687" s="78" t="str">
        <f t="shared" si="249"/>
        <v/>
      </c>
      <c r="E687" s="79">
        <f t="shared" si="250"/>
        <v>40</v>
      </c>
      <c r="F687" s="80">
        <v>700</v>
      </c>
      <c r="G687" s="81">
        <v>84.35</v>
      </c>
      <c r="H687" s="81">
        <v>81.510000000000005</v>
      </c>
      <c r="I687" s="81">
        <v>2.8399999999999892</v>
      </c>
      <c r="J687" s="81" t="s">
        <v>111</v>
      </c>
      <c r="K687" s="81" t="s">
        <v>95</v>
      </c>
      <c r="L687" s="82">
        <v>0</v>
      </c>
      <c r="M687" s="83" t="s">
        <v>100</v>
      </c>
      <c r="N687" s="83" t="s">
        <v>100</v>
      </c>
      <c r="O687" s="83" t="s">
        <v>100</v>
      </c>
      <c r="P687" s="84">
        <v>0</v>
      </c>
      <c r="Q687" s="85">
        <f t="shared" si="251"/>
        <v>1</v>
      </c>
      <c r="R687" s="91">
        <v>1800</v>
      </c>
      <c r="S687" s="87"/>
      <c r="T687" s="88">
        <f>IF(S687=0,0,SUM($S$5:S687))</f>
        <v>0</v>
      </c>
      <c r="U687" s="89">
        <f t="shared" si="252"/>
        <v>0</v>
      </c>
      <c r="V687" s="89">
        <f t="shared" si="253"/>
        <v>0</v>
      </c>
      <c r="W687" s="90">
        <f t="shared" si="254"/>
        <v>0</v>
      </c>
      <c r="X687" s="90">
        <f t="shared" si="254"/>
        <v>0</v>
      </c>
      <c r="Y687" s="89">
        <f t="shared" si="255"/>
        <v>0</v>
      </c>
      <c r="Z687" s="89">
        <f t="shared" si="256"/>
        <v>0</v>
      </c>
      <c r="AA687" s="87"/>
      <c r="AB687" s="87"/>
      <c r="AD687" s="186" t="s">
        <v>145</v>
      </c>
    </row>
    <row r="688" spans="1:30" s="74" customFormat="1" ht="12.95" customHeight="1">
      <c r="A688" s="75" t="str">
        <f t="shared" si="246"/>
        <v/>
      </c>
      <c r="B688" s="76">
        <f t="shared" si="247"/>
        <v>45</v>
      </c>
      <c r="C688" s="77">
        <f t="shared" si="248"/>
        <v>12.4</v>
      </c>
      <c r="D688" s="78" t="str">
        <f t="shared" si="249"/>
        <v/>
      </c>
      <c r="E688" s="79">
        <f t="shared" si="250"/>
        <v>12.4</v>
      </c>
      <c r="F688" s="80">
        <v>700</v>
      </c>
      <c r="G688" s="81">
        <v>84.65</v>
      </c>
      <c r="H688" s="81">
        <v>81.64</v>
      </c>
      <c r="I688" s="81">
        <v>3.0100000000000051</v>
      </c>
      <c r="J688" s="81" t="s">
        <v>111</v>
      </c>
      <c r="K688" s="81" t="s">
        <v>95</v>
      </c>
      <c r="L688" s="82">
        <v>0</v>
      </c>
      <c r="M688" s="83" t="s">
        <v>100</v>
      </c>
      <c r="N688" s="83" t="s">
        <v>100</v>
      </c>
      <c r="O688" s="83" t="s">
        <v>100</v>
      </c>
      <c r="P688" s="84">
        <v>0</v>
      </c>
      <c r="Q688" s="85">
        <f t="shared" si="251"/>
        <v>1</v>
      </c>
      <c r="R688" s="91">
        <v>1812.4</v>
      </c>
      <c r="S688" s="87"/>
      <c r="T688" s="88">
        <f>IF(S688=0,0,SUM($S$5:S688))</f>
        <v>0</v>
      </c>
      <c r="U688" s="89">
        <f t="shared" si="252"/>
        <v>0</v>
      </c>
      <c r="V688" s="89">
        <f t="shared" si="253"/>
        <v>0</v>
      </c>
      <c r="W688" s="90">
        <f t="shared" si="254"/>
        <v>0</v>
      </c>
      <c r="X688" s="90">
        <f t="shared" si="254"/>
        <v>0</v>
      </c>
      <c r="Y688" s="89">
        <f t="shared" si="255"/>
        <v>0</v>
      </c>
      <c r="Z688" s="89">
        <f t="shared" si="256"/>
        <v>0</v>
      </c>
      <c r="AA688" s="87"/>
      <c r="AB688" s="87"/>
      <c r="AD688" s="186" t="s">
        <v>145</v>
      </c>
    </row>
    <row r="689" spans="1:30" s="74" customFormat="1" ht="12.95" customHeight="1">
      <c r="A689" s="75" t="str">
        <f t="shared" si="246"/>
        <v/>
      </c>
      <c r="B689" s="76">
        <f t="shared" si="247"/>
        <v>46</v>
      </c>
      <c r="C689" s="77">
        <f t="shared" si="248"/>
        <v>0</v>
      </c>
      <c r="D689" s="78" t="str">
        <f t="shared" si="249"/>
        <v/>
      </c>
      <c r="E689" s="79">
        <f t="shared" si="250"/>
        <v>27.6</v>
      </c>
      <c r="F689" s="80">
        <v>700</v>
      </c>
      <c r="G689" s="81">
        <v>84.94</v>
      </c>
      <c r="H689" s="81">
        <v>81.94</v>
      </c>
      <c r="I689" s="81">
        <v>3</v>
      </c>
      <c r="J689" s="81" t="s">
        <v>111</v>
      </c>
      <c r="K689" s="81" t="s">
        <v>95</v>
      </c>
      <c r="L689" s="82">
        <v>0</v>
      </c>
      <c r="M689" s="83" t="s">
        <v>100</v>
      </c>
      <c r="N689" s="83" t="s">
        <v>100</v>
      </c>
      <c r="O689" s="83" t="s">
        <v>100</v>
      </c>
      <c r="P689" s="84">
        <v>0</v>
      </c>
      <c r="Q689" s="85">
        <f t="shared" si="251"/>
        <v>1</v>
      </c>
      <c r="R689" s="91">
        <v>1840</v>
      </c>
      <c r="S689" s="87"/>
      <c r="T689" s="88">
        <f>IF(S689=0,0,SUM($S$5:S689))</f>
        <v>0</v>
      </c>
      <c r="U689" s="89">
        <f t="shared" si="252"/>
        <v>0</v>
      </c>
      <c r="V689" s="89">
        <f t="shared" si="253"/>
        <v>0</v>
      </c>
      <c r="W689" s="90">
        <f t="shared" si="254"/>
        <v>0</v>
      </c>
      <c r="X689" s="90">
        <f t="shared" si="254"/>
        <v>0</v>
      </c>
      <c r="Y689" s="89">
        <f t="shared" si="255"/>
        <v>0</v>
      </c>
      <c r="Z689" s="89">
        <f t="shared" si="256"/>
        <v>0</v>
      </c>
      <c r="AA689" s="87"/>
      <c r="AB689" s="87"/>
      <c r="AD689" s="186" t="s">
        <v>145</v>
      </c>
    </row>
    <row r="690" spans="1:30" s="74" customFormat="1" ht="12.95" customHeight="1">
      <c r="A690" s="75" t="str">
        <f t="shared" si="246"/>
        <v/>
      </c>
      <c r="B690" s="76">
        <f t="shared" si="247"/>
        <v>47</v>
      </c>
      <c r="C690" s="77">
        <f t="shared" si="248"/>
        <v>0</v>
      </c>
      <c r="D690" s="78" t="str">
        <f t="shared" si="249"/>
        <v/>
      </c>
      <c r="E690" s="79">
        <f t="shared" si="250"/>
        <v>40</v>
      </c>
      <c r="F690" s="80">
        <v>700</v>
      </c>
      <c r="G690" s="81">
        <v>85.37</v>
      </c>
      <c r="H690" s="81">
        <v>82.36</v>
      </c>
      <c r="I690" s="81">
        <v>3.0100000000000051</v>
      </c>
      <c r="J690" s="81" t="s">
        <v>111</v>
      </c>
      <c r="K690" s="81" t="s">
        <v>95</v>
      </c>
      <c r="L690" s="82">
        <v>0</v>
      </c>
      <c r="M690" s="83" t="s">
        <v>100</v>
      </c>
      <c r="N690" s="83" t="s">
        <v>100</v>
      </c>
      <c r="O690" s="83" t="s">
        <v>100</v>
      </c>
      <c r="P690" s="84">
        <v>0</v>
      </c>
      <c r="Q690" s="85">
        <f t="shared" si="251"/>
        <v>1</v>
      </c>
      <c r="R690" s="91">
        <v>1880</v>
      </c>
      <c r="S690" s="87"/>
      <c r="T690" s="88">
        <f>IF(S690=0,0,SUM($S$5:S690))</f>
        <v>0</v>
      </c>
      <c r="U690" s="89">
        <f t="shared" si="252"/>
        <v>0</v>
      </c>
      <c r="V690" s="89">
        <f t="shared" si="253"/>
        <v>0</v>
      </c>
      <c r="W690" s="90">
        <f t="shared" si="254"/>
        <v>0</v>
      </c>
      <c r="X690" s="90">
        <f t="shared" si="254"/>
        <v>0</v>
      </c>
      <c r="Y690" s="89">
        <f t="shared" si="255"/>
        <v>0</v>
      </c>
      <c r="Z690" s="89">
        <f t="shared" si="256"/>
        <v>0</v>
      </c>
      <c r="AA690" s="87"/>
      <c r="AB690" s="87"/>
      <c r="AD690" s="186" t="s">
        <v>145</v>
      </c>
    </row>
    <row r="691" spans="1:30" s="74" customFormat="1" ht="12.95" customHeight="1">
      <c r="A691" s="75" t="str">
        <f t="shared" si="246"/>
        <v/>
      </c>
      <c r="B691" s="76">
        <f t="shared" si="247"/>
        <v>48</v>
      </c>
      <c r="C691" s="77">
        <f t="shared" si="248"/>
        <v>0</v>
      </c>
      <c r="D691" s="78" t="str">
        <f t="shared" si="249"/>
        <v/>
      </c>
      <c r="E691" s="79">
        <f t="shared" si="250"/>
        <v>40</v>
      </c>
      <c r="F691" s="80">
        <v>700</v>
      </c>
      <c r="G691" s="81">
        <v>85.79</v>
      </c>
      <c r="H691" s="81">
        <v>82.79</v>
      </c>
      <c r="I691" s="81">
        <v>3</v>
      </c>
      <c r="J691" s="81" t="s">
        <v>111</v>
      </c>
      <c r="K691" s="81" t="s">
        <v>95</v>
      </c>
      <c r="L691" s="82">
        <v>0</v>
      </c>
      <c r="M691" s="83" t="s">
        <v>100</v>
      </c>
      <c r="N691" s="83" t="s">
        <v>100</v>
      </c>
      <c r="O691" s="83" t="s">
        <v>100</v>
      </c>
      <c r="P691" s="84">
        <v>0</v>
      </c>
      <c r="Q691" s="85">
        <f t="shared" si="251"/>
        <v>1</v>
      </c>
      <c r="R691" s="91">
        <v>1920</v>
      </c>
      <c r="S691" s="87"/>
      <c r="T691" s="88">
        <f>IF(S691=0,0,SUM($S$5:S691))</f>
        <v>0</v>
      </c>
      <c r="U691" s="89">
        <f t="shared" si="252"/>
        <v>0</v>
      </c>
      <c r="V691" s="89">
        <f t="shared" si="253"/>
        <v>0</v>
      </c>
      <c r="W691" s="90">
        <f t="shared" si="254"/>
        <v>0</v>
      </c>
      <c r="X691" s="90">
        <f t="shared" si="254"/>
        <v>0</v>
      </c>
      <c r="Y691" s="89">
        <f t="shared" si="255"/>
        <v>0</v>
      </c>
      <c r="Z691" s="89">
        <f t="shared" si="256"/>
        <v>0</v>
      </c>
      <c r="AA691" s="87"/>
      <c r="AB691" s="87"/>
      <c r="AD691" s="186" t="s">
        <v>145</v>
      </c>
    </row>
    <row r="692" spans="1:30" s="74" customFormat="1" ht="12.95" customHeight="1">
      <c r="A692" s="75" t="str">
        <f t="shared" si="246"/>
        <v/>
      </c>
      <c r="B692" s="76">
        <f t="shared" si="247"/>
        <v>48</v>
      </c>
      <c r="C692" s="77">
        <f t="shared" si="248"/>
        <v>12.4</v>
      </c>
      <c r="D692" s="78" t="str">
        <f t="shared" si="249"/>
        <v/>
      </c>
      <c r="E692" s="79">
        <f t="shared" si="250"/>
        <v>12.4</v>
      </c>
      <c r="F692" s="80">
        <v>700</v>
      </c>
      <c r="G692" s="81">
        <v>85.92</v>
      </c>
      <c r="H692" s="81">
        <v>82.92</v>
      </c>
      <c r="I692" s="81">
        <v>3</v>
      </c>
      <c r="J692" s="81" t="s">
        <v>111</v>
      </c>
      <c r="K692" s="81" t="s">
        <v>95</v>
      </c>
      <c r="L692" s="82">
        <v>0</v>
      </c>
      <c r="M692" s="83" t="s">
        <v>100</v>
      </c>
      <c r="N692" s="83" t="s">
        <v>115</v>
      </c>
      <c r="O692" s="83" t="s">
        <v>100</v>
      </c>
      <c r="P692" s="84">
        <v>0</v>
      </c>
      <c r="Q692" s="85">
        <f t="shared" si="251"/>
        <v>1</v>
      </c>
      <c r="R692" s="91">
        <v>1932.4</v>
      </c>
      <c r="S692" s="87"/>
      <c r="T692" s="88">
        <f>IF(S692=0,0,SUM($S$5:S692))</f>
        <v>0</v>
      </c>
      <c r="U692" s="89">
        <f t="shared" si="252"/>
        <v>0</v>
      </c>
      <c r="V692" s="89">
        <f t="shared" si="253"/>
        <v>0</v>
      </c>
      <c r="W692" s="90">
        <f t="shared" si="254"/>
        <v>0</v>
      </c>
      <c r="X692" s="90">
        <f t="shared" si="254"/>
        <v>0</v>
      </c>
      <c r="Y692" s="89">
        <f t="shared" si="255"/>
        <v>0</v>
      </c>
      <c r="Z692" s="89">
        <f t="shared" si="256"/>
        <v>0</v>
      </c>
      <c r="AA692" s="87"/>
      <c r="AB692" s="87"/>
      <c r="AD692" s="186" t="s">
        <v>145</v>
      </c>
    </row>
    <row r="693" spans="1:30" s="104" customFormat="1" ht="12.95" customHeight="1">
      <c r="A693" s="92" t="str">
        <f t="shared" si="246"/>
        <v/>
      </c>
      <c r="B693" s="93">
        <f t="shared" si="247"/>
        <v>49</v>
      </c>
      <c r="C693" s="94">
        <f t="shared" si="248"/>
        <v>0</v>
      </c>
      <c r="D693" s="95" t="str">
        <f t="shared" si="249"/>
        <v/>
      </c>
      <c r="E693" s="96">
        <f t="shared" si="250"/>
        <v>27.6</v>
      </c>
      <c r="F693" s="97">
        <v>700</v>
      </c>
      <c r="G693" s="98">
        <v>85.7</v>
      </c>
      <c r="H693" s="98">
        <v>82.9</v>
      </c>
      <c r="I693" s="98">
        <v>2.7999999999999972</v>
      </c>
      <c r="J693" s="98" t="s">
        <v>111</v>
      </c>
      <c r="K693" s="98" t="s">
        <v>95</v>
      </c>
      <c r="L693" s="99">
        <v>0</v>
      </c>
      <c r="M693" s="100" t="s">
        <v>100</v>
      </c>
      <c r="N693" s="100" t="s">
        <v>100</v>
      </c>
      <c r="O693" s="100" t="s">
        <v>100</v>
      </c>
      <c r="P693" s="101">
        <v>0</v>
      </c>
      <c r="Q693" s="102">
        <f t="shared" si="251"/>
        <v>1</v>
      </c>
      <c r="R693" s="103">
        <v>1960</v>
      </c>
      <c r="S693" s="87"/>
      <c r="T693" s="88">
        <f>IF(S693=0,0,SUM($S$5:S693))</f>
        <v>0</v>
      </c>
      <c r="U693" s="89">
        <f t="shared" si="252"/>
        <v>0</v>
      </c>
      <c r="V693" s="89">
        <f t="shared" si="253"/>
        <v>0</v>
      </c>
      <c r="W693" s="90">
        <f t="shared" si="254"/>
        <v>0</v>
      </c>
      <c r="X693" s="90">
        <f t="shared" si="254"/>
        <v>0</v>
      </c>
      <c r="Y693" s="89">
        <f t="shared" si="255"/>
        <v>0</v>
      </c>
      <c r="Z693" s="89">
        <f t="shared" si="256"/>
        <v>0</v>
      </c>
      <c r="AA693" s="87"/>
      <c r="AB693" s="87"/>
      <c r="AD693" s="186" t="s">
        <v>145</v>
      </c>
    </row>
    <row r="694" spans="1:30" s="104" customFormat="1" ht="12.95" customHeight="1">
      <c r="A694" s="92" t="str">
        <f t="shared" si="246"/>
        <v/>
      </c>
      <c r="B694" s="93">
        <f t="shared" si="247"/>
        <v>49</v>
      </c>
      <c r="C694" s="94">
        <f t="shared" si="248"/>
        <v>12.4</v>
      </c>
      <c r="D694" s="95" t="str">
        <f t="shared" si="249"/>
        <v/>
      </c>
      <c r="E694" s="96">
        <f t="shared" si="250"/>
        <v>12.4</v>
      </c>
      <c r="F694" s="97">
        <v>700</v>
      </c>
      <c r="G694" s="98">
        <v>85.6</v>
      </c>
      <c r="H694" s="98">
        <v>82.9</v>
      </c>
      <c r="I694" s="98">
        <v>2.6999999999999886</v>
      </c>
      <c r="J694" s="98" t="s">
        <v>111</v>
      </c>
      <c r="K694" s="98" t="s">
        <v>95</v>
      </c>
      <c r="L694" s="99">
        <v>0</v>
      </c>
      <c r="M694" s="100" t="s">
        <v>100</v>
      </c>
      <c r="N694" s="100" t="s">
        <v>100</v>
      </c>
      <c r="O694" s="100" t="s">
        <v>100</v>
      </c>
      <c r="P694" s="101">
        <v>0</v>
      </c>
      <c r="Q694" s="102">
        <f t="shared" si="251"/>
        <v>1</v>
      </c>
      <c r="R694" s="103">
        <v>1972.4</v>
      </c>
      <c r="S694" s="87"/>
      <c r="T694" s="88">
        <f>IF(S694=0,0,SUM($S$5:S694))</f>
        <v>0</v>
      </c>
      <c r="U694" s="89">
        <f t="shared" si="252"/>
        <v>0</v>
      </c>
      <c r="V694" s="89">
        <f t="shared" si="253"/>
        <v>0</v>
      </c>
      <c r="W694" s="90">
        <f t="shared" si="254"/>
        <v>0</v>
      </c>
      <c r="X694" s="90">
        <f t="shared" si="254"/>
        <v>0</v>
      </c>
      <c r="Y694" s="89">
        <f t="shared" si="255"/>
        <v>0</v>
      </c>
      <c r="Z694" s="89">
        <f t="shared" si="256"/>
        <v>0</v>
      </c>
      <c r="AA694" s="87"/>
      <c r="AB694" s="87"/>
      <c r="AD694" s="186" t="s">
        <v>145</v>
      </c>
    </row>
    <row r="695" spans="1:30" s="74" customFormat="1" ht="12.95" customHeight="1">
      <c r="A695" s="75" t="str">
        <f t="shared" si="246"/>
        <v/>
      </c>
      <c r="B695" s="76">
        <f t="shared" si="247"/>
        <v>50</v>
      </c>
      <c r="C695" s="77">
        <f t="shared" si="248"/>
        <v>0</v>
      </c>
      <c r="D695" s="78" t="str">
        <f t="shared" si="249"/>
        <v/>
      </c>
      <c r="E695" s="79">
        <f t="shared" si="250"/>
        <v>27.6</v>
      </c>
      <c r="F695" s="80">
        <v>700</v>
      </c>
      <c r="G695" s="81">
        <v>85.34</v>
      </c>
      <c r="H695" s="81">
        <v>82.88</v>
      </c>
      <c r="I695" s="81">
        <v>2.460000000000008</v>
      </c>
      <c r="J695" s="81" t="s">
        <v>111</v>
      </c>
      <c r="K695" s="81" t="s">
        <v>95</v>
      </c>
      <c r="L695" s="82">
        <v>0</v>
      </c>
      <c r="M695" s="83" t="s">
        <v>100</v>
      </c>
      <c r="N695" s="83" t="s">
        <v>100</v>
      </c>
      <c r="O695" s="83" t="s">
        <v>100</v>
      </c>
      <c r="P695" s="84">
        <v>0</v>
      </c>
      <c r="Q695" s="85">
        <f t="shared" si="251"/>
        <v>1</v>
      </c>
      <c r="R695" s="91">
        <v>2000</v>
      </c>
      <c r="S695" s="87"/>
      <c r="T695" s="88">
        <f>IF(S695=0,0,SUM($S$5:S695))</f>
        <v>0</v>
      </c>
      <c r="U695" s="89">
        <f t="shared" si="252"/>
        <v>0</v>
      </c>
      <c r="V695" s="89">
        <f t="shared" si="253"/>
        <v>0</v>
      </c>
      <c r="W695" s="90">
        <f t="shared" si="254"/>
        <v>0</v>
      </c>
      <c r="X695" s="90">
        <f t="shared" si="254"/>
        <v>0</v>
      </c>
      <c r="Y695" s="89">
        <f t="shared" si="255"/>
        <v>0</v>
      </c>
      <c r="Z695" s="89">
        <f t="shared" si="256"/>
        <v>0</v>
      </c>
      <c r="AA695" s="87"/>
      <c r="AB695" s="87"/>
      <c r="AD695" s="186" t="s">
        <v>145</v>
      </c>
    </row>
    <row r="696" spans="1:30" s="74" customFormat="1" ht="12.95" customHeight="1">
      <c r="A696" s="75" t="str">
        <f t="shared" si="246"/>
        <v/>
      </c>
      <c r="B696" s="76">
        <f t="shared" si="247"/>
        <v>51</v>
      </c>
      <c r="C696" s="77">
        <f t="shared" si="248"/>
        <v>0</v>
      </c>
      <c r="D696" s="78" t="str">
        <f t="shared" si="249"/>
        <v/>
      </c>
      <c r="E696" s="79">
        <f t="shared" si="250"/>
        <v>40</v>
      </c>
      <c r="F696" s="80">
        <v>700</v>
      </c>
      <c r="G696" s="81">
        <v>84.96</v>
      </c>
      <c r="H696" s="81">
        <v>82.85</v>
      </c>
      <c r="I696" s="81">
        <v>2.1099999999999994</v>
      </c>
      <c r="J696" s="81" t="s">
        <v>111</v>
      </c>
      <c r="K696" s="81" t="s">
        <v>95</v>
      </c>
      <c r="L696" s="82">
        <v>0</v>
      </c>
      <c r="M696" s="83" t="s">
        <v>100</v>
      </c>
      <c r="N696" s="83" t="s">
        <v>100</v>
      </c>
      <c r="O696" s="83" t="s">
        <v>100</v>
      </c>
      <c r="P696" s="84">
        <v>0</v>
      </c>
      <c r="Q696" s="85">
        <f t="shared" si="251"/>
        <v>1</v>
      </c>
      <c r="R696" s="91">
        <v>2040</v>
      </c>
      <c r="S696" s="87"/>
      <c r="T696" s="88">
        <f>IF(S696=0,0,SUM($S$5:S696))</f>
        <v>0</v>
      </c>
      <c r="U696" s="89">
        <f t="shared" si="252"/>
        <v>0</v>
      </c>
      <c r="V696" s="89">
        <f t="shared" si="253"/>
        <v>0</v>
      </c>
      <c r="W696" s="90">
        <f t="shared" si="254"/>
        <v>0</v>
      </c>
      <c r="X696" s="90">
        <f t="shared" si="254"/>
        <v>0</v>
      </c>
      <c r="Y696" s="89">
        <f t="shared" si="255"/>
        <v>0</v>
      </c>
      <c r="Z696" s="89">
        <f t="shared" si="256"/>
        <v>0</v>
      </c>
      <c r="AA696" s="87"/>
      <c r="AB696" s="87"/>
      <c r="AD696" s="186" t="s">
        <v>145</v>
      </c>
    </row>
    <row r="697" spans="1:30" s="74" customFormat="1" ht="12.95" customHeight="1">
      <c r="A697" s="75" t="str">
        <f t="shared" si="246"/>
        <v/>
      </c>
      <c r="B697" s="76">
        <f t="shared" si="247"/>
        <v>51</v>
      </c>
      <c r="C697" s="77">
        <f t="shared" si="248"/>
        <v>23.7</v>
      </c>
      <c r="D697" s="78" t="str">
        <f t="shared" si="249"/>
        <v/>
      </c>
      <c r="E697" s="79">
        <f t="shared" si="250"/>
        <v>23.7</v>
      </c>
      <c r="F697" s="80">
        <v>700</v>
      </c>
      <c r="G697" s="81">
        <v>84.74</v>
      </c>
      <c r="H697" s="81">
        <v>82.84</v>
      </c>
      <c r="I697" s="81">
        <v>1.8999999999999915</v>
      </c>
      <c r="J697" s="81" t="s">
        <v>111</v>
      </c>
      <c r="K697" s="81" t="s">
        <v>95</v>
      </c>
      <c r="L697" s="82">
        <v>0</v>
      </c>
      <c r="M697" s="83" t="s">
        <v>100</v>
      </c>
      <c r="N697" s="83" t="s">
        <v>100</v>
      </c>
      <c r="O697" s="83" t="s">
        <v>100</v>
      </c>
      <c r="P697" s="84">
        <v>0</v>
      </c>
      <c r="Q697" s="85">
        <f t="shared" si="251"/>
        <v>1</v>
      </c>
      <c r="R697" s="91">
        <v>2063.6999999999998</v>
      </c>
      <c r="S697" s="87"/>
      <c r="T697" s="88">
        <f>IF(S697=0,0,SUM($S$5:S697))</f>
        <v>0</v>
      </c>
      <c r="U697" s="89">
        <f t="shared" si="252"/>
        <v>0</v>
      </c>
      <c r="V697" s="89">
        <f t="shared" si="253"/>
        <v>0</v>
      </c>
      <c r="W697" s="90">
        <f t="shared" si="254"/>
        <v>0</v>
      </c>
      <c r="X697" s="90">
        <f t="shared" si="254"/>
        <v>0</v>
      </c>
      <c r="Y697" s="89">
        <f t="shared" si="255"/>
        <v>0</v>
      </c>
      <c r="Z697" s="89">
        <f t="shared" si="256"/>
        <v>0</v>
      </c>
      <c r="AA697" s="87"/>
      <c r="AB697" s="87"/>
      <c r="AD697" s="186" t="s">
        <v>145</v>
      </c>
    </row>
    <row r="698" spans="1:30" s="74" customFormat="1" ht="12.95" customHeight="1">
      <c r="A698" s="75" t="str">
        <f t="shared" si="246"/>
        <v/>
      </c>
      <c r="B698" s="76">
        <f t="shared" si="247"/>
        <v>52</v>
      </c>
      <c r="C698" s="77">
        <f t="shared" si="248"/>
        <v>0</v>
      </c>
      <c r="D698" s="78" t="str">
        <f t="shared" si="249"/>
        <v/>
      </c>
      <c r="E698" s="79">
        <f t="shared" si="250"/>
        <v>16.3</v>
      </c>
      <c r="F698" s="80">
        <v>700</v>
      </c>
      <c r="G698" s="81">
        <v>84.59</v>
      </c>
      <c r="H698" s="81">
        <v>82.68</v>
      </c>
      <c r="I698" s="81">
        <v>1.9099999999999966</v>
      </c>
      <c r="J698" s="81" t="s">
        <v>111</v>
      </c>
      <c r="K698" s="81" t="s">
        <v>95</v>
      </c>
      <c r="L698" s="82">
        <v>0</v>
      </c>
      <c r="M698" s="83" t="s">
        <v>100</v>
      </c>
      <c r="N698" s="83" t="s">
        <v>100</v>
      </c>
      <c r="O698" s="83" t="s">
        <v>100</v>
      </c>
      <c r="P698" s="84">
        <v>0</v>
      </c>
      <c r="Q698" s="85">
        <f t="shared" si="251"/>
        <v>1</v>
      </c>
      <c r="R698" s="91">
        <v>2080</v>
      </c>
      <c r="S698" s="87"/>
      <c r="T698" s="88">
        <f>IF(S698=0,0,SUM($S$5:S698))</f>
        <v>0</v>
      </c>
      <c r="U698" s="89">
        <f t="shared" si="252"/>
        <v>0</v>
      </c>
      <c r="V698" s="89">
        <f t="shared" si="253"/>
        <v>0</v>
      </c>
      <c r="W698" s="90">
        <f t="shared" si="254"/>
        <v>0</v>
      </c>
      <c r="X698" s="90">
        <f t="shared" si="254"/>
        <v>0</v>
      </c>
      <c r="Y698" s="89">
        <f t="shared" si="255"/>
        <v>0</v>
      </c>
      <c r="Z698" s="89">
        <f t="shared" si="256"/>
        <v>0</v>
      </c>
      <c r="AA698" s="87"/>
      <c r="AB698" s="87"/>
      <c r="AD698" s="186" t="s">
        <v>145</v>
      </c>
    </row>
    <row r="699" spans="1:30" s="74" customFormat="1" ht="12.95" customHeight="1">
      <c r="A699" s="75" t="str">
        <f t="shared" si="246"/>
        <v/>
      </c>
      <c r="B699" s="76">
        <f t="shared" si="247"/>
        <v>53</v>
      </c>
      <c r="C699" s="77">
        <f t="shared" si="248"/>
        <v>0</v>
      </c>
      <c r="D699" s="78" t="str">
        <f t="shared" si="249"/>
        <v/>
      </c>
      <c r="E699" s="79">
        <f t="shared" si="250"/>
        <v>40</v>
      </c>
      <c r="F699" s="80">
        <v>700</v>
      </c>
      <c r="G699" s="81">
        <v>84.21</v>
      </c>
      <c r="H699" s="81">
        <v>82.28</v>
      </c>
      <c r="I699" s="81">
        <v>1.9299999999999926</v>
      </c>
      <c r="J699" s="81" t="s">
        <v>111</v>
      </c>
      <c r="K699" s="81" t="s">
        <v>95</v>
      </c>
      <c r="L699" s="82">
        <v>0</v>
      </c>
      <c r="M699" s="83" t="s">
        <v>100</v>
      </c>
      <c r="N699" s="83" t="s">
        <v>100</v>
      </c>
      <c r="O699" s="83" t="s">
        <v>100</v>
      </c>
      <c r="P699" s="84">
        <v>0</v>
      </c>
      <c r="Q699" s="85">
        <f t="shared" si="251"/>
        <v>1</v>
      </c>
      <c r="R699" s="91">
        <v>2120</v>
      </c>
      <c r="S699" s="87"/>
      <c r="T699" s="88">
        <f>IF(S699=0,0,SUM($S$5:S699))</f>
        <v>0</v>
      </c>
      <c r="U699" s="89">
        <f t="shared" si="252"/>
        <v>0</v>
      </c>
      <c r="V699" s="89">
        <f t="shared" si="253"/>
        <v>0</v>
      </c>
      <c r="W699" s="90">
        <f t="shared" si="254"/>
        <v>0</v>
      </c>
      <c r="X699" s="90">
        <f t="shared" si="254"/>
        <v>0</v>
      </c>
      <c r="Y699" s="89">
        <f t="shared" si="255"/>
        <v>0</v>
      </c>
      <c r="Z699" s="89">
        <f t="shared" si="256"/>
        <v>0</v>
      </c>
      <c r="AA699" s="87"/>
      <c r="AB699" s="87"/>
      <c r="AD699" s="186" t="s">
        <v>145</v>
      </c>
    </row>
    <row r="700" spans="1:30" s="74" customFormat="1" ht="12.95" customHeight="1">
      <c r="A700" s="75" t="str">
        <f t="shared" si="246"/>
        <v/>
      </c>
      <c r="B700" s="76">
        <f t="shared" si="247"/>
        <v>54</v>
      </c>
      <c r="C700" s="77">
        <f t="shared" si="248"/>
        <v>0</v>
      </c>
      <c r="D700" s="78" t="str">
        <f t="shared" si="249"/>
        <v/>
      </c>
      <c r="E700" s="79">
        <f t="shared" si="250"/>
        <v>40</v>
      </c>
      <c r="F700" s="80">
        <v>700</v>
      </c>
      <c r="G700" s="81">
        <v>83.83</v>
      </c>
      <c r="H700" s="81">
        <v>81.89</v>
      </c>
      <c r="I700" s="81">
        <v>1.9399999999999977</v>
      </c>
      <c r="J700" s="81" t="s">
        <v>111</v>
      </c>
      <c r="K700" s="81" t="s">
        <v>95</v>
      </c>
      <c r="L700" s="82">
        <v>0</v>
      </c>
      <c r="M700" s="83" t="s">
        <v>100</v>
      </c>
      <c r="N700" s="83" t="s">
        <v>100</v>
      </c>
      <c r="O700" s="83" t="s">
        <v>100</v>
      </c>
      <c r="P700" s="84">
        <v>0</v>
      </c>
      <c r="Q700" s="85">
        <f t="shared" si="251"/>
        <v>1</v>
      </c>
      <c r="R700" s="91">
        <v>2160</v>
      </c>
      <c r="S700" s="87"/>
      <c r="T700" s="88">
        <f>IF(S700=0,0,SUM($S$5:S700))</f>
        <v>0</v>
      </c>
      <c r="U700" s="89">
        <f t="shared" si="252"/>
        <v>0</v>
      </c>
      <c r="V700" s="89">
        <f t="shared" si="253"/>
        <v>0</v>
      </c>
      <c r="W700" s="90">
        <f t="shared" si="254"/>
        <v>0</v>
      </c>
      <c r="X700" s="90">
        <f t="shared" si="254"/>
        <v>0</v>
      </c>
      <c r="Y700" s="89">
        <f t="shared" si="255"/>
        <v>0</v>
      </c>
      <c r="Z700" s="89">
        <f t="shared" si="256"/>
        <v>0</v>
      </c>
      <c r="AA700" s="87"/>
      <c r="AB700" s="87"/>
      <c r="AD700" s="186" t="s">
        <v>145</v>
      </c>
    </row>
    <row r="701" spans="1:30" s="74" customFormat="1" ht="12.95" customHeight="1">
      <c r="A701" s="75" t="str">
        <f t="shared" ref="A701:A764" si="257">IF(P701&gt;0,P701,"")</f>
        <v/>
      </c>
      <c r="B701" s="76">
        <f t="shared" ref="B701:B764" si="258">ROUNDDOWN(R701/$P$2,0)</f>
        <v>55</v>
      </c>
      <c r="C701" s="77">
        <f t="shared" ref="C701:C764" si="259">ROUND(R701-(B701*$P$2),2)</f>
        <v>0</v>
      </c>
      <c r="D701" s="78" t="str">
        <f t="shared" ref="D701:D764" si="260">IF(D700="(전)","(후)",IF(AND(B701=B702,C701=C702),"(전)",""))</f>
        <v/>
      </c>
      <c r="E701" s="79">
        <f t="shared" ref="E701:E764" si="261">IF(P701&gt;0,0,ROUND(((B701*$P$2)+C701)-((B700*$P$2)+C700),2))</f>
        <v>40</v>
      </c>
      <c r="F701" s="80">
        <v>700</v>
      </c>
      <c r="G701" s="81">
        <v>83.45</v>
      </c>
      <c r="H701" s="81">
        <v>81.489999999999995</v>
      </c>
      <c r="I701" s="81">
        <v>1.960000000000008</v>
      </c>
      <c r="J701" s="81" t="s">
        <v>111</v>
      </c>
      <c r="K701" s="81" t="s">
        <v>95</v>
      </c>
      <c r="L701" s="82">
        <v>0</v>
      </c>
      <c r="M701" s="83" t="s">
        <v>100</v>
      </c>
      <c r="N701" s="83" t="s">
        <v>100</v>
      </c>
      <c r="O701" s="83" t="s">
        <v>100</v>
      </c>
      <c r="P701" s="84">
        <v>0</v>
      </c>
      <c r="Q701" s="85">
        <f t="shared" si="251"/>
        <v>1</v>
      </c>
      <c r="R701" s="91">
        <v>2200</v>
      </c>
      <c r="S701" s="87"/>
      <c r="T701" s="88">
        <f>IF(S701=0,0,SUM($S$5:S701))</f>
        <v>0</v>
      </c>
      <c r="U701" s="89">
        <f t="shared" si="252"/>
        <v>0</v>
      </c>
      <c r="V701" s="89">
        <f t="shared" si="253"/>
        <v>0</v>
      </c>
      <c r="W701" s="90">
        <f t="shared" si="254"/>
        <v>0</v>
      </c>
      <c r="X701" s="90">
        <f t="shared" si="254"/>
        <v>0</v>
      </c>
      <c r="Y701" s="89">
        <f t="shared" si="255"/>
        <v>0</v>
      </c>
      <c r="Z701" s="89">
        <f t="shared" si="256"/>
        <v>0</v>
      </c>
      <c r="AA701" s="87"/>
      <c r="AB701" s="87"/>
      <c r="AD701" s="186" t="s">
        <v>145</v>
      </c>
    </row>
    <row r="702" spans="1:30" s="74" customFormat="1" ht="12.95" customHeight="1">
      <c r="A702" s="75" t="str">
        <f t="shared" si="257"/>
        <v/>
      </c>
      <c r="B702" s="76">
        <f t="shared" si="258"/>
        <v>56</v>
      </c>
      <c r="C702" s="77">
        <f t="shared" si="259"/>
        <v>0</v>
      </c>
      <c r="D702" s="78" t="str">
        <f t="shared" si="260"/>
        <v/>
      </c>
      <c r="E702" s="79">
        <f t="shared" si="261"/>
        <v>40</v>
      </c>
      <c r="F702" s="80">
        <v>700</v>
      </c>
      <c r="G702" s="81">
        <v>83.08</v>
      </c>
      <c r="H702" s="81">
        <v>81.09</v>
      </c>
      <c r="I702" s="81">
        <v>1.9899999999999949</v>
      </c>
      <c r="J702" s="81" t="s">
        <v>111</v>
      </c>
      <c r="K702" s="81" t="s">
        <v>95</v>
      </c>
      <c r="L702" s="82">
        <v>0</v>
      </c>
      <c r="M702" s="83" t="s">
        <v>100</v>
      </c>
      <c r="N702" s="83" t="s">
        <v>100</v>
      </c>
      <c r="O702" s="83" t="s">
        <v>100</v>
      </c>
      <c r="P702" s="84">
        <v>0</v>
      </c>
      <c r="Q702" s="85">
        <f t="shared" si="251"/>
        <v>1</v>
      </c>
      <c r="R702" s="91">
        <v>2240</v>
      </c>
      <c r="S702" s="87"/>
      <c r="T702" s="88">
        <f>IF(S702=0,0,SUM($S$5:S702))</f>
        <v>0</v>
      </c>
      <c r="U702" s="89">
        <f t="shared" si="252"/>
        <v>0</v>
      </c>
      <c r="V702" s="89">
        <f t="shared" si="253"/>
        <v>0</v>
      </c>
      <c r="W702" s="90">
        <f t="shared" si="254"/>
        <v>0</v>
      </c>
      <c r="X702" s="90">
        <f t="shared" si="254"/>
        <v>0</v>
      </c>
      <c r="Y702" s="89">
        <f t="shared" si="255"/>
        <v>0</v>
      </c>
      <c r="Z702" s="89">
        <f t="shared" si="256"/>
        <v>0</v>
      </c>
      <c r="AA702" s="87"/>
      <c r="AB702" s="87"/>
      <c r="AD702" s="186" t="s">
        <v>145</v>
      </c>
    </row>
    <row r="703" spans="1:30" s="74" customFormat="1" ht="12.95" customHeight="1">
      <c r="A703" s="75" t="str">
        <f t="shared" si="257"/>
        <v/>
      </c>
      <c r="B703" s="76">
        <f t="shared" si="258"/>
        <v>56</v>
      </c>
      <c r="C703" s="77">
        <f t="shared" si="259"/>
        <v>12.4</v>
      </c>
      <c r="D703" s="78" t="str">
        <f t="shared" si="260"/>
        <v/>
      </c>
      <c r="E703" s="79">
        <f t="shared" si="261"/>
        <v>12.4</v>
      </c>
      <c r="F703" s="80">
        <v>700</v>
      </c>
      <c r="G703" s="81">
        <v>82.96</v>
      </c>
      <c r="H703" s="81">
        <v>80.97</v>
      </c>
      <c r="I703" s="81">
        <v>1.9899999999999949</v>
      </c>
      <c r="J703" s="81" t="s">
        <v>111</v>
      </c>
      <c r="K703" s="81" t="s">
        <v>95</v>
      </c>
      <c r="L703" s="82">
        <v>0</v>
      </c>
      <c r="M703" s="83" t="s">
        <v>100</v>
      </c>
      <c r="N703" s="83" t="s">
        <v>100</v>
      </c>
      <c r="O703" s="83" t="s">
        <v>100</v>
      </c>
      <c r="P703" s="84">
        <v>0</v>
      </c>
      <c r="Q703" s="85">
        <f t="shared" ref="Q703:Q766" si="262">IF(P703=0,Q702,P703)</f>
        <v>1</v>
      </c>
      <c r="R703" s="91">
        <v>2252.4</v>
      </c>
      <c r="S703" s="87"/>
      <c r="T703" s="88">
        <f>IF(S703=0,0,SUM($S$5:S703))</f>
        <v>0</v>
      </c>
      <c r="U703" s="89">
        <f t="shared" si="252"/>
        <v>0</v>
      </c>
      <c r="V703" s="89">
        <f t="shared" si="253"/>
        <v>0</v>
      </c>
      <c r="W703" s="90">
        <f t="shared" si="254"/>
        <v>0</v>
      </c>
      <c r="X703" s="90">
        <f t="shared" si="254"/>
        <v>0</v>
      </c>
      <c r="Y703" s="89">
        <f t="shared" si="255"/>
        <v>0</v>
      </c>
      <c r="Z703" s="89">
        <f t="shared" si="256"/>
        <v>0</v>
      </c>
      <c r="AA703" s="87"/>
      <c r="AB703" s="87"/>
      <c r="AD703" s="186" t="s">
        <v>145</v>
      </c>
    </row>
    <row r="704" spans="1:30" s="74" customFormat="1" ht="12.95" customHeight="1">
      <c r="A704" s="75" t="str">
        <f t="shared" si="257"/>
        <v/>
      </c>
      <c r="B704" s="76">
        <f t="shared" si="258"/>
        <v>57</v>
      </c>
      <c r="C704" s="77">
        <f t="shared" si="259"/>
        <v>0</v>
      </c>
      <c r="D704" s="78" t="str">
        <f t="shared" si="260"/>
        <v/>
      </c>
      <c r="E704" s="79">
        <f t="shared" si="261"/>
        <v>27.6</v>
      </c>
      <c r="F704" s="80">
        <v>700</v>
      </c>
      <c r="G704" s="81">
        <v>82.67</v>
      </c>
      <c r="H704" s="81">
        <v>80.7</v>
      </c>
      <c r="I704" s="81">
        <v>1.9699999999999989</v>
      </c>
      <c r="J704" s="81" t="s">
        <v>111</v>
      </c>
      <c r="K704" s="81" t="s">
        <v>95</v>
      </c>
      <c r="L704" s="82">
        <v>0</v>
      </c>
      <c r="M704" s="83" t="s">
        <v>100</v>
      </c>
      <c r="N704" s="83" t="s">
        <v>100</v>
      </c>
      <c r="O704" s="83" t="s">
        <v>100</v>
      </c>
      <c r="P704" s="84">
        <v>0</v>
      </c>
      <c r="Q704" s="85">
        <f t="shared" si="262"/>
        <v>1</v>
      </c>
      <c r="R704" s="91">
        <v>2280</v>
      </c>
      <c r="S704" s="87"/>
      <c r="T704" s="88">
        <f>IF(S704=0,0,SUM($S$5:S704))</f>
        <v>0</v>
      </c>
      <c r="U704" s="89">
        <f t="shared" si="252"/>
        <v>0</v>
      </c>
      <c r="V704" s="89">
        <f t="shared" si="253"/>
        <v>0</v>
      </c>
      <c r="W704" s="90">
        <f t="shared" si="254"/>
        <v>0</v>
      </c>
      <c r="X704" s="90">
        <f t="shared" si="254"/>
        <v>0</v>
      </c>
      <c r="Y704" s="89">
        <f t="shared" si="255"/>
        <v>0</v>
      </c>
      <c r="Z704" s="89">
        <f t="shared" si="256"/>
        <v>0</v>
      </c>
      <c r="AA704" s="87"/>
      <c r="AB704" s="87"/>
      <c r="AD704" s="186" t="s">
        <v>145</v>
      </c>
    </row>
    <row r="705" spans="1:30" s="74" customFormat="1" ht="12.95" customHeight="1">
      <c r="A705" s="75" t="str">
        <f t="shared" si="257"/>
        <v/>
      </c>
      <c r="B705" s="76">
        <f t="shared" si="258"/>
        <v>58</v>
      </c>
      <c r="C705" s="77">
        <f t="shared" si="259"/>
        <v>0</v>
      </c>
      <c r="D705" s="78" t="str">
        <f t="shared" si="260"/>
        <v/>
      </c>
      <c r="E705" s="79">
        <f t="shared" si="261"/>
        <v>40</v>
      </c>
      <c r="F705" s="80">
        <v>700</v>
      </c>
      <c r="G705" s="81">
        <v>82.26</v>
      </c>
      <c r="H705" s="81">
        <v>80.3</v>
      </c>
      <c r="I705" s="81">
        <v>1.960000000000008</v>
      </c>
      <c r="J705" s="81" t="s">
        <v>111</v>
      </c>
      <c r="K705" s="81" t="s">
        <v>95</v>
      </c>
      <c r="L705" s="82">
        <v>0</v>
      </c>
      <c r="M705" s="83" t="s">
        <v>100</v>
      </c>
      <c r="N705" s="83" t="s">
        <v>100</v>
      </c>
      <c r="O705" s="83" t="s">
        <v>100</v>
      </c>
      <c r="P705" s="84">
        <v>0</v>
      </c>
      <c r="Q705" s="85">
        <f t="shared" si="262"/>
        <v>1</v>
      </c>
      <c r="R705" s="91">
        <v>2320</v>
      </c>
      <c r="S705" s="87"/>
      <c r="T705" s="88">
        <f>IF(S705=0,0,SUM($S$5:S705))</f>
        <v>0</v>
      </c>
      <c r="U705" s="89">
        <f t="shared" si="252"/>
        <v>0</v>
      </c>
      <c r="V705" s="89">
        <f t="shared" si="253"/>
        <v>0</v>
      </c>
      <c r="W705" s="90">
        <f t="shared" si="254"/>
        <v>0</v>
      </c>
      <c r="X705" s="90">
        <f t="shared" si="254"/>
        <v>0</v>
      </c>
      <c r="Y705" s="89">
        <f t="shared" si="255"/>
        <v>0</v>
      </c>
      <c r="Z705" s="89">
        <f t="shared" si="256"/>
        <v>0</v>
      </c>
      <c r="AA705" s="87"/>
      <c r="AB705" s="87"/>
      <c r="AD705" s="186" t="s">
        <v>145</v>
      </c>
    </row>
    <row r="706" spans="1:30" s="74" customFormat="1" ht="12.95" customHeight="1">
      <c r="A706" s="75" t="str">
        <f t="shared" si="257"/>
        <v/>
      </c>
      <c r="B706" s="76">
        <f t="shared" si="258"/>
        <v>59</v>
      </c>
      <c r="C706" s="77">
        <f t="shared" si="259"/>
        <v>0</v>
      </c>
      <c r="D706" s="78" t="str">
        <f t="shared" si="260"/>
        <v/>
      </c>
      <c r="E706" s="79">
        <f t="shared" si="261"/>
        <v>40</v>
      </c>
      <c r="F706" s="80">
        <v>700</v>
      </c>
      <c r="G706" s="81">
        <v>81.849999999999994</v>
      </c>
      <c r="H706" s="81">
        <v>79.91</v>
      </c>
      <c r="I706" s="81">
        <v>1.9399999999999977</v>
      </c>
      <c r="J706" s="81" t="s">
        <v>111</v>
      </c>
      <c r="K706" s="81" t="s">
        <v>95</v>
      </c>
      <c r="L706" s="82">
        <v>0</v>
      </c>
      <c r="M706" s="83" t="s">
        <v>100</v>
      </c>
      <c r="N706" s="83" t="s">
        <v>100</v>
      </c>
      <c r="O706" s="83" t="s">
        <v>100</v>
      </c>
      <c r="P706" s="84">
        <v>0</v>
      </c>
      <c r="Q706" s="85">
        <f t="shared" si="262"/>
        <v>1</v>
      </c>
      <c r="R706" s="91">
        <v>2360</v>
      </c>
      <c r="S706" s="87"/>
      <c r="T706" s="88">
        <f>IF(S706=0,0,SUM($S$5:S706))</f>
        <v>0</v>
      </c>
      <c r="U706" s="89">
        <f t="shared" si="252"/>
        <v>0</v>
      </c>
      <c r="V706" s="89">
        <f t="shared" si="253"/>
        <v>0</v>
      </c>
      <c r="W706" s="90">
        <f t="shared" si="254"/>
        <v>0</v>
      </c>
      <c r="X706" s="90">
        <f t="shared" si="254"/>
        <v>0</v>
      </c>
      <c r="Y706" s="89">
        <f t="shared" si="255"/>
        <v>0</v>
      </c>
      <c r="Z706" s="89">
        <f t="shared" si="256"/>
        <v>0</v>
      </c>
      <c r="AA706" s="87"/>
      <c r="AB706" s="87"/>
      <c r="AD706" s="186" t="s">
        <v>145</v>
      </c>
    </row>
    <row r="707" spans="1:30" s="74" customFormat="1" ht="12.95" customHeight="1">
      <c r="A707" s="75" t="str">
        <f t="shared" si="257"/>
        <v/>
      </c>
      <c r="B707" s="76">
        <f t="shared" si="258"/>
        <v>60</v>
      </c>
      <c r="C707" s="77">
        <f t="shared" si="259"/>
        <v>0</v>
      </c>
      <c r="D707" s="78" t="str">
        <f t="shared" si="260"/>
        <v/>
      </c>
      <c r="E707" s="79">
        <f t="shared" si="261"/>
        <v>40</v>
      </c>
      <c r="F707" s="80">
        <v>700</v>
      </c>
      <c r="G707" s="81">
        <v>81.430000000000007</v>
      </c>
      <c r="H707" s="81">
        <v>79.510000000000005</v>
      </c>
      <c r="I707" s="81">
        <v>1.9200000000000017</v>
      </c>
      <c r="J707" s="81" t="s">
        <v>111</v>
      </c>
      <c r="K707" s="81" t="s">
        <v>95</v>
      </c>
      <c r="L707" s="82">
        <v>0</v>
      </c>
      <c r="M707" s="83" t="s">
        <v>100</v>
      </c>
      <c r="N707" s="83" t="s">
        <v>100</v>
      </c>
      <c r="O707" s="83" t="s">
        <v>100</v>
      </c>
      <c r="P707" s="84">
        <v>0</v>
      </c>
      <c r="Q707" s="85">
        <f t="shared" si="262"/>
        <v>1</v>
      </c>
      <c r="R707" s="91">
        <v>2400</v>
      </c>
      <c r="S707" s="87"/>
      <c r="T707" s="88">
        <f>IF(S707=0,0,SUM($S$5:S707))</f>
        <v>0</v>
      </c>
      <c r="U707" s="89">
        <f t="shared" si="252"/>
        <v>0</v>
      </c>
      <c r="V707" s="89">
        <f t="shared" si="253"/>
        <v>0</v>
      </c>
      <c r="W707" s="90">
        <f t="shared" si="254"/>
        <v>0</v>
      </c>
      <c r="X707" s="90">
        <f t="shared" si="254"/>
        <v>0</v>
      </c>
      <c r="Y707" s="89">
        <f t="shared" si="255"/>
        <v>0</v>
      </c>
      <c r="Z707" s="89">
        <f t="shared" si="256"/>
        <v>0</v>
      </c>
      <c r="AA707" s="87"/>
      <c r="AB707" s="87"/>
      <c r="AD707" s="186" t="s">
        <v>145</v>
      </c>
    </row>
    <row r="708" spans="1:30" s="74" customFormat="1" ht="12.95" customHeight="1">
      <c r="A708" s="75" t="str">
        <f t="shared" si="257"/>
        <v/>
      </c>
      <c r="B708" s="76">
        <f t="shared" si="258"/>
        <v>61</v>
      </c>
      <c r="C708" s="77">
        <f t="shared" si="259"/>
        <v>0</v>
      </c>
      <c r="D708" s="78" t="str">
        <f t="shared" si="260"/>
        <v/>
      </c>
      <c r="E708" s="79">
        <f t="shared" si="261"/>
        <v>40</v>
      </c>
      <c r="F708" s="80">
        <v>700</v>
      </c>
      <c r="G708" s="81">
        <v>81.02</v>
      </c>
      <c r="H708" s="81">
        <v>79.11</v>
      </c>
      <c r="I708" s="81">
        <v>1.9099999999999966</v>
      </c>
      <c r="J708" s="81" t="s">
        <v>111</v>
      </c>
      <c r="K708" s="81" t="s">
        <v>95</v>
      </c>
      <c r="L708" s="82">
        <v>0</v>
      </c>
      <c r="M708" s="83" t="s">
        <v>100</v>
      </c>
      <c r="N708" s="83" t="s">
        <v>100</v>
      </c>
      <c r="O708" s="83" t="s">
        <v>100</v>
      </c>
      <c r="P708" s="84">
        <v>0</v>
      </c>
      <c r="Q708" s="85">
        <f t="shared" si="262"/>
        <v>1</v>
      </c>
      <c r="R708" s="91">
        <v>2440</v>
      </c>
      <c r="S708" s="87"/>
      <c r="T708" s="88">
        <f>IF(S708=0,0,SUM($S$5:S708))</f>
        <v>0</v>
      </c>
      <c r="U708" s="89">
        <f t="shared" si="252"/>
        <v>0</v>
      </c>
      <c r="V708" s="89">
        <f t="shared" si="253"/>
        <v>0</v>
      </c>
      <c r="W708" s="90">
        <f t="shared" si="254"/>
        <v>0</v>
      </c>
      <c r="X708" s="90">
        <f t="shared" si="254"/>
        <v>0</v>
      </c>
      <c r="Y708" s="89">
        <f t="shared" si="255"/>
        <v>0</v>
      </c>
      <c r="Z708" s="89">
        <f t="shared" si="256"/>
        <v>0</v>
      </c>
      <c r="AA708" s="87"/>
      <c r="AB708" s="87"/>
      <c r="AD708" s="186" t="s">
        <v>145</v>
      </c>
    </row>
    <row r="709" spans="1:30" s="74" customFormat="1" ht="12.95" customHeight="1">
      <c r="A709" s="75" t="str">
        <f t="shared" si="257"/>
        <v/>
      </c>
      <c r="B709" s="76">
        <f t="shared" si="258"/>
        <v>61</v>
      </c>
      <c r="C709" s="77">
        <f t="shared" si="259"/>
        <v>12.4</v>
      </c>
      <c r="D709" s="78" t="str">
        <f t="shared" si="260"/>
        <v/>
      </c>
      <c r="E709" s="79">
        <f t="shared" si="261"/>
        <v>12.4</v>
      </c>
      <c r="F709" s="80">
        <v>700</v>
      </c>
      <c r="G709" s="81">
        <v>80.89</v>
      </c>
      <c r="H709" s="81">
        <v>78.989999999999995</v>
      </c>
      <c r="I709" s="81">
        <v>1.9000000000000057</v>
      </c>
      <c r="J709" s="81" t="s">
        <v>111</v>
      </c>
      <c r="K709" s="81" t="s">
        <v>95</v>
      </c>
      <c r="L709" s="82">
        <v>0</v>
      </c>
      <c r="M709" s="83" t="s">
        <v>100</v>
      </c>
      <c r="N709" s="83" t="s">
        <v>100</v>
      </c>
      <c r="O709" s="83" t="s">
        <v>100</v>
      </c>
      <c r="P709" s="84">
        <v>0</v>
      </c>
      <c r="Q709" s="85">
        <f t="shared" si="262"/>
        <v>1</v>
      </c>
      <c r="R709" s="91">
        <v>2452.4</v>
      </c>
      <c r="S709" s="87"/>
      <c r="T709" s="88">
        <f>IF(S709=0,0,SUM($S$5:S709))</f>
        <v>0</v>
      </c>
      <c r="U709" s="89">
        <f t="shared" si="252"/>
        <v>0</v>
      </c>
      <c r="V709" s="89">
        <f t="shared" si="253"/>
        <v>0</v>
      </c>
      <c r="W709" s="90">
        <f t="shared" si="254"/>
        <v>0</v>
      </c>
      <c r="X709" s="90">
        <f t="shared" si="254"/>
        <v>0</v>
      </c>
      <c r="Y709" s="89">
        <f t="shared" si="255"/>
        <v>0</v>
      </c>
      <c r="Z709" s="89">
        <f t="shared" si="256"/>
        <v>0</v>
      </c>
      <c r="AA709" s="87"/>
      <c r="AB709" s="87"/>
      <c r="AD709" s="186" t="s">
        <v>145</v>
      </c>
    </row>
    <row r="710" spans="1:30" s="74" customFormat="1" ht="12.95" customHeight="1">
      <c r="A710" s="75" t="str">
        <f t="shared" si="257"/>
        <v/>
      </c>
      <c r="B710" s="76">
        <f t="shared" si="258"/>
        <v>62</v>
      </c>
      <c r="C710" s="77">
        <f t="shared" si="259"/>
        <v>0</v>
      </c>
      <c r="D710" s="78" t="str">
        <f t="shared" si="260"/>
        <v/>
      </c>
      <c r="E710" s="79">
        <f t="shared" si="261"/>
        <v>27.6</v>
      </c>
      <c r="F710" s="80">
        <v>700</v>
      </c>
      <c r="G710" s="81">
        <v>80.53</v>
      </c>
      <c r="H710" s="81">
        <v>77.510000000000005</v>
      </c>
      <c r="I710" s="81">
        <v>3.019999999999996</v>
      </c>
      <c r="J710" s="81" t="s">
        <v>111</v>
      </c>
      <c r="K710" s="81" t="s">
        <v>95</v>
      </c>
      <c r="L710" s="82">
        <v>0</v>
      </c>
      <c r="M710" s="83" t="s">
        <v>100</v>
      </c>
      <c r="N710" s="83" t="s">
        <v>100</v>
      </c>
      <c r="O710" s="83" t="s">
        <v>100</v>
      </c>
      <c r="P710" s="84">
        <v>0</v>
      </c>
      <c r="Q710" s="85">
        <f t="shared" si="262"/>
        <v>1</v>
      </c>
      <c r="R710" s="91">
        <v>2480</v>
      </c>
      <c r="S710" s="87"/>
      <c r="T710" s="88">
        <f>IF(S710=0,0,SUM($S$5:S710))</f>
        <v>0</v>
      </c>
      <c r="U710" s="89">
        <f t="shared" si="252"/>
        <v>0</v>
      </c>
      <c r="V710" s="89">
        <f t="shared" si="253"/>
        <v>0</v>
      </c>
      <c r="W710" s="90">
        <f t="shared" si="254"/>
        <v>0</v>
      </c>
      <c r="X710" s="90">
        <f t="shared" si="254"/>
        <v>0</v>
      </c>
      <c r="Y710" s="89">
        <f t="shared" si="255"/>
        <v>0</v>
      </c>
      <c r="Z710" s="89">
        <f t="shared" si="256"/>
        <v>0</v>
      </c>
      <c r="AA710" s="87"/>
      <c r="AB710" s="87"/>
      <c r="AD710" s="186" t="s">
        <v>145</v>
      </c>
    </row>
    <row r="711" spans="1:30" s="74" customFormat="1" ht="12.95" customHeight="1">
      <c r="A711" s="75" t="str">
        <f t="shared" si="257"/>
        <v/>
      </c>
      <c r="B711" s="76">
        <f t="shared" si="258"/>
        <v>62</v>
      </c>
      <c r="C711" s="77">
        <f t="shared" si="259"/>
        <v>12.4</v>
      </c>
      <c r="D711" s="78" t="str">
        <f t="shared" si="260"/>
        <v/>
      </c>
      <c r="E711" s="79">
        <f t="shared" si="261"/>
        <v>12.4</v>
      </c>
      <c r="F711" s="80">
        <v>700</v>
      </c>
      <c r="G711" s="81">
        <v>80.37</v>
      </c>
      <c r="H711" s="81">
        <v>76.849999999999994</v>
      </c>
      <c r="I711" s="81">
        <v>3.5200000000000102</v>
      </c>
      <c r="J711" s="81" t="s">
        <v>111</v>
      </c>
      <c r="K711" s="81" t="s">
        <v>95</v>
      </c>
      <c r="L711" s="82">
        <v>0</v>
      </c>
      <c r="M711" s="83" t="s">
        <v>100</v>
      </c>
      <c r="N711" s="83" t="s">
        <v>100</v>
      </c>
      <c r="O711" s="83" t="s">
        <v>100</v>
      </c>
      <c r="P711" s="84">
        <v>0</v>
      </c>
      <c r="Q711" s="85">
        <f t="shared" si="262"/>
        <v>1</v>
      </c>
      <c r="R711" s="91">
        <v>2492.4</v>
      </c>
      <c r="S711" s="87"/>
      <c r="T711" s="88">
        <f>IF(S711=0,0,SUM($S$5:S711))</f>
        <v>0</v>
      </c>
      <c r="U711" s="89">
        <f t="shared" si="252"/>
        <v>0</v>
      </c>
      <c r="V711" s="89">
        <f t="shared" si="253"/>
        <v>0</v>
      </c>
      <c r="W711" s="90">
        <f t="shared" si="254"/>
        <v>0</v>
      </c>
      <c r="X711" s="90">
        <f t="shared" si="254"/>
        <v>0</v>
      </c>
      <c r="Y711" s="89">
        <f t="shared" si="255"/>
        <v>0</v>
      </c>
      <c r="Z711" s="89">
        <f t="shared" si="256"/>
        <v>0</v>
      </c>
      <c r="AA711" s="87"/>
      <c r="AB711" s="87"/>
      <c r="AD711" s="186" t="s">
        <v>145</v>
      </c>
    </row>
    <row r="712" spans="1:30" s="74" customFormat="1" ht="12.95" customHeight="1">
      <c r="A712" s="75" t="str">
        <f t="shared" si="257"/>
        <v/>
      </c>
      <c r="B712" s="76">
        <f t="shared" si="258"/>
        <v>63</v>
      </c>
      <c r="C712" s="77">
        <f t="shared" si="259"/>
        <v>0</v>
      </c>
      <c r="D712" s="78" t="str">
        <f t="shared" si="260"/>
        <v/>
      </c>
      <c r="E712" s="79">
        <f t="shared" si="261"/>
        <v>27.6</v>
      </c>
      <c r="F712" s="80">
        <v>700</v>
      </c>
      <c r="G712" s="81">
        <v>80</v>
      </c>
      <c r="H712" s="81">
        <v>76.36</v>
      </c>
      <c r="I712" s="81">
        <v>3.6400000000000006</v>
      </c>
      <c r="J712" s="81" t="s">
        <v>111</v>
      </c>
      <c r="K712" s="81" t="s">
        <v>95</v>
      </c>
      <c r="L712" s="82">
        <v>0</v>
      </c>
      <c r="M712" s="83" t="s">
        <v>100</v>
      </c>
      <c r="N712" s="83" t="s">
        <v>100</v>
      </c>
      <c r="O712" s="83" t="s">
        <v>100</v>
      </c>
      <c r="P712" s="84">
        <v>0</v>
      </c>
      <c r="Q712" s="85">
        <f t="shared" si="262"/>
        <v>1</v>
      </c>
      <c r="R712" s="91">
        <v>2520</v>
      </c>
      <c r="S712" s="87"/>
      <c r="T712" s="88">
        <f>IF(S712=0,0,SUM($S$5:S712))</f>
        <v>0</v>
      </c>
      <c r="U712" s="89">
        <f t="shared" si="252"/>
        <v>0</v>
      </c>
      <c r="V712" s="89">
        <f t="shared" si="253"/>
        <v>0</v>
      </c>
      <c r="W712" s="90">
        <f t="shared" si="254"/>
        <v>0</v>
      </c>
      <c r="X712" s="90">
        <f t="shared" si="254"/>
        <v>0</v>
      </c>
      <c r="Y712" s="89">
        <f t="shared" si="255"/>
        <v>0</v>
      </c>
      <c r="Z712" s="89">
        <f t="shared" si="256"/>
        <v>0</v>
      </c>
      <c r="AA712" s="87"/>
      <c r="AB712" s="87"/>
      <c r="AD712" s="186" t="s">
        <v>145</v>
      </c>
    </row>
    <row r="713" spans="1:30" s="74" customFormat="1" ht="12.95" customHeight="1">
      <c r="A713" s="75" t="str">
        <f t="shared" si="257"/>
        <v/>
      </c>
      <c r="B713" s="76">
        <f t="shared" si="258"/>
        <v>63</v>
      </c>
      <c r="C713" s="77">
        <f t="shared" si="259"/>
        <v>12.4</v>
      </c>
      <c r="D713" s="78" t="str">
        <f t="shared" si="260"/>
        <v>(전)</v>
      </c>
      <c r="E713" s="79">
        <f t="shared" si="261"/>
        <v>12.4</v>
      </c>
      <c r="F713" s="80">
        <v>700</v>
      </c>
      <c r="G713" s="81">
        <v>79.84</v>
      </c>
      <c r="H713" s="81">
        <v>76.14</v>
      </c>
      <c r="I713" s="81">
        <v>3.7000000000000028</v>
      </c>
      <c r="J713" s="81" t="s">
        <v>111</v>
      </c>
      <c r="K713" s="81" t="s">
        <v>95</v>
      </c>
      <c r="L713" s="82">
        <v>0</v>
      </c>
      <c r="M713" s="83" t="s">
        <v>100</v>
      </c>
      <c r="N713" s="83" t="s">
        <v>100</v>
      </c>
      <c r="O713" s="83" t="s">
        <v>100</v>
      </c>
      <c r="P713" s="84">
        <v>0</v>
      </c>
      <c r="Q713" s="85">
        <f t="shared" si="262"/>
        <v>1</v>
      </c>
      <c r="R713" s="91">
        <v>2532.4</v>
      </c>
      <c r="S713" s="87"/>
      <c r="T713" s="88">
        <f>IF(S713=0,0,SUM($S$5:S713))</f>
        <v>0</v>
      </c>
      <c r="U713" s="89">
        <f t="shared" si="252"/>
        <v>0</v>
      </c>
      <c r="V713" s="89">
        <f t="shared" si="253"/>
        <v>0</v>
      </c>
      <c r="W713" s="90">
        <f t="shared" si="254"/>
        <v>0</v>
      </c>
      <c r="X713" s="90">
        <f t="shared" si="254"/>
        <v>0</v>
      </c>
      <c r="Y713" s="89">
        <f t="shared" si="255"/>
        <v>0</v>
      </c>
      <c r="Z713" s="89">
        <f t="shared" si="256"/>
        <v>0</v>
      </c>
      <c r="AA713" s="87"/>
      <c r="AB713" s="87"/>
      <c r="AD713" s="186" t="s">
        <v>145</v>
      </c>
    </row>
    <row r="714" spans="1:30" s="74" customFormat="1" ht="12.95" customHeight="1">
      <c r="A714" s="75" t="str">
        <f t="shared" si="257"/>
        <v/>
      </c>
      <c r="B714" s="76">
        <f t="shared" si="258"/>
        <v>63</v>
      </c>
      <c r="C714" s="77">
        <f t="shared" si="259"/>
        <v>12.4</v>
      </c>
      <c r="D714" s="78" t="str">
        <f t="shared" si="260"/>
        <v>(후)</v>
      </c>
      <c r="E714" s="79">
        <f t="shared" si="261"/>
        <v>0</v>
      </c>
      <c r="F714" s="80">
        <v>700</v>
      </c>
      <c r="G714" s="81">
        <v>79.84</v>
      </c>
      <c r="H714" s="81">
        <v>76.14</v>
      </c>
      <c r="I714" s="81">
        <v>3.7000000000000028</v>
      </c>
      <c r="J714" s="81" t="s">
        <v>111</v>
      </c>
      <c r="K714" s="81" t="s">
        <v>96</v>
      </c>
      <c r="L714" s="82">
        <v>0</v>
      </c>
      <c r="M714" s="83" t="s">
        <v>100</v>
      </c>
      <c r="N714" s="83" t="s">
        <v>100</v>
      </c>
      <c r="O714" s="83" t="s">
        <v>100</v>
      </c>
      <c r="P714" s="84">
        <v>0</v>
      </c>
      <c r="Q714" s="85">
        <f t="shared" si="262"/>
        <v>1</v>
      </c>
      <c r="R714" s="91">
        <v>2532.4</v>
      </c>
      <c r="S714" s="87"/>
      <c r="T714" s="88">
        <f>IF(S714=0,0,SUM($S$5:S714))</f>
        <v>0</v>
      </c>
      <c r="U714" s="89">
        <f t="shared" si="252"/>
        <v>0</v>
      </c>
      <c r="V714" s="89">
        <f t="shared" si="253"/>
        <v>0</v>
      </c>
      <c r="W714" s="90">
        <f t="shared" si="254"/>
        <v>0</v>
      </c>
      <c r="X714" s="90">
        <f t="shared" si="254"/>
        <v>0</v>
      </c>
      <c r="Y714" s="89">
        <f t="shared" si="255"/>
        <v>0</v>
      </c>
      <c r="Z714" s="89">
        <f t="shared" si="256"/>
        <v>0</v>
      </c>
      <c r="AA714" s="87"/>
      <c r="AB714" s="87"/>
      <c r="AD714" s="186" t="s">
        <v>145</v>
      </c>
    </row>
    <row r="715" spans="1:30" s="74" customFormat="1" ht="12.95" customHeight="1">
      <c r="A715" s="75" t="str">
        <f t="shared" si="257"/>
        <v/>
      </c>
      <c r="B715" s="76">
        <f t="shared" si="258"/>
        <v>63</v>
      </c>
      <c r="C715" s="77">
        <f t="shared" si="259"/>
        <v>31</v>
      </c>
      <c r="D715" s="78" t="str">
        <f t="shared" si="260"/>
        <v/>
      </c>
      <c r="E715" s="79">
        <f t="shared" si="261"/>
        <v>18.600000000000001</v>
      </c>
      <c r="F715" s="80">
        <v>700</v>
      </c>
      <c r="G715" s="81">
        <v>79.69</v>
      </c>
      <c r="H715" s="81">
        <v>75.81</v>
      </c>
      <c r="I715" s="81">
        <v>3.8799999999999955</v>
      </c>
      <c r="J715" s="81" t="s">
        <v>111</v>
      </c>
      <c r="K715" s="81" t="s">
        <v>96</v>
      </c>
      <c r="L715" s="82">
        <v>0</v>
      </c>
      <c r="M715" s="83" t="s">
        <v>104</v>
      </c>
      <c r="N715" s="83" t="s">
        <v>100</v>
      </c>
      <c r="O715" s="83" t="s">
        <v>100</v>
      </c>
      <c r="P715" s="84">
        <v>0</v>
      </c>
      <c r="Q715" s="85">
        <f t="shared" si="262"/>
        <v>1</v>
      </c>
      <c r="R715" s="91">
        <v>2551</v>
      </c>
      <c r="S715" s="87"/>
      <c r="T715" s="88">
        <f>IF(S715=0,0,SUM($S$5:S715))</f>
        <v>0</v>
      </c>
      <c r="U715" s="89">
        <f t="shared" si="252"/>
        <v>0</v>
      </c>
      <c r="V715" s="89">
        <f t="shared" si="253"/>
        <v>0</v>
      </c>
      <c r="W715" s="90">
        <f t="shared" si="254"/>
        <v>0</v>
      </c>
      <c r="X715" s="90">
        <f t="shared" si="254"/>
        <v>0</v>
      </c>
      <c r="Y715" s="89">
        <f t="shared" si="255"/>
        <v>0</v>
      </c>
      <c r="Z715" s="89">
        <f t="shared" si="256"/>
        <v>0</v>
      </c>
      <c r="AA715" s="87"/>
      <c r="AB715" s="87"/>
      <c r="AD715" s="186" t="s">
        <v>145</v>
      </c>
    </row>
    <row r="716" spans="1:30" s="74" customFormat="1" ht="12.95" customHeight="1">
      <c r="A716" s="75" t="str">
        <f t="shared" si="257"/>
        <v/>
      </c>
      <c r="B716" s="76">
        <f t="shared" si="258"/>
        <v>64</v>
      </c>
      <c r="C716" s="77">
        <f t="shared" si="259"/>
        <v>0</v>
      </c>
      <c r="D716" s="78" t="str">
        <f t="shared" si="260"/>
        <v/>
      </c>
      <c r="E716" s="79">
        <f t="shared" si="261"/>
        <v>9</v>
      </c>
      <c r="F716" s="80">
        <v>700</v>
      </c>
      <c r="G716" s="81">
        <v>79.62</v>
      </c>
      <c r="H716" s="81">
        <v>75.650000000000006</v>
      </c>
      <c r="I716" s="81">
        <v>3.9699999999999989</v>
      </c>
      <c r="J716" s="81" t="s">
        <v>111</v>
      </c>
      <c r="K716" s="81" t="s">
        <v>96</v>
      </c>
      <c r="L716" s="82">
        <v>0</v>
      </c>
      <c r="M716" s="83" t="s">
        <v>100</v>
      </c>
      <c r="N716" s="83" t="s">
        <v>100</v>
      </c>
      <c r="O716" s="83" t="s">
        <v>100</v>
      </c>
      <c r="P716" s="84">
        <v>0</v>
      </c>
      <c r="Q716" s="85">
        <f t="shared" si="262"/>
        <v>1</v>
      </c>
      <c r="R716" s="91">
        <v>2560</v>
      </c>
      <c r="S716" s="87"/>
      <c r="T716" s="88">
        <f>IF(S716=0,0,SUM($S$5:S716))</f>
        <v>0</v>
      </c>
      <c r="U716" s="89">
        <f t="shared" si="252"/>
        <v>0</v>
      </c>
      <c r="V716" s="89">
        <f t="shared" si="253"/>
        <v>0</v>
      </c>
      <c r="W716" s="90">
        <f t="shared" si="254"/>
        <v>0</v>
      </c>
      <c r="X716" s="90">
        <f t="shared" si="254"/>
        <v>0</v>
      </c>
      <c r="Y716" s="89">
        <f t="shared" si="255"/>
        <v>0</v>
      </c>
      <c r="Z716" s="89">
        <f t="shared" si="256"/>
        <v>0</v>
      </c>
      <c r="AA716" s="87"/>
      <c r="AB716" s="87"/>
      <c r="AD716" s="186" t="s">
        <v>145</v>
      </c>
    </row>
    <row r="717" spans="1:30" s="74" customFormat="1" ht="12.95" customHeight="1">
      <c r="A717" s="75" t="str">
        <f t="shared" si="257"/>
        <v/>
      </c>
      <c r="B717" s="76">
        <f t="shared" si="258"/>
        <v>65</v>
      </c>
      <c r="C717" s="77">
        <f t="shared" si="259"/>
        <v>0</v>
      </c>
      <c r="D717" s="78" t="str">
        <f t="shared" si="260"/>
        <v/>
      </c>
      <c r="E717" s="79">
        <f t="shared" si="261"/>
        <v>40</v>
      </c>
      <c r="F717" s="80">
        <v>700</v>
      </c>
      <c r="G717" s="81">
        <v>79.31</v>
      </c>
      <c r="H717" s="81">
        <v>74.94</v>
      </c>
      <c r="I717" s="81">
        <v>4.3700000000000045</v>
      </c>
      <c r="J717" s="81" t="s">
        <v>111</v>
      </c>
      <c r="K717" s="81" t="s">
        <v>96</v>
      </c>
      <c r="L717" s="82">
        <v>0</v>
      </c>
      <c r="M717" s="83" t="s">
        <v>100</v>
      </c>
      <c r="N717" s="83" t="s">
        <v>100</v>
      </c>
      <c r="O717" s="83" t="s">
        <v>100</v>
      </c>
      <c r="P717" s="84">
        <v>0</v>
      </c>
      <c r="Q717" s="85">
        <f t="shared" si="262"/>
        <v>1</v>
      </c>
      <c r="R717" s="91">
        <v>2600</v>
      </c>
      <c r="S717" s="87"/>
      <c r="T717" s="88">
        <f>IF(S717=0,0,SUM($S$5:S717))</f>
        <v>0</v>
      </c>
      <c r="U717" s="89">
        <f t="shared" si="252"/>
        <v>0</v>
      </c>
      <c r="V717" s="89">
        <f t="shared" si="253"/>
        <v>0</v>
      </c>
      <c r="W717" s="90">
        <f t="shared" si="254"/>
        <v>0</v>
      </c>
      <c r="X717" s="90">
        <f t="shared" si="254"/>
        <v>0</v>
      </c>
      <c r="Y717" s="89">
        <f t="shared" si="255"/>
        <v>0</v>
      </c>
      <c r="Z717" s="89">
        <f t="shared" si="256"/>
        <v>0</v>
      </c>
      <c r="AA717" s="87"/>
      <c r="AB717" s="87"/>
      <c r="AD717" s="186" t="s">
        <v>145</v>
      </c>
    </row>
    <row r="718" spans="1:30" s="74" customFormat="1" ht="12.95" customHeight="1">
      <c r="A718" s="75" t="str">
        <f t="shared" si="257"/>
        <v/>
      </c>
      <c r="B718" s="76">
        <f t="shared" si="258"/>
        <v>65</v>
      </c>
      <c r="C718" s="77">
        <f t="shared" si="259"/>
        <v>7.6</v>
      </c>
      <c r="D718" s="78" t="str">
        <f t="shared" si="260"/>
        <v>(전)</v>
      </c>
      <c r="E718" s="79">
        <f t="shared" si="261"/>
        <v>7.6</v>
      </c>
      <c r="F718" s="80">
        <v>700</v>
      </c>
      <c r="G718" s="81">
        <v>79.25</v>
      </c>
      <c r="H718" s="81">
        <v>74.8</v>
      </c>
      <c r="I718" s="81">
        <v>4.4500000000000028</v>
      </c>
      <c r="J718" s="81" t="s">
        <v>111</v>
      </c>
      <c r="K718" s="81" t="s">
        <v>96</v>
      </c>
      <c r="L718" s="82">
        <v>0</v>
      </c>
      <c r="M718" s="83" t="s">
        <v>100</v>
      </c>
      <c r="N718" s="83" t="s">
        <v>100</v>
      </c>
      <c r="O718" s="83" t="s">
        <v>100</v>
      </c>
      <c r="P718" s="84">
        <v>0</v>
      </c>
      <c r="Q718" s="85">
        <f t="shared" si="262"/>
        <v>1</v>
      </c>
      <c r="R718" s="91">
        <v>2607.6</v>
      </c>
      <c r="S718" s="87"/>
      <c r="T718" s="88">
        <f>IF(S718=0,0,SUM($S$5:S718))</f>
        <v>0</v>
      </c>
      <c r="U718" s="89">
        <f t="shared" si="252"/>
        <v>0</v>
      </c>
      <c r="V718" s="89">
        <f t="shared" si="253"/>
        <v>0</v>
      </c>
      <c r="W718" s="90">
        <f t="shared" si="254"/>
        <v>0</v>
      </c>
      <c r="X718" s="90">
        <f t="shared" si="254"/>
        <v>0</v>
      </c>
      <c r="Y718" s="89">
        <f t="shared" si="255"/>
        <v>0</v>
      </c>
      <c r="Z718" s="89">
        <f t="shared" si="256"/>
        <v>0</v>
      </c>
      <c r="AA718" s="87"/>
      <c r="AB718" s="87"/>
      <c r="AD718" s="186" t="s">
        <v>145</v>
      </c>
    </row>
    <row r="719" spans="1:30" s="74" customFormat="1" ht="12.95" customHeight="1">
      <c r="A719" s="75" t="str">
        <f t="shared" si="257"/>
        <v/>
      </c>
      <c r="B719" s="76">
        <f t="shared" si="258"/>
        <v>65</v>
      </c>
      <c r="C719" s="77">
        <f t="shared" si="259"/>
        <v>7.6</v>
      </c>
      <c r="D719" s="78" t="str">
        <f t="shared" si="260"/>
        <v>(후)</v>
      </c>
      <c r="E719" s="79">
        <f t="shared" si="261"/>
        <v>0</v>
      </c>
      <c r="F719" s="80">
        <v>700</v>
      </c>
      <c r="G719" s="81">
        <v>79.25</v>
      </c>
      <c r="H719" s="81">
        <v>74.8</v>
      </c>
      <c r="I719" s="81">
        <v>4.4500000000000028</v>
      </c>
      <c r="J719" s="81" t="s">
        <v>111</v>
      </c>
      <c r="K719" s="81" t="s">
        <v>113</v>
      </c>
      <c r="L719" s="82" t="s">
        <v>114</v>
      </c>
      <c r="M719" s="83" t="s">
        <v>100</v>
      </c>
      <c r="N719" s="83" t="s">
        <v>100</v>
      </c>
      <c r="O719" s="83" t="s">
        <v>100</v>
      </c>
      <c r="P719" s="84">
        <v>0</v>
      </c>
      <c r="Q719" s="85">
        <f t="shared" si="262"/>
        <v>1</v>
      </c>
      <c r="R719" s="91">
        <v>2607.6</v>
      </c>
      <c r="S719" s="87"/>
      <c r="T719" s="88">
        <f>IF(S719=0,0,SUM($S$5:S719))</f>
        <v>0</v>
      </c>
      <c r="U719" s="89">
        <f t="shared" si="252"/>
        <v>0</v>
      </c>
      <c r="V719" s="89">
        <f t="shared" si="253"/>
        <v>0</v>
      </c>
      <c r="W719" s="90">
        <f t="shared" si="254"/>
        <v>0</v>
      </c>
      <c r="X719" s="90">
        <f t="shared" si="254"/>
        <v>0</v>
      </c>
      <c r="Y719" s="89">
        <f t="shared" si="255"/>
        <v>0</v>
      </c>
      <c r="Z719" s="89">
        <f t="shared" si="256"/>
        <v>0</v>
      </c>
      <c r="AA719" s="87"/>
      <c r="AB719" s="87"/>
      <c r="AD719" s="186" t="s">
        <v>145</v>
      </c>
    </row>
    <row r="720" spans="1:30" s="74" customFormat="1" ht="12.95" customHeight="1">
      <c r="A720" s="75" t="str">
        <f t="shared" si="257"/>
        <v/>
      </c>
      <c r="B720" s="76">
        <f t="shared" si="258"/>
        <v>65</v>
      </c>
      <c r="C720" s="77">
        <f t="shared" si="259"/>
        <v>12.4</v>
      </c>
      <c r="D720" s="78" t="str">
        <f t="shared" si="260"/>
        <v>(전)</v>
      </c>
      <c r="E720" s="79">
        <f t="shared" si="261"/>
        <v>4.8</v>
      </c>
      <c r="F720" s="80">
        <v>700</v>
      </c>
      <c r="G720" s="81">
        <v>79.209999999999994</v>
      </c>
      <c r="H720" s="81">
        <v>74.790000000000006</v>
      </c>
      <c r="I720" s="81">
        <v>4.4199999999999875</v>
      </c>
      <c r="J720" s="81" t="s">
        <v>111</v>
      </c>
      <c r="K720" s="81" t="s">
        <v>113</v>
      </c>
      <c r="L720" s="82" t="s">
        <v>114</v>
      </c>
      <c r="M720" s="83" t="s">
        <v>100</v>
      </c>
      <c r="N720" s="83" t="s">
        <v>100</v>
      </c>
      <c r="O720" s="83" t="s">
        <v>100</v>
      </c>
      <c r="P720" s="84">
        <v>0</v>
      </c>
      <c r="Q720" s="85">
        <f t="shared" si="262"/>
        <v>1</v>
      </c>
      <c r="R720" s="91">
        <v>2612.4</v>
      </c>
      <c r="S720" s="87"/>
      <c r="T720" s="88">
        <f>IF(S720=0,0,SUM($S$5:S720))</f>
        <v>0</v>
      </c>
      <c r="U720" s="89">
        <f t="shared" si="252"/>
        <v>0</v>
      </c>
      <c r="V720" s="89">
        <f t="shared" si="253"/>
        <v>0</v>
      </c>
      <c r="W720" s="90">
        <f t="shared" si="254"/>
        <v>0</v>
      </c>
      <c r="X720" s="90">
        <f t="shared" si="254"/>
        <v>0</v>
      </c>
      <c r="Y720" s="89">
        <f t="shared" si="255"/>
        <v>0</v>
      </c>
      <c r="Z720" s="89">
        <f t="shared" si="256"/>
        <v>0</v>
      </c>
      <c r="AA720" s="87"/>
      <c r="AB720" s="87"/>
      <c r="AD720" s="186" t="s">
        <v>145</v>
      </c>
    </row>
    <row r="721" spans="1:30" s="74" customFormat="1" ht="12.95" customHeight="1">
      <c r="A721" s="75" t="str">
        <f t="shared" si="257"/>
        <v/>
      </c>
      <c r="B721" s="76">
        <f t="shared" si="258"/>
        <v>65</v>
      </c>
      <c r="C721" s="77">
        <f t="shared" si="259"/>
        <v>12.4</v>
      </c>
      <c r="D721" s="78" t="str">
        <f t="shared" si="260"/>
        <v>(후)</v>
      </c>
      <c r="E721" s="79">
        <f t="shared" si="261"/>
        <v>0</v>
      </c>
      <c r="F721" s="80">
        <v>700</v>
      </c>
      <c r="G721" s="81">
        <v>79.209999999999994</v>
      </c>
      <c r="H721" s="81">
        <v>74.790000000000006</v>
      </c>
      <c r="I721" s="81">
        <v>4.4199999999999875</v>
      </c>
      <c r="J721" s="81" t="s">
        <v>111</v>
      </c>
      <c r="K721" s="81" t="s">
        <v>96</v>
      </c>
      <c r="L721" s="82">
        <v>0</v>
      </c>
      <c r="M721" s="83" t="s">
        <v>100</v>
      </c>
      <c r="N721" s="83" t="s">
        <v>100</v>
      </c>
      <c r="O721" s="83" t="s">
        <v>100</v>
      </c>
      <c r="P721" s="84">
        <v>0</v>
      </c>
      <c r="Q721" s="85">
        <f t="shared" si="262"/>
        <v>1</v>
      </c>
      <c r="R721" s="91">
        <v>2612.4</v>
      </c>
      <c r="S721" s="87"/>
      <c r="T721" s="88">
        <f>IF(S721=0,0,SUM($S$5:S721))</f>
        <v>0</v>
      </c>
      <c r="U721" s="89">
        <f t="shared" si="252"/>
        <v>0</v>
      </c>
      <c r="V721" s="89">
        <f t="shared" si="253"/>
        <v>0</v>
      </c>
      <c r="W721" s="90">
        <f t="shared" si="254"/>
        <v>0</v>
      </c>
      <c r="X721" s="90">
        <f t="shared" si="254"/>
        <v>0</v>
      </c>
      <c r="Y721" s="89">
        <f t="shared" si="255"/>
        <v>0</v>
      </c>
      <c r="Z721" s="89">
        <f t="shared" si="256"/>
        <v>0</v>
      </c>
      <c r="AA721" s="87"/>
      <c r="AB721" s="87"/>
      <c r="AD721" s="186" t="s">
        <v>145</v>
      </c>
    </row>
    <row r="722" spans="1:30" s="74" customFormat="1" ht="12.95" customHeight="1">
      <c r="A722" s="75" t="str">
        <f t="shared" si="257"/>
        <v/>
      </c>
      <c r="B722" s="76">
        <f t="shared" si="258"/>
        <v>66</v>
      </c>
      <c r="C722" s="77">
        <f t="shared" si="259"/>
        <v>0</v>
      </c>
      <c r="D722" s="78" t="str">
        <f t="shared" si="260"/>
        <v/>
      </c>
      <c r="E722" s="79">
        <f t="shared" si="261"/>
        <v>27.6</v>
      </c>
      <c r="F722" s="80">
        <v>700</v>
      </c>
      <c r="G722" s="81">
        <v>78.989999999999995</v>
      </c>
      <c r="H722" s="81">
        <v>74.739999999999995</v>
      </c>
      <c r="I722" s="81">
        <v>4.25</v>
      </c>
      <c r="J722" s="81" t="s">
        <v>111</v>
      </c>
      <c r="K722" s="81" t="s">
        <v>96</v>
      </c>
      <c r="L722" s="82">
        <v>0</v>
      </c>
      <c r="M722" s="83" t="s">
        <v>100</v>
      </c>
      <c r="N722" s="83" t="s">
        <v>100</v>
      </c>
      <c r="O722" s="83" t="s">
        <v>100</v>
      </c>
      <c r="P722" s="84">
        <v>0</v>
      </c>
      <c r="Q722" s="85">
        <f t="shared" si="262"/>
        <v>1</v>
      </c>
      <c r="R722" s="91">
        <v>2640</v>
      </c>
      <c r="S722" s="87"/>
      <c r="T722" s="88">
        <f>IF(S722=0,0,SUM($S$5:S722))</f>
        <v>0</v>
      </c>
      <c r="U722" s="89">
        <f t="shared" si="252"/>
        <v>0</v>
      </c>
      <c r="V722" s="89">
        <f t="shared" si="253"/>
        <v>0</v>
      </c>
      <c r="W722" s="90">
        <f t="shared" si="254"/>
        <v>0</v>
      </c>
      <c r="X722" s="90">
        <f t="shared" si="254"/>
        <v>0</v>
      </c>
      <c r="Y722" s="89">
        <f t="shared" si="255"/>
        <v>0</v>
      </c>
      <c r="Z722" s="89">
        <f t="shared" si="256"/>
        <v>0</v>
      </c>
      <c r="AA722" s="87"/>
      <c r="AB722" s="87"/>
      <c r="AD722" s="186" t="s">
        <v>145</v>
      </c>
    </row>
    <row r="723" spans="1:30" s="74" customFormat="1" ht="12.95" customHeight="1">
      <c r="A723" s="75" t="str">
        <f t="shared" si="257"/>
        <v/>
      </c>
      <c r="B723" s="76">
        <f t="shared" si="258"/>
        <v>66</v>
      </c>
      <c r="C723" s="77">
        <f t="shared" si="259"/>
        <v>12.4</v>
      </c>
      <c r="D723" s="78" t="str">
        <f t="shared" si="260"/>
        <v/>
      </c>
      <c r="E723" s="79">
        <f t="shared" si="261"/>
        <v>12.4</v>
      </c>
      <c r="F723" s="80">
        <v>700</v>
      </c>
      <c r="G723" s="81">
        <v>78.900000000000006</v>
      </c>
      <c r="H723" s="81">
        <v>74.72</v>
      </c>
      <c r="I723" s="81">
        <v>4.1800000000000068</v>
      </c>
      <c r="J723" s="81" t="s">
        <v>111</v>
      </c>
      <c r="K723" s="81" t="s">
        <v>96</v>
      </c>
      <c r="L723" s="82">
        <v>0</v>
      </c>
      <c r="M723" s="83" t="s">
        <v>100</v>
      </c>
      <c r="N723" s="83" t="s">
        <v>112</v>
      </c>
      <c r="O723" s="83" t="s">
        <v>100</v>
      </c>
      <c r="P723" s="84">
        <v>0</v>
      </c>
      <c r="Q723" s="85">
        <f t="shared" si="262"/>
        <v>1</v>
      </c>
      <c r="R723" s="91">
        <v>2652.4</v>
      </c>
      <c r="S723" s="87"/>
      <c r="T723" s="88">
        <f>IF(S723=0,0,SUM($S$5:S723))</f>
        <v>0</v>
      </c>
      <c r="U723" s="89">
        <f t="shared" si="252"/>
        <v>0</v>
      </c>
      <c r="V723" s="89">
        <f t="shared" si="253"/>
        <v>0</v>
      </c>
      <c r="W723" s="90">
        <f t="shared" si="254"/>
        <v>0</v>
      </c>
      <c r="X723" s="90">
        <f t="shared" si="254"/>
        <v>0</v>
      </c>
      <c r="Y723" s="89">
        <f t="shared" si="255"/>
        <v>0</v>
      </c>
      <c r="Z723" s="89">
        <f t="shared" si="256"/>
        <v>0</v>
      </c>
      <c r="AA723" s="87"/>
      <c r="AB723" s="87"/>
      <c r="AD723" s="186" t="s">
        <v>145</v>
      </c>
    </row>
    <row r="724" spans="1:30" s="74" customFormat="1" ht="12.95" customHeight="1">
      <c r="A724" s="75" t="str">
        <f t="shared" si="257"/>
        <v/>
      </c>
      <c r="B724" s="76">
        <f t="shared" si="258"/>
        <v>66</v>
      </c>
      <c r="C724" s="77">
        <f t="shared" si="259"/>
        <v>19.2</v>
      </c>
      <c r="D724" s="78" t="str">
        <f t="shared" si="260"/>
        <v/>
      </c>
      <c r="E724" s="79">
        <f t="shared" si="261"/>
        <v>6.8</v>
      </c>
      <c r="F724" s="80">
        <v>700</v>
      </c>
      <c r="G724" s="81">
        <v>78.849999999999994</v>
      </c>
      <c r="H724" s="81">
        <v>74.7</v>
      </c>
      <c r="I724" s="81">
        <v>4.1499999999999915</v>
      </c>
      <c r="J724" s="81" t="s">
        <v>111</v>
      </c>
      <c r="K724" s="81" t="s">
        <v>96</v>
      </c>
      <c r="L724" s="82">
        <v>0</v>
      </c>
      <c r="M724" s="83" t="s">
        <v>104</v>
      </c>
      <c r="N724" s="83" t="s">
        <v>100</v>
      </c>
      <c r="O724" s="83" t="s">
        <v>100</v>
      </c>
      <c r="P724" s="84">
        <v>0</v>
      </c>
      <c r="Q724" s="85">
        <f t="shared" si="262"/>
        <v>1</v>
      </c>
      <c r="R724" s="91">
        <v>2659.2</v>
      </c>
      <c r="S724" s="87"/>
      <c r="T724" s="88">
        <f>IF(S724=0,0,SUM($S$5:S724))</f>
        <v>0</v>
      </c>
      <c r="U724" s="89">
        <f t="shared" si="252"/>
        <v>0</v>
      </c>
      <c r="V724" s="89">
        <f t="shared" si="253"/>
        <v>0</v>
      </c>
      <c r="W724" s="90">
        <f t="shared" si="254"/>
        <v>0</v>
      </c>
      <c r="X724" s="90">
        <f t="shared" si="254"/>
        <v>0</v>
      </c>
      <c r="Y724" s="89">
        <f t="shared" si="255"/>
        <v>0</v>
      </c>
      <c r="Z724" s="89">
        <f t="shared" si="256"/>
        <v>0</v>
      </c>
      <c r="AA724" s="87"/>
      <c r="AB724" s="87"/>
      <c r="AD724" s="186" t="s">
        <v>145</v>
      </c>
    </row>
    <row r="725" spans="1:30" s="74" customFormat="1" ht="12.95" customHeight="1">
      <c r="A725" s="75" t="str">
        <f t="shared" si="257"/>
        <v/>
      </c>
      <c r="B725" s="76">
        <f t="shared" si="258"/>
        <v>67</v>
      </c>
      <c r="C725" s="77">
        <f t="shared" si="259"/>
        <v>0</v>
      </c>
      <c r="D725" s="78" t="str">
        <f t="shared" si="260"/>
        <v/>
      </c>
      <c r="E725" s="79">
        <f t="shared" si="261"/>
        <v>20.8</v>
      </c>
      <c r="F725" s="80">
        <v>700</v>
      </c>
      <c r="G725" s="81">
        <v>78.680000000000007</v>
      </c>
      <c r="H725" s="81">
        <v>74.66</v>
      </c>
      <c r="I725" s="81">
        <v>4.0200000000000102</v>
      </c>
      <c r="J725" s="81" t="s">
        <v>111</v>
      </c>
      <c r="K725" s="81" t="s">
        <v>96</v>
      </c>
      <c r="L725" s="82">
        <v>0</v>
      </c>
      <c r="M725" s="83" t="s">
        <v>100</v>
      </c>
      <c r="N725" s="83" t="s">
        <v>100</v>
      </c>
      <c r="O725" s="83" t="s">
        <v>100</v>
      </c>
      <c r="P725" s="84">
        <v>0</v>
      </c>
      <c r="Q725" s="85">
        <f t="shared" si="262"/>
        <v>1</v>
      </c>
      <c r="R725" s="91">
        <v>2680</v>
      </c>
      <c r="S725" s="87"/>
      <c r="T725" s="88">
        <f>IF(S725=0,0,SUM($S$5:S725))</f>
        <v>0</v>
      </c>
      <c r="U725" s="89">
        <f t="shared" si="252"/>
        <v>0</v>
      </c>
      <c r="V725" s="89">
        <f t="shared" si="253"/>
        <v>0</v>
      </c>
      <c r="W725" s="90">
        <f t="shared" si="254"/>
        <v>0</v>
      </c>
      <c r="X725" s="90">
        <f t="shared" si="254"/>
        <v>0</v>
      </c>
      <c r="Y725" s="89">
        <f t="shared" si="255"/>
        <v>0</v>
      </c>
      <c r="Z725" s="89">
        <f t="shared" si="256"/>
        <v>0</v>
      </c>
      <c r="AA725" s="87"/>
      <c r="AB725" s="87"/>
      <c r="AD725" s="186" t="s">
        <v>145</v>
      </c>
    </row>
    <row r="726" spans="1:30" s="104" customFormat="1" ht="12.95" customHeight="1">
      <c r="A726" s="92" t="str">
        <f t="shared" si="257"/>
        <v/>
      </c>
      <c r="B726" s="93">
        <f t="shared" si="258"/>
        <v>68</v>
      </c>
      <c r="C726" s="94">
        <f t="shared" si="259"/>
        <v>0</v>
      </c>
      <c r="D726" s="95" t="str">
        <f t="shared" si="260"/>
        <v>(전)</v>
      </c>
      <c r="E726" s="96">
        <f t="shared" si="261"/>
        <v>40</v>
      </c>
      <c r="F726" s="97">
        <v>700</v>
      </c>
      <c r="G726" s="98">
        <v>78.37</v>
      </c>
      <c r="H726" s="98">
        <v>74.59</v>
      </c>
      <c r="I726" s="98">
        <v>3.7800000000000011</v>
      </c>
      <c r="J726" s="98" t="s">
        <v>111</v>
      </c>
      <c r="K726" s="98" t="s">
        <v>96</v>
      </c>
      <c r="L726" s="99">
        <v>0</v>
      </c>
      <c r="M726" s="100" t="s">
        <v>100</v>
      </c>
      <c r="N726" s="100" t="s">
        <v>100</v>
      </c>
      <c r="O726" s="100" t="s">
        <v>100</v>
      </c>
      <c r="P726" s="101">
        <v>0</v>
      </c>
      <c r="Q726" s="102">
        <f t="shared" si="262"/>
        <v>1</v>
      </c>
      <c r="R726" s="103">
        <v>2720</v>
      </c>
      <c r="S726" s="87"/>
      <c r="T726" s="88">
        <f>IF(S726=0,0,SUM($S$5:S726))</f>
        <v>0</v>
      </c>
      <c r="U726" s="89">
        <f t="shared" si="252"/>
        <v>0</v>
      </c>
      <c r="V726" s="89">
        <f t="shared" si="253"/>
        <v>0</v>
      </c>
      <c r="W726" s="90">
        <f t="shared" si="254"/>
        <v>0</v>
      </c>
      <c r="X726" s="90">
        <f t="shared" si="254"/>
        <v>0</v>
      </c>
      <c r="Y726" s="89">
        <f t="shared" si="255"/>
        <v>0</v>
      </c>
      <c r="Z726" s="89">
        <f t="shared" si="256"/>
        <v>0</v>
      </c>
      <c r="AA726" s="87"/>
      <c r="AB726" s="87"/>
      <c r="AD726" s="186" t="s">
        <v>145</v>
      </c>
    </row>
    <row r="727" spans="1:30" s="104" customFormat="1" ht="12.95" customHeight="1">
      <c r="A727" s="92" t="str">
        <f t="shared" si="257"/>
        <v/>
      </c>
      <c r="B727" s="93">
        <f t="shared" si="258"/>
        <v>68</v>
      </c>
      <c r="C727" s="94">
        <f t="shared" si="259"/>
        <v>0</v>
      </c>
      <c r="D727" s="95" t="str">
        <f t="shared" si="260"/>
        <v>(후)</v>
      </c>
      <c r="E727" s="96">
        <f t="shared" si="261"/>
        <v>0</v>
      </c>
      <c r="F727" s="97">
        <v>700</v>
      </c>
      <c r="G727" s="98">
        <v>78.37</v>
      </c>
      <c r="H727" s="98">
        <v>74.59</v>
      </c>
      <c r="I727" s="98">
        <v>3.7800000000000011</v>
      </c>
      <c r="J727" s="98" t="s">
        <v>111</v>
      </c>
      <c r="K727" s="98" t="s">
        <v>95</v>
      </c>
      <c r="L727" s="99">
        <v>0</v>
      </c>
      <c r="M727" s="100" t="s">
        <v>100</v>
      </c>
      <c r="N727" s="100" t="s">
        <v>100</v>
      </c>
      <c r="O727" s="100" t="s">
        <v>100</v>
      </c>
      <c r="P727" s="101">
        <v>0</v>
      </c>
      <c r="Q727" s="102">
        <f t="shared" si="262"/>
        <v>1</v>
      </c>
      <c r="R727" s="103">
        <v>2720</v>
      </c>
      <c r="S727" s="87"/>
      <c r="T727" s="88">
        <f>IF(S727=0,0,SUM($S$5:S727))</f>
        <v>0</v>
      </c>
      <c r="U727" s="89">
        <f t="shared" si="252"/>
        <v>0</v>
      </c>
      <c r="V727" s="89">
        <f t="shared" si="253"/>
        <v>0</v>
      </c>
      <c r="W727" s="90">
        <f t="shared" si="254"/>
        <v>0</v>
      </c>
      <c r="X727" s="90">
        <f t="shared" si="254"/>
        <v>0</v>
      </c>
      <c r="Y727" s="89">
        <f t="shared" si="255"/>
        <v>0</v>
      </c>
      <c r="Z727" s="89">
        <f t="shared" si="256"/>
        <v>0</v>
      </c>
      <c r="AA727" s="87"/>
      <c r="AB727" s="87"/>
      <c r="AD727" s="186" t="s">
        <v>145</v>
      </c>
    </row>
    <row r="728" spans="1:30" s="74" customFormat="1" ht="12.95" customHeight="1">
      <c r="A728" s="75" t="str">
        <f t="shared" si="257"/>
        <v/>
      </c>
      <c r="B728" s="76">
        <f t="shared" si="258"/>
        <v>68</v>
      </c>
      <c r="C728" s="77">
        <f t="shared" si="259"/>
        <v>7.6</v>
      </c>
      <c r="D728" s="78" t="str">
        <f t="shared" si="260"/>
        <v/>
      </c>
      <c r="E728" s="79">
        <f t="shared" si="261"/>
        <v>7.6</v>
      </c>
      <c r="F728" s="80">
        <v>700</v>
      </c>
      <c r="G728" s="81">
        <v>78.31</v>
      </c>
      <c r="H728" s="81">
        <v>74.569999999999993</v>
      </c>
      <c r="I728" s="81">
        <v>3.7400000000000091</v>
      </c>
      <c r="J728" s="81" t="s">
        <v>111</v>
      </c>
      <c r="K728" s="81" t="s">
        <v>95</v>
      </c>
      <c r="L728" s="82">
        <v>0</v>
      </c>
      <c r="M728" s="83" t="s">
        <v>104</v>
      </c>
      <c r="N728" s="83" t="s">
        <v>100</v>
      </c>
      <c r="O728" s="83" t="s">
        <v>100</v>
      </c>
      <c r="P728" s="84">
        <v>0</v>
      </c>
      <c r="Q728" s="85">
        <f t="shared" si="262"/>
        <v>1</v>
      </c>
      <c r="R728" s="91">
        <v>2727.6</v>
      </c>
      <c r="S728" s="87"/>
      <c r="T728" s="88">
        <f>IF(S728=0,0,SUM($S$5:S728))</f>
        <v>0</v>
      </c>
      <c r="U728" s="89">
        <f t="shared" si="252"/>
        <v>0</v>
      </c>
      <c r="V728" s="89">
        <f t="shared" si="253"/>
        <v>0</v>
      </c>
      <c r="W728" s="90">
        <f t="shared" si="254"/>
        <v>0</v>
      </c>
      <c r="X728" s="90">
        <f t="shared" si="254"/>
        <v>0</v>
      </c>
      <c r="Y728" s="89">
        <f t="shared" si="255"/>
        <v>0</v>
      </c>
      <c r="Z728" s="89">
        <f t="shared" si="256"/>
        <v>0</v>
      </c>
      <c r="AA728" s="87"/>
      <c r="AB728" s="87"/>
      <c r="AD728" s="186" t="s">
        <v>145</v>
      </c>
    </row>
    <row r="729" spans="1:30" s="74" customFormat="1" ht="12.95" customHeight="1">
      <c r="A729" s="75" t="str">
        <f t="shared" si="257"/>
        <v/>
      </c>
      <c r="B729" s="76">
        <f t="shared" si="258"/>
        <v>68</v>
      </c>
      <c r="C729" s="77">
        <f t="shared" si="259"/>
        <v>29.6</v>
      </c>
      <c r="D729" s="78" t="str">
        <f t="shared" si="260"/>
        <v/>
      </c>
      <c r="E729" s="79">
        <f t="shared" si="261"/>
        <v>22</v>
      </c>
      <c r="F729" s="80">
        <v>700</v>
      </c>
      <c r="G729" s="81">
        <v>78.14</v>
      </c>
      <c r="H729" s="81">
        <v>74.53</v>
      </c>
      <c r="I729" s="81">
        <v>3.6099999999999994</v>
      </c>
      <c r="J729" s="81" t="s">
        <v>111</v>
      </c>
      <c r="K729" s="81" t="s">
        <v>96</v>
      </c>
      <c r="L729" s="82">
        <v>0</v>
      </c>
      <c r="M729" s="83" t="s">
        <v>100</v>
      </c>
      <c r="N729" s="83" t="s">
        <v>100</v>
      </c>
      <c r="O729" s="83" t="s">
        <v>100</v>
      </c>
      <c r="P729" s="84">
        <v>0</v>
      </c>
      <c r="Q729" s="85">
        <f t="shared" si="262"/>
        <v>1</v>
      </c>
      <c r="R729" s="91">
        <v>2749.6</v>
      </c>
      <c r="S729" s="87"/>
      <c r="T729" s="88">
        <f>IF(S729=0,0,SUM($S$5:S729))</f>
        <v>0</v>
      </c>
      <c r="U729" s="89">
        <f t="shared" si="252"/>
        <v>0</v>
      </c>
      <c r="V729" s="89">
        <f t="shared" si="253"/>
        <v>0</v>
      </c>
      <c r="W729" s="90">
        <f t="shared" si="254"/>
        <v>0</v>
      </c>
      <c r="X729" s="90">
        <f t="shared" si="254"/>
        <v>0</v>
      </c>
      <c r="Y729" s="89">
        <f t="shared" si="255"/>
        <v>0</v>
      </c>
      <c r="Z729" s="89">
        <f t="shared" si="256"/>
        <v>0</v>
      </c>
      <c r="AA729" s="87"/>
      <c r="AB729" s="87"/>
      <c r="AD729" s="186" t="s">
        <v>145</v>
      </c>
    </row>
    <row r="730" spans="1:30" s="74" customFormat="1" ht="12.95" customHeight="1">
      <c r="A730" s="75" t="str">
        <f t="shared" si="257"/>
        <v/>
      </c>
      <c r="B730" s="76">
        <f t="shared" si="258"/>
        <v>69</v>
      </c>
      <c r="C730" s="77">
        <f t="shared" si="259"/>
        <v>0</v>
      </c>
      <c r="D730" s="78" t="str">
        <f t="shared" si="260"/>
        <v/>
      </c>
      <c r="E730" s="79">
        <f t="shared" si="261"/>
        <v>10.4</v>
      </c>
      <c r="F730" s="80">
        <v>700</v>
      </c>
      <c r="G730" s="81">
        <v>78.040000000000006</v>
      </c>
      <c r="H730" s="81">
        <v>74.510000000000005</v>
      </c>
      <c r="I730" s="81">
        <v>3.5300000000000011</v>
      </c>
      <c r="J730" s="81" t="s">
        <v>111</v>
      </c>
      <c r="K730" s="81" t="s">
        <v>95</v>
      </c>
      <c r="L730" s="82">
        <v>0</v>
      </c>
      <c r="M730" s="83" t="s">
        <v>100</v>
      </c>
      <c r="N730" s="83" t="s">
        <v>100</v>
      </c>
      <c r="O730" s="83" t="s">
        <v>100</v>
      </c>
      <c r="P730" s="84">
        <v>0</v>
      </c>
      <c r="Q730" s="85">
        <f t="shared" si="262"/>
        <v>1</v>
      </c>
      <c r="R730" s="91">
        <v>2760</v>
      </c>
      <c r="S730" s="87"/>
      <c r="T730" s="88">
        <f>IF(S730=0,0,SUM($S$5:S730))</f>
        <v>0</v>
      </c>
      <c r="U730" s="89">
        <f t="shared" si="252"/>
        <v>0</v>
      </c>
      <c r="V730" s="89">
        <f t="shared" si="253"/>
        <v>0</v>
      </c>
      <c r="W730" s="90">
        <f t="shared" si="254"/>
        <v>0</v>
      </c>
      <c r="X730" s="90">
        <f t="shared" si="254"/>
        <v>0</v>
      </c>
      <c r="Y730" s="89">
        <f t="shared" si="255"/>
        <v>0</v>
      </c>
      <c r="Z730" s="89">
        <f t="shared" si="256"/>
        <v>0</v>
      </c>
      <c r="AA730" s="87"/>
      <c r="AB730" s="87"/>
      <c r="AD730" s="186" t="s">
        <v>145</v>
      </c>
    </row>
    <row r="731" spans="1:30" s="74" customFormat="1" ht="12.95" customHeight="1">
      <c r="A731" s="75" t="str">
        <f t="shared" si="257"/>
        <v/>
      </c>
      <c r="B731" s="76">
        <f t="shared" si="258"/>
        <v>69</v>
      </c>
      <c r="C731" s="77">
        <f t="shared" si="259"/>
        <v>29.6</v>
      </c>
      <c r="D731" s="78" t="str">
        <f t="shared" si="260"/>
        <v/>
      </c>
      <c r="E731" s="79">
        <f t="shared" si="261"/>
        <v>29.6</v>
      </c>
      <c r="F731" s="80">
        <v>700</v>
      </c>
      <c r="G731" s="81">
        <v>77.739999999999995</v>
      </c>
      <c r="H731" s="81">
        <v>74.459999999999994</v>
      </c>
      <c r="I731" s="81">
        <v>3.2800000000000011</v>
      </c>
      <c r="J731" s="81" t="s">
        <v>111</v>
      </c>
      <c r="K731" s="81" t="s">
        <v>95</v>
      </c>
      <c r="L731" s="82">
        <v>0</v>
      </c>
      <c r="M731" s="83" t="s">
        <v>100</v>
      </c>
      <c r="N731" s="83" t="s">
        <v>100</v>
      </c>
      <c r="O731" s="83" t="s">
        <v>100</v>
      </c>
      <c r="P731" s="84">
        <v>0</v>
      </c>
      <c r="Q731" s="85">
        <f t="shared" si="262"/>
        <v>1</v>
      </c>
      <c r="R731" s="91">
        <v>2789.6</v>
      </c>
      <c r="S731" s="87"/>
      <c r="T731" s="88">
        <f>IF(S731=0,0,SUM($S$5:S731))</f>
        <v>0</v>
      </c>
      <c r="U731" s="89">
        <f t="shared" si="252"/>
        <v>0</v>
      </c>
      <c r="V731" s="89">
        <f t="shared" si="253"/>
        <v>0</v>
      </c>
      <c r="W731" s="90">
        <f t="shared" si="254"/>
        <v>0</v>
      </c>
      <c r="X731" s="90">
        <f t="shared" si="254"/>
        <v>0</v>
      </c>
      <c r="Y731" s="89">
        <f t="shared" si="255"/>
        <v>0</v>
      </c>
      <c r="Z731" s="89">
        <f t="shared" si="256"/>
        <v>0</v>
      </c>
      <c r="AA731" s="87"/>
      <c r="AB731" s="87"/>
      <c r="AD731" s="186" t="s">
        <v>145</v>
      </c>
    </row>
    <row r="732" spans="1:30" s="74" customFormat="1" ht="12.95" customHeight="1">
      <c r="A732" s="75" t="str">
        <f t="shared" si="257"/>
        <v/>
      </c>
      <c r="B732" s="76">
        <f t="shared" si="258"/>
        <v>69</v>
      </c>
      <c r="C732" s="77">
        <f t="shared" si="259"/>
        <v>32.799999999999997</v>
      </c>
      <c r="D732" s="78" t="str">
        <f t="shared" si="260"/>
        <v>(전)</v>
      </c>
      <c r="E732" s="79">
        <f t="shared" si="261"/>
        <v>3.2</v>
      </c>
      <c r="F732" s="80">
        <v>700</v>
      </c>
      <c r="G732" s="81">
        <v>77.7</v>
      </c>
      <c r="H732" s="81">
        <v>74.45</v>
      </c>
      <c r="I732" s="81">
        <v>3.25</v>
      </c>
      <c r="J732" s="81" t="s">
        <v>111</v>
      </c>
      <c r="K732" s="81" t="s">
        <v>95</v>
      </c>
      <c r="L732" s="82">
        <v>0</v>
      </c>
      <c r="M732" s="83" t="s">
        <v>100</v>
      </c>
      <c r="N732" s="83" t="s">
        <v>100</v>
      </c>
      <c r="O732" s="83" t="s">
        <v>100</v>
      </c>
      <c r="P732" s="84">
        <v>0</v>
      </c>
      <c r="Q732" s="85">
        <f t="shared" si="262"/>
        <v>1</v>
      </c>
      <c r="R732" s="91">
        <v>2792.8</v>
      </c>
      <c r="S732" s="87"/>
      <c r="T732" s="88">
        <f>IF(S732=0,0,SUM($S$5:S732))</f>
        <v>0</v>
      </c>
      <c r="U732" s="89">
        <f t="shared" si="252"/>
        <v>0</v>
      </c>
      <c r="V732" s="89">
        <f t="shared" si="253"/>
        <v>0</v>
      </c>
      <c r="W732" s="90">
        <f t="shared" si="254"/>
        <v>0</v>
      </c>
      <c r="X732" s="90">
        <f t="shared" si="254"/>
        <v>0</v>
      </c>
      <c r="Y732" s="89">
        <f t="shared" si="255"/>
        <v>0</v>
      </c>
      <c r="Z732" s="89">
        <f t="shared" si="256"/>
        <v>0</v>
      </c>
      <c r="AA732" s="87"/>
      <c r="AB732" s="87"/>
      <c r="AD732" s="186" t="s">
        <v>145</v>
      </c>
    </row>
    <row r="733" spans="1:30" s="74" customFormat="1" ht="12.95" customHeight="1">
      <c r="A733" s="75" t="str">
        <f t="shared" si="257"/>
        <v/>
      </c>
      <c r="B733" s="76">
        <f t="shared" si="258"/>
        <v>69</v>
      </c>
      <c r="C733" s="77">
        <f t="shared" si="259"/>
        <v>32.799999999999997</v>
      </c>
      <c r="D733" s="78" t="str">
        <f t="shared" si="260"/>
        <v>(후)</v>
      </c>
      <c r="E733" s="79">
        <f t="shared" si="261"/>
        <v>0</v>
      </c>
      <c r="F733" s="80">
        <v>700</v>
      </c>
      <c r="G733" s="81">
        <v>77.7</v>
      </c>
      <c r="H733" s="81">
        <v>74.45</v>
      </c>
      <c r="I733" s="81">
        <v>3.25</v>
      </c>
      <c r="J733" s="81" t="s">
        <v>111</v>
      </c>
      <c r="K733" s="81" t="s">
        <v>96</v>
      </c>
      <c r="L733" s="82">
        <v>0</v>
      </c>
      <c r="M733" s="83" t="s">
        <v>100</v>
      </c>
      <c r="N733" s="83" t="s">
        <v>100</v>
      </c>
      <c r="O733" s="83" t="s">
        <v>100</v>
      </c>
      <c r="P733" s="84">
        <v>0</v>
      </c>
      <c r="Q733" s="85">
        <f t="shared" si="262"/>
        <v>1</v>
      </c>
      <c r="R733" s="91">
        <v>2792.8</v>
      </c>
      <c r="S733" s="87"/>
      <c r="T733" s="88">
        <f>IF(S733=0,0,SUM($S$5:S733))</f>
        <v>0</v>
      </c>
      <c r="U733" s="89">
        <f t="shared" si="252"/>
        <v>0</v>
      </c>
      <c r="V733" s="89">
        <f t="shared" si="253"/>
        <v>0</v>
      </c>
      <c r="W733" s="90">
        <f t="shared" si="254"/>
        <v>0</v>
      </c>
      <c r="X733" s="90">
        <f t="shared" si="254"/>
        <v>0</v>
      </c>
      <c r="Y733" s="89">
        <f t="shared" si="255"/>
        <v>0</v>
      </c>
      <c r="Z733" s="89">
        <f t="shared" si="256"/>
        <v>0</v>
      </c>
      <c r="AA733" s="87"/>
      <c r="AB733" s="87"/>
      <c r="AD733" s="186" t="s">
        <v>145</v>
      </c>
    </row>
    <row r="734" spans="1:30" s="74" customFormat="1" ht="12.95" customHeight="1">
      <c r="A734" s="75" t="str">
        <f t="shared" si="257"/>
        <v/>
      </c>
      <c r="B734" s="76">
        <f t="shared" si="258"/>
        <v>69</v>
      </c>
      <c r="C734" s="77">
        <f t="shared" si="259"/>
        <v>37.799999999999997</v>
      </c>
      <c r="D734" s="78" t="str">
        <f t="shared" si="260"/>
        <v>(전)</v>
      </c>
      <c r="E734" s="79">
        <f t="shared" si="261"/>
        <v>5</v>
      </c>
      <c r="F734" s="80">
        <v>700</v>
      </c>
      <c r="G734" s="81">
        <v>77.650000000000006</v>
      </c>
      <c r="H734" s="81">
        <v>73.19</v>
      </c>
      <c r="I734" s="81">
        <v>4.460000000000008</v>
      </c>
      <c r="J734" s="81" t="s">
        <v>111</v>
      </c>
      <c r="K734" s="81" t="s">
        <v>96</v>
      </c>
      <c r="L734" s="82">
        <v>0</v>
      </c>
      <c r="M734" s="83" t="s">
        <v>100</v>
      </c>
      <c r="N734" s="83" t="s">
        <v>100</v>
      </c>
      <c r="O734" s="83" t="s">
        <v>100</v>
      </c>
      <c r="P734" s="84">
        <v>0</v>
      </c>
      <c r="Q734" s="85">
        <f t="shared" si="262"/>
        <v>1</v>
      </c>
      <c r="R734" s="91">
        <v>2797.8</v>
      </c>
      <c r="S734" s="87"/>
      <c r="T734" s="88">
        <f>IF(S734=0,0,SUM($S$5:S734))</f>
        <v>0</v>
      </c>
      <c r="U734" s="89">
        <f t="shared" si="252"/>
        <v>0</v>
      </c>
      <c r="V734" s="89">
        <f t="shared" si="253"/>
        <v>0</v>
      </c>
      <c r="W734" s="90">
        <f t="shared" si="254"/>
        <v>0</v>
      </c>
      <c r="X734" s="90">
        <f t="shared" si="254"/>
        <v>0</v>
      </c>
      <c r="Y734" s="89">
        <f t="shared" si="255"/>
        <v>0</v>
      </c>
      <c r="Z734" s="89">
        <f t="shared" si="256"/>
        <v>0</v>
      </c>
      <c r="AA734" s="87"/>
      <c r="AB734" s="87"/>
      <c r="AD734" s="186" t="s">
        <v>145</v>
      </c>
    </row>
    <row r="735" spans="1:30" s="74" customFormat="1" ht="12.95" customHeight="1">
      <c r="A735" s="75" t="str">
        <f t="shared" si="257"/>
        <v/>
      </c>
      <c r="B735" s="76">
        <f t="shared" si="258"/>
        <v>69</v>
      </c>
      <c r="C735" s="77">
        <f t="shared" si="259"/>
        <v>37.799999999999997</v>
      </c>
      <c r="D735" s="78" t="str">
        <f t="shared" si="260"/>
        <v>(후)</v>
      </c>
      <c r="E735" s="79">
        <f t="shared" si="261"/>
        <v>0</v>
      </c>
      <c r="F735" s="80">
        <v>700</v>
      </c>
      <c r="G735" s="81">
        <v>77.650000000000006</v>
      </c>
      <c r="H735" s="81">
        <v>73.19</v>
      </c>
      <c r="I735" s="81">
        <v>4.460000000000008</v>
      </c>
      <c r="J735" s="81" t="s">
        <v>111</v>
      </c>
      <c r="K735" s="81" t="s">
        <v>113</v>
      </c>
      <c r="L735" s="82" t="s">
        <v>114</v>
      </c>
      <c r="M735" s="83" t="s">
        <v>100</v>
      </c>
      <c r="N735" s="83" t="s">
        <v>100</v>
      </c>
      <c r="O735" s="83" t="s">
        <v>100</v>
      </c>
      <c r="P735" s="84">
        <v>0</v>
      </c>
      <c r="Q735" s="85">
        <f t="shared" si="262"/>
        <v>1</v>
      </c>
      <c r="R735" s="91">
        <v>2797.8</v>
      </c>
      <c r="S735" s="87"/>
      <c r="T735" s="88">
        <f>IF(S735=0,0,SUM($S$5:S735))</f>
        <v>0</v>
      </c>
      <c r="U735" s="89">
        <f t="shared" si="252"/>
        <v>0</v>
      </c>
      <c r="V735" s="89">
        <f t="shared" si="253"/>
        <v>0</v>
      </c>
      <c r="W735" s="90">
        <f t="shared" si="254"/>
        <v>0</v>
      </c>
      <c r="X735" s="90">
        <f t="shared" si="254"/>
        <v>0</v>
      </c>
      <c r="Y735" s="89">
        <f t="shared" si="255"/>
        <v>0</v>
      </c>
      <c r="Z735" s="89">
        <f t="shared" si="256"/>
        <v>0</v>
      </c>
      <c r="AA735" s="87"/>
      <c r="AB735" s="87"/>
      <c r="AD735" s="186" t="s">
        <v>145</v>
      </c>
    </row>
    <row r="736" spans="1:30" s="74" customFormat="1" ht="12.95" customHeight="1">
      <c r="A736" s="75" t="str">
        <f t="shared" si="257"/>
        <v/>
      </c>
      <c r="B736" s="76">
        <f t="shared" si="258"/>
        <v>69</v>
      </c>
      <c r="C736" s="77">
        <f t="shared" si="259"/>
        <v>39.799999999999997</v>
      </c>
      <c r="D736" s="78" t="str">
        <f t="shared" si="260"/>
        <v>(전)</v>
      </c>
      <c r="E736" s="79">
        <f t="shared" si="261"/>
        <v>2</v>
      </c>
      <c r="F736" s="80">
        <v>700</v>
      </c>
      <c r="G736" s="81">
        <v>77.62</v>
      </c>
      <c r="H736" s="81">
        <v>73.19</v>
      </c>
      <c r="I736" s="81">
        <v>4.4300000000000068</v>
      </c>
      <c r="J736" s="81" t="s">
        <v>111</v>
      </c>
      <c r="K736" s="81" t="s">
        <v>113</v>
      </c>
      <c r="L736" s="82" t="s">
        <v>114</v>
      </c>
      <c r="M736" s="83" t="s">
        <v>100</v>
      </c>
      <c r="N736" s="83" t="s">
        <v>100</v>
      </c>
      <c r="O736" s="83" t="s">
        <v>100</v>
      </c>
      <c r="P736" s="84">
        <v>0</v>
      </c>
      <c r="Q736" s="85">
        <f t="shared" si="262"/>
        <v>1</v>
      </c>
      <c r="R736" s="91">
        <v>2799.8</v>
      </c>
      <c r="S736" s="87"/>
      <c r="T736" s="88">
        <f>IF(S736=0,0,SUM($S$5:S736))</f>
        <v>0</v>
      </c>
      <c r="U736" s="89">
        <f t="shared" si="252"/>
        <v>0</v>
      </c>
      <c r="V736" s="89">
        <f t="shared" si="253"/>
        <v>0</v>
      </c>
      <c r="W736" s="90">
        <f t="shared" si="254"/>
        <v>0</v>
      </c>
      <c r="X736" s="90">
        <f t="shared" si="254"/>
        <v>0</v>
      </c>
      <c r="Y736" s="89">
        <f t="shared" si="255"/>
        <v>0</v>
      </c>
      <c r="Z736" s="89">
        <f t="shared" si="256"/>
        <v>0</v>
      </c>
      <c r="AA736" s="87"/>
      <c r="AB736" s="87"/>
      <c r="AD736" s="186" t="s">
        <v>145</v>
      </c>
    </row>
    <row r="737" spans="1:30" s="74" customFormat="1" ht="12.95" customHeight="1">
      <c r="A737" s="75" t="str">
        <f t="shared" si="257"/>
        <v/>
      </c>
      <c r="B737" s="76">
        <f t="shared" si="258"/>
        <v>69</v>
      </c>
      <c r="C737" s="77">
        <f t="shared" si="259"/>
        <v>39.799999999999997</v>
      </c>
      <c r="D737" s="78" t="str">
        <f t="shared" si="260"/>
        <v>(후)</v>
      </c>
      <c r="E737" s="79">
        <f t="shared" si="261"/>
        <v>0</v>
      </c>
      <c r="F737" s="80">
        <v>700</v>
      </c>
      <c r="G737" s="81">
        <v>77.62</v>
      </c>
      <c r="H737" s="81">
        <v>73.19</v>
      </c>
      <c r="I737" s="81">
        <v>4.4300000000000068</v>
      </c>
      <c r="J737" s="81" t="s">
        <v>111</v>
      </c>
      <c r="K737" s="81" t="s">
        <v>96</v>
      </c>
      <c r="L737" s="82">
        <v>0</v>
      </c>
      <c r="M737" s="83" t="s">
        <v>100</v>
      </c>
      <c r="N737" s="83" t="s">
        <v>100</v>
      </c>
      <c r="O737" s="83" t="s">
        <v>100</v>
      </c>
      <c r="P737" s="84">
        <v>0</v>
      </c>
      <c r="Q737" s="85">
        <f t="shared" si="262"/>
        <v>1</v>
      </c>
      <c r="R737" s="91">
        <v>2799.8</v>
      </c>
      <c r="S737" s="87"/>
      <c r="T737" s="88">
        <f>IF(S737=0,0,SUM($S$5:S737))</f>
        <v>0</v>
      </c>
      <c r="U737" s="89">
        <f t="shared" si="252"/>
        <v>0</v>
      </c>
      <c r="V737" s="89">
        <f t="shared" si="253"/>
        <v>0</v>
      </c>
      <c r="W737" s="90">
        <f t="shared" si="254"/>
        <v>0</v>
      </c>
      <c r="X737" s="90">
        <f t="shared" si="254"/>
        <v>0</v>
      </c>
      <c r="Y737" s="89">
        <f t="shared" si="255"/>
        <v>0</v>
      </c>
      <c r="Z737" s="89">
        <f t="shared" si="256"/>
        <v>0</v>
      </c>
      <c r="AA737" s="87"/>
      <c r="AB737" s="87"/>
      <c r="AD737" s="186" t="s">
        <v>145</v>
      </c>
    </row>
    <row r="738" spans="1:30" s="74" customFormat="1" ht="12.95" customHeight="1">
      <c r="A738" s="75" t="str">
        <f t="shared" si="257"/>
        <v/>
      </c>
      <c r="B738" s="76">
        <f t="shared" si="258"/>
        <v>70</v>
      </c>
      <c r="C738" s="77">
        <f t="shared" si="259"/>
        <v>0</v>
      </c>
      <c r="D738" s="78" t="str">
        <f t="shared" si="260"/>
        <v/>
      </c>
      <c r="E738" s="79">
        <f t="shared" si="261"/>
        <v>0.2</v>
      </c>
      <c r="F738" s="80">
        <v>700</v>
      </c>
      <c r="G738" s="81">
        <v>77.62</v>
      </c>
      <c r="H738" s="81">
        <v>73.239999999999995</v>
      </c>
      <c r="I738" s="81">
        <v>4.3800000000000097</v>
      </c>
      <c r="J738" s="81" t="s">
        <v>111</v>
      </c>
      <c r="K738" s="81" t="s">
        <v>96</v>
      </c>
      <c r="L738" s="82">
        <v>0</v>
      </c>
      <c r="M738" s="83" t="s">
        <v>100</v>
      </c>
      <c r="N738" s="83" t="s">
        <v>100</v>
      </c>
      <c r="O738" s="83" t="s">
        <v>100</v>
      </c>
      <c r="P738" s="84">
        <v>0</v>
      </c>
      <c r="Q738" s="85">
        <f t="shared" si="262"/>
        <v>1</v>
      </c>
      <c r="R738" s="91">
        <v>2800</v>
      </c>
      <c r="S738" s="87"/>
      <c r="T738" s="88">
        <f>IF(S738=0,0,SUM($S$5:S738))</f>
        <v>0</v>
      </c>
      <c r="U738" s="89">
        <f t="shared" si="252"/>
        <v>0</v>
      </c>
      <c r="V738" s="89">
        <f t="shared" si="253"/>
        <v>0</v>
      </c>
      <c r="W738" s="90">
        <f t="shared" si="254"/>
        <v>0</v>
      </c>
      <c r="X738" s="90">
        <f t="shared" si="254"/>
        <v>0</v>
      </c>
      <c r="Y738" s="89">
        <f t="shared" si="255"/>
        <v>0</v>
      </c>
      <c r="Z738" s="89">
        <f t="shared" si="256"/>
        <v>0</v>
      </c>
      <c r="AA738" s="87"/>
      <c r="AB738" s="87"/>
      <c r="AD738" s="186" t="s">
        <v>145</v>
      </c>
    </row>
    <row r="739" spans="1:30" s="74" customFormat="1" ht="12.95" customHeight="1">
      <c r="A739" s="75" t="str">
        <f t="shared" si="257"/>
        <v/>
      </c>
      <c r="B739" s="76">
        <f t="shared" si="258"/>
        <v>70</v>
      </c>
      <c r="C739" s="77">
        <f t="shared" si="259"/>
        <v>4.8</v>
      </c>
      <c r="D739" s="78" t="str">
        <f t="shared" si="260"/>
        <v>(전)</v>
      </c>
      <c r="E739" s="79">
        <f t="shared" si="261"/>
        <v>4.8</v>
      </c>
      <c r="F739" s="80">
        <v>700</v>
      </c>
      <c r="G739" s="81">
        <v>77.56</v>
      </c>
      <c r="H739" s="81">
        <v>74.56</v>
      </c>
      <c r="I739" s="81">
        <v>3</v>
      </c>
      <c r="J739" s="81" t="s">
        <v>111</v>
      </c>
      <c r="K739" s="81" t="s">
        <v>96</v>
      </c>
      <c r="L739" s="82">
        <v>0</v>
      </c>
      <c r="M739" s="83" t="s">
        <v>100</v>
      </c>
      <c r="N739" s="83" t="s">
        <v>115</v>
      </c>
      <c r="O739" s="83" t="s">
        <v>100</v>
      </c>
      <c r="P739" s="84">
        <v>0</v>
      </c>
      <c r="Q739" s="85">
        <f t="shared" si="262"/>
        <v>1</v>
      </c>
      <c r="R739" s="91">
        <v>2804.8</v>
      </c>
      <c r="S739" s="87"/>
      <c r="T739" s="88">
        <f>IF(S739=0,0,SUM($S$5:S739))</f>
        <v>0</v>
      </c>
      <c r="U739" s="89">
        <f t="shared" si="252"/>
        <v>0</v>
      </c>
      <c r="V739" s="89">
        <f t="shared" si="253"/>
        <v>0</v>
      </c>
      <c r="W739" s="90">
        <f t="shared" si="254"/>
        <v>0</v>
      </c>
      <c r="X739" s="90">
        <f t="shared" si="254"/>
        <v>0</v>
      </c>
      <c r="Y739" s="89">
        <f t="shared" si="255"/>
        <v>0</v>
      </c>
      <c r="Z739" s="89">
        <f t="shared" si="256"/>
        <v>0</v>
      </c>
      <c r="AA739" s="87"/>
      <c r="AB739" s="87"/>
      <c r="AD739" s="186" t="s">
        <v>145</v>
      </c>
    </row>
    <row r="740" spans="1:30" s="74" customFormat="1" ht="12.95" customHeight="1">
      <c r="A740" s="75" t="str">
        <f t="shared" si="257"/>
        <v/>
      </c>
      <c r="B740" s="76">
        <f t="shared" si="258"/>
        <v>70</v>
      </c>
      <c r="C740" s="77">
        <f t="shared" si="259"/>
        <v>4.8</v>
      </c>
      <c r="D740" s="78" t="str">
        <f t="shared" si="260"/>
        <v>(후)</v>
      </c>
      <c r="E740" s="79">
        <f t="shared" si="261"/>
        <v>0</v>
      </c>
      <c r="F740" s="80">
        <v>700</v>
      </c>
      <c r="G740" s="81">
        <v>77.56</v>
      </c>
      <c r="H740" s="81">
        <v>74.56</v>
      </c>
      <c r="I740" s="81">
        <v>3</v>
      </c>
      <c r="J740" s="81" t="s">
        <v>111</v>
      </c>
      <c r="K740" s="81" t="s">
        <v>95</v>
      </c>
      <c r="L740" s="82">
        <v>0</v>
      </c>
      <c r="M740" s="83" t="s">
        <v>100</v>
      </c>
      <c r="N740" s="83" t="s">
        <v>100</v>
      </c>
      <c r="O740" s="83" t="s">
        <v>100</v>
      </c>
      <c r="P740" s="84">
        <v>0</v>
      </c>
      <c r="Q740" s="85">
        <f t="shared" si="262"/>
        <v>1</v>
      </c>
      <c r="R740" s="91">
        <v>2804.8</v>
      </c>
      <c r="S740" s="87"/>
      <c r="T740" s="88">
        <f>IF(S740=0,0,SUM($S$5:S740))</f>
        <v>0</v>
      </c>
      <c r="U740" s="89">
        <f t="shared" si="252"/>
        <v>0</v>
      </c>
      <c r="V740" s="89">
        <f t="shared" si="253"/>
        <v>0</v>
      </c>
      <c r="W740" s="90">
        <f t="shared" si="254"/>
        <v>0</v>
      </c>
      <c r="X740" s="90">
        <f t="shared" si="254"/>
        <v>0</v>
      </c>
      <c r="Y740" s="89">
        <f t="shared" si="255"/>
        <v>0</v>
      </c>
      <c r="Z740" s="89">
        <f t="shared" si="256"/>
        <v>0</v>
      </c>
      <c r="AA740" s="87"/>
      <c r="AB740" s="87"/>
      <c r="AD740" s="186" t="s">
        <v>145</v>
      </c>
    </row>
    <row r="741" spans="1:30" s="74" customFormat="1" ht="12.95" customHeight="1">
      <c r="A741" s="75" t="str">
        <f t="shared" si="257"/>
        <v/>
      </c>
      <c r="B741" s="76">
        <f t="shared" si="258"/>
        <v>70</v>
      </c>
      <c r="C741" s="77">
        <f t="shared" si="259"/>
        <v>24.2</v>
      </c>
      <c r="D741" s="78" t="str">
        <f t="shared" si="260"/>
        <v/>
      </c>
      <c r="E741" s="79">
        <f t="shared" si="261"/>
        <v>19.399999999999999</v>
      </c>
      <c r="F741" s="80">
        <v>700</v>
      </c>
      <c r="G741" s="81">
        <v>77.34</v>
      </c>
      <c r="H741" s="81">
        <v>74.39</v>
      </c>
      <c r="I741" s="81">
        <v>2.9500000000000028</v>
      </c>
      <c r="J741" s="81" t="s">
        <v>111</v>
      </c>
      <c r="K741" s="81" t="s">
        <v>95</v>
      </c>
      <c r="L741" s="82">
        <v>0</v>
      </c>
      <c r="M741" s="83" t="s">
        <v>116</v>
      </c>
      <c r="N741" s="83" t="s">
        <v>100</v>
      </c>
      <c r="O741" s="83" t="s">
        <v>100</v>
      </c>
      <c r="P741" s="84">
        <v>0</v>
      </c>
      <c r="Q741" s="85">
        <f t="shared" si="262"/>
        <v>1</v>
      </c>
      <c r="R741" s="91">
        <v>2824.2</v>
      </c>
      <c r="S741" s="87"/>
      <c r="T741" s="88">
        <f>IF(S741=0,0,SUM($S$5:S741))</f>
        <v>0</v>
      </c>
      <c r="U741" s="89">
        <f t="shared" si="252"/>
        <v>0</v>
      </c>
      <c r="V741" s="89">
        <f t="shared" si="253"/>
        <v>0</v>
      </c>
      <c r="W741" s="90">
        <f t="shared" si="254"/>
        <v>0</v>
      </c>
      <c r="X741" s="90">
        <f t="shared" si="254"/>
        <v>0</v>
      </c>
      <c r="Y741" s="89">
        <f t="shared" si="255"/>
        <v>0</v>
      </c>
      <c r="Z741" s="89">
        <f t="shared" si="256"/>
        <v>0</v>
      </c>
      <c r="AA741" s="87"/>
      <c r="AB741" s="87"/>
      <c r="AD741" s="186" t="s">
        <v>145</v>
      </c>
    </row>
    <row r="742" spans="1:30" s="74" customFormat="1" ht="12.95" customHeight="1">
      <c r="A742" s="75" t="str">
        <f t="shared" si="257"/>
        <v/>
      </c>
      <c r="B742" s="76">
        <f t="shared" si="258"/>
        <v>71</v>
      </c>
      <c r="C742" s="77">
        <f t="shared" si="259"/>
        <v>0</v>
      </c>
      <c r="D742" s="78" t="str">
        <f t="shared" si="260"/>
        <v/>
      </c>
      <c r="E742" s="79">
        <f t="shared" si="261"/>
        <v>15.8</v>
      </c>
      <c r="F742" s="80">
        <v>700</v>
      </c>
      <c r="G742" s="81">
        <v>77.17</v>
      </c>
      <c r="H742" s="81">
        <v>74.260000000000005</v>
      </c>
      <c r="I742" s="81">
        <v>2.9099999999999966</v>
      </c>
      <c r="J742" s="81" t="s">
        <v>111</v>
      </c>
      <c r="K742" s="81" t="s">
        <v>95</v>
      </c>
      <c r="L742" s="82">
        <v>0</v>
      </c>
      <c r="M742" s="83" t="s">
        <v>100</v>
      </c>
      <c r="N742" s="83" t="s">
        <v>100</v>
      </c>
      <c r="O742" s="83" t="s">
        <v>100</v>
      </c>
      <c r="P742" s="84">
        <v>0</v>
      </c>
      <c r="Q742" s="85">
        <f t="shared" si="262"/>
        <v>1</v>
      </c>
      <c r="R742" s="91">
        <v>2840</v>
      </c>
      <c r="S742" s="87"/>
      <c r="T742" s="88">
        <f>IF(S742=0,0,SUM($S$5:S742))</f>
        <v>0</v>
      </c>
      <c r="U742" s="89">
        <f t="shared" ref="U742:U764" si="263">IF(S742=1,Q742,0)</f>
        <v>0</v>
      </c>
      <c r="V742" s="89">
        <f t="shared" ref="V742:V764" si="264">IF(S742=1,R742,0)</f>
        <v>0</v>
      </c>
      <c r="W742" s="90">
        <f t="shared" ref="W742:X764" si="265">IF($S742=0,0,G742)</f>
        <v>0</v>
      </c>
      <c r="X742" s="90">
        <f t="shared" si="265"/>
        <v>0</v>
      </c>
      <c r="Y742" s="89">
        <f t="shared" ref="Y742:Y764" si="266">IF(S742=1,J742,0)</f>
        <v>0</v>
      </c>
      <c r="Z742" s="89">
        <f t="shared" ref="Z742:Z764" si="267">IF(S742=1,K742,0)</f>
        <v>0</v>
      </c>
      <c r="AA742" s="87"/>
      <c r="AB742" s="87"/>
      <c r="AD742" s="186" t="s">
        <v>145</v>
      </c>
    </row>
    <row r="743" spans="1:30" s="74" customFormat="1" ht="12.95" customHeight="1">
      <c r="A743" s="75" t="str">
        <f t="shared" si="257"/>
        <v/>
      </c>
      <c r="B743" s="76">
        <f t="shared" si="258"/>
        <v>71</v>
      </c>
      <c r="C743" s="77">
        <f t="shared" si="259"/>
        <v>13.1</v>
      </c>
      <c r="D743" s="78" t="str">
        <f t="shared" si="260"/>
        <v/>
      </c>
      <c r="E743" s="79">
        <f t="shared" si="261"/>
        <v>13.1</v>
      </c>
      <c r="F743" s="80">
        <v>700</v>
      </c>
      <c r="G743" s="81">
        <v>77.03</v>
      </c>
      <c r="H743" s="81">
        <v>74.14</v>
      </c>
      <c r="I743" s="81">
        <v>2.8900000000000006</v>
      </c>
      <c r="J743" s="81" t="s">
        <v>111</v>
      </c>
      <c r="K743" s="81" t="s">
        <v>95</v>
      </c>
      <c r="L743" s="82">
        <v>0</v>
      </c>
      <c r="M743" s="83" t="s">
        <v>104</v>
      </c>
      <c r="N743" s="83" t="s">
        <v>100</v>
      </c>
      <c r="O743" s="83" t="s">
        <v>100</v>
      </c>
      <c r="P743" s="84">
        <v>0</v>
      </c>
      <c r="Q743" s="85">
        <f t="shared" si="262"/>
        <v>1</v>
      </c>
      <c r="R743" s="91">
        <v>2853.1</v>
      </c>
      <c r="S743" s="87"/>
      <c r="T743" s="88">
        <f>IF(S743=0,0,SUM($S$5:S743))</f>
        <v>0</v>
      </c>
      <c r="U743" s="89">
        <f t="shared" si="263"/>
        <v>0</v>
      </c>
      <c r="V743" s="89">
        <f t="shared" si="264"/>
        <v>0</v>
      </c>
      <c r="W743" s="90">
        <f t="shared" si="265"/>
        <v>0</v>
      </c>
      <c r="X743" s="90">
        <f t="shared" si="265"/>
        <v>0</v>
      </c>
      <c r="Y743" s="89">
        <f t="shared" si="266"/>
        <v>0</v>
      </c>
      <c r="Z743" s="89">
        <f t="shared" si="267"/>
        <v>0</v>
      </c>
      <c r="AA743" s="87"/>
      <c r="AB743" s="87"/>
      <c r="AD743" s="186" t="s">
        <v>145</v>
      </c>
    </row>
    <row r="744" spans="1:30" s="74" customFormat="1" ht="12.95" customHeight="1">
      <c r="A744" s="75" t="str">
        <f t="shared" si="257"/>
        <v/>
      </c>
      <c r="B744" s="76">
        <f t="shared" si="258"/>
        <v>72</v>
      </c>
      <c r="C744" s="77">
        <f t="shared" si="259"/>
        <v>0</v>
      </c>
      <c r="D744" s="78" t="str">
        <f t="shared" si="260"/>
        <v/>
      </c>
      <c r="E744" s="79">
        <f t="shared" si="261"/>
        <v>26.9</v>
      </c>
      <c r="F744" s="80">
        <v>700</v>
      </c>
      <c r="G744" s="81">
        <v>76.739999999999995</v>
      </c>
      <c r="H744" s="81">
        <v>73.91</v>
      </c>
      <c r="I744" s="81">
        <v>2.8299999999999983</v>
      </c>
      <c r="J744" s="81" t="s">
        <v>111</v>
      </c>
      <c r="K744" s="81" t="s">
        <v>95</v>
      </c>
      <c r="L744" s="82">
        <v>0</v>
      </c>
      <c r="M744" s="83" t="s">
        <v>100</v>
      </c>
      <c r="N744" s="83" t="s">
        <v>100</v>
      </c>
      <c r="O744" s="83" t="s">
        <v>100</v>
      </c>
      <c r="P744" s="84">
        <v>0</v>
      </c>
      <c r="Q744" s="85">
        <f t="shared" si="262"/>
        <v>1</v>
      </c>
      <c r="R744" s="91">
        <v>2880</v>
      </c>
      <c r="S744" s="87"/>
      <c r="T744" s="88">
        <f>IF(S744=0,0,SUM($S$5:S744))</f>
        <v>0</v>
      </c>
      <c r="U744" s="89">
        <f t="shared" si="263"/>
        <v>0</v>
      </c>
      <c r="V744" s="89">
        <f t="shared" si="264"/>
        <v>0</v>
      </c>
      <c r="W744" s="90">
        <f t="shared" si="265"/>
        <v>0</v>
      </c>
      <c r="X744" s="90">
        <f t="shared" si="265"/>
        <v>0</v>
      </c>
      <c r="Y744" s="89">
        <f t="shared" si="266"/>
        <v>0</v>
      </c>
      <c r="Z744" s="89">
        <f t="shared" si="267"/>
        <v>0</v>
      </c>
      <c r="AA744" s="87"/>
      <c r="AB744" s="87"/>
      <c r="AD744" s="186" t="s">
        <v>145</v>
      </c>
    </row>
    <row r="745" spans="1:30" s="74" customFormat="1" ht="12.95" customHeight="1">
      <c r="A745" s="75" t="str">
        <f t="shared" si="257"/>
        <v/>
      </c>
      <c r="B745" s="76">
        <f t="shared" si="258"/>
        <v>73</v>
      </c>
      <c r="C745" s="77">
        <f t="shared" si="259"/>
        <v>0</v>
      </c>
      <c r="D745" s="78" t="str">
        <f t="shared" si="260"/>
        <v/>
      </c>
      <c r="E745" s="79">
        <f t="shared" si="261"/>
        <v>40</v>
      </c>
      <c r="F745" s="80">
        <v>700</v>
      </c>
      <c r="G745" s="81">
        <v>76.319999999999993</v>
      </c>
      <c r="H745" s="81">
        <v>73.569999999999993</v>
      </c>
      <c r="I745" s="81">
        <v>2.75</v>
      </c>
      <c r="J745" s="81" t="s">
        <v>111</v>
      </c>
      <c r="K745" s="81" t="s">
        <v>95</v>
      </c>
      <c r="L745" s="82">
        <v>0</v>
      </c>
      <c r="M745" s="83" t="s">
        <v>100</v>
      </c>
      <c r="N745" s="83" t="s">
        <v>100</v>
      </c>
      <c r="O745" s="83" t="s">
        <v>100</v>
      </c>
      <c r="P745" s="84">
        <v>0</v>
      </c>
      <c r="Q745" s="85">
        <f t="shared" si="262"/>
        <v>1</v>
      </c>
      <c r="R745" s="91">
        <v>2920</v>
      </c>
      <c r="S745" s="87"/>
      <c r="T745" s="88">
        <f>IF(S745=0,0,SUM($S$5:S745))</f>
        <v>0</v>
      </c>
      <c r="U745" s="89">
        <f t="shared" si="263"/>
        <v>0</v>
      </c>
      <c r="V745" s="89">
        <f t="shared" si="264"/>
        <v>0</v>
      </c>
      <c r="W745" s="90">
        <f t="shared" si="265"/>
        <v>0</v>
      </c>
      <c r="X745" s="90">
        <f t="shared" si="265"/>
        <v>0</v>
      </c>
      <c r="Y745" s="89">
        <f t="shared" si="266"/>
        <v>0</v>
      </c>
      <c r="Z745" s="89">
        <f t="shared" si="267"/>
        <v>0</v>
      </c>
      <c r="AA745" s="87"/>
      <c r="AB745" s="87"/>
      <c r="AD745" s="186" t="s">
        <v>145</v>
      </c>
    </row>
    <row r="746" spans="1:30" s="74" customFormat="1" ht="12.95" customHeight="1">
      <c r="A746" s="75" t="str">
        <f t="shared" si="257"/>
        <v/>
      </c>
      <c r="B746" s="76">
        <f t="shared" si="258"/>
        <v>73</v>
      </c>
      <c r="C746" s="77">
        <f t="shared" si="259"/>
        <v>12.7</v>
      </c>
      <c r="D746" s="78" t="str">
        <f t="shared" si="260"/>
        <v/>
      </c>
      <c r="E746" s="79">
        <f t="shared" si="261"/>
        <v>12.7</v>
      </c>
      <c r="F746" s="80">
        <v>700</v>
      </c>
      <c r="G746" s="81">
        <v>76.180000000000007</v>
      </c>
      <c r="H746" s="81">
        <v>73.459999999999994</v>
      </c>
      <c r="I746" s="81">
        <v>2.7200000000000131</v>
      </c>
      <c r="J746" s="81" t="s">
        <v>111</v>
      </c>
      <c r="K746" s="81" t="s">
        <v>95</v>
      </c>
      <c r="L746" s="82">
        <v>0</v>
      </c>
      <c r="M746" s="83" t="s">
        <v>104</v>
      </c>
      <c r="N746" s="83" t="s">
        <v>100</v>
      </c>
      <c r="O746" s="83" t="s">
        <v>100</v>
      </c>
      <c r="P746" s="84">
        <v>0</v>
      </c>
      <c r="Q746" s="85">
        <f t="shared" si="262"/>
        <v>1</v>
      </c>
      <c r="R746" s="91">
        <v>2932.7</v>
      </c>
      <c r="S746" s="87"/>
      <c r="T746" s="88">
        <f>IF(S746=0,0,SUM($S$5:S746))</f>
        <v>0</v>
      </c>
      <c r="U746" s="89">
        <f t="shared" si="263"/>
        <v>0</v>
      </c>
      <c r="V746" s="89">
        <f t="shared" si="264"/>
        <v>0</v>
      </c>
      <c r="W746" s="90">
        <f t="shared" si="265"/>
        <v>0</v>
      </c>
      <c r="X746" s="90">
        <f t="shared" si="265"/>
        <v>0</v>
      </c>
      <c r="Y746" s="89">
        <f t="shared" si="266"/>
        <v>0</v>
      </c>
      <c r="Z746" s="89">
        <f t="shared" si="267"/>
        <v>0</v>
      </c>
      <c r="AA746" s="87"/>
      <c r="AB746" s="87"/>
      <c r="AD746" s="186" t="s">
        <v>145</v>
      </c>
    </row>
    <row r="747" spans="1:30" s="74" customFormat="1" ht="12.95" customHeight="1">
      <c r="A747" s="75" t="str">
        <f t="shared" si="257"/>
        <v/>
      </c>
      <c r="B747" s="76">
        <f t="shared" si="258"/>
        <v>74</v>
      </c>
      <c r="C747" s="77">
        <f t="shared" si="259"/>
        <v>0</v>
      </c>
      <c r="D747" s="78" t="str">
        <f t="shared" si="260"/>
        <v/>
      </c>
      <c r="E747" s="79">
        <f t="shared" si="261"/>
        <v>27.3</v>
      </c>
      <c r="F747" s="80">
        <v>700</v>
      </c>
      <c r="G747" s="81">
        <v>75.819999999999993</v>
      </c>
      <c r="H747" s="81">
        <v>73.22</v>
      </c>
      <c r="I747" s="81">
        <v>2.5999999999999943</v>
      </c>
      <c r="J747" s="81" t="s">
        <v>111</v>
      </c>
      <c r="K747" s="81" t="s">
        <v>95</v>
      </c>
      <c r="L747" s="82">
        <v>0</v>
      </c>
      <c r="M747" s="83" t="s">
        <v>100</v>
      </c>
      <c r="N747" s="83" t="s">
        <v>100</v>
      </c>
      <c r="O747" s="83" t="s">
        <v>100</v>
      </c>
      <c r="P747" s="84">
        <v>0</v>
      </c>
      <c r="Q747" s="85">
        <f t="shared" si="262"/>
        <v>1</v>
      </c>
      <c r="R747" s="91">
        <v>2960</v>
      </c>
      <c r="S747" s="87"/>
      <c r="T747" s="88">
        <f>IF(S747=0,0,SUM($S$5:S747))</f>
        <v>0</v>
      </c>
      <c r="U747" s="89">
        <f t="shared" si="263"/>
        <v>0</v>
      </c>
      <c r="V747" s="89">
        <f t="shared" si="264"/>
        <v>0</v>
      </c>
      <c r="W747" s="90">
        <f t="shared" si="265"/>
        <v>0</v>
      </c>
      <c r="X747" s="90">
        <f t="shared" si="265"/>
        <v>0</v>
      </c>
      <c r="Y747" s="89">
        <f t="shared" si="266"/>
        <v>0</v>
      </c>
      <c r="Z747" s="89">
        <f t="shared" si="267"/>
        <v>0</v>
      </c>
      <c r="AA747" s="87"/>
      <c r="AB747" s="87"/>
      <c r="AD747" s="186" t="s">
        <v>145</v>
      </c>
    </row>
    <row r="748" spans="1:30" s="74" customFormat="1" ht="12.95" customHeight="1">
      <c r="A748" s="75" t="str">
        <f t="shared" si="257"/>
        <v/>
      </c>
      <c r="B748" s="76">
        <f t="shared" si="258"/>
        <v>75</v>
      </c>
      <c r="C748" s="77">
        <f t="shared" si="259"/>
        <v>0</v>
      </c>
      <c r="D748" s="78" t="str">
        <f t="shared" si="260"/>
        <v/>
      </c>
      <c r="E748" s="79">
        <f t="shared" si="261"/>
        <v>40</v>
      </c>
      <c r="F748" s="80">
        <v>700</v>
      </c>
      <c r="G748" s="81">
        <v>75.28</v>
      </c>
      <c r="H748" s="81">
        <v>72.88</v>
      </c>
      <c r="I748" s="81">
        <v>2.4000000000000057</v>
      </c>
      <c r="J748" s="81" t="s">
        <v>111</v>
      </c>
      <c r="K748" s="81" t="s">
        <v>95</v>
      </c>
      <c r="L748" s="82">
        <v>0</v>
      </c>
      <c r="M748" s="83" t="s">
        <v>100</v>
      </c>
      <c r="N748" s="83" t="s">
        <v>100</v>
      </c>
      <c r="O748" s="83" t="s">
        <v>100</v>
      </c>
      <c r="P748" s="84">
        <v>0</v>
      </c>
      <c r="Q748" s="85">
        <f t="shared" si="262"/>
        <v>1</v>
      </c>
      <c r="R748" s="91">
        <v>3000</v>
      </c>
      <c r="S748" s="87"/>
      <c r="T748" s="88">
        <f>IF(S748=0,0,SUM($S$5:S748))</f>
        <v>0</v>
      </c>
      <c r="U748" s="89">
        <f t="shared" si="263"/>
        <v>0</v>
      </c>
      <c r="V748" s="89">
        <f t="shared" si="264"/>
        <v>0</v>
      </c>
      <c r="W748" s="90">
        <f t="shared" si="265"/>
        <v>0</v>
      </c>
      <c r="X748" s="90">
        <f t="shared" si="265"/>
        <v>0</v>
      </c>
      <c r="Y748" s="89">
        <f t="shared" si="266"/>
        <v>0</v>
      </c>
      <c r="Z748" s="89">
        <f t="shared" si="267"/>
        <v>0</v>
      </c>
      <c r="AA748" s="87"/>
      <c r="AB748" s="87"/>
      <c r="AD748" s="186" t="s">
        <v>145</v>
      </c>
    </row>
    <row r="749" spans="1:30" s="74" customFormat="1" ht="12.95" customHeight="1">
      <c r="A749" s="75" t="str">
        <f t="shared" si="257"/>
        <v/>
      </c>
      <c r="B749" s="76">
        <f t="shared" si="258"/>
        <v>75</v>
      </c>
      <c r="C749" s="77">
        <f t="shared" si="259"/>
        <v>1.7</v>
      </c>
      <c r="D749" s="78" t="str">
        <f t="shared" si="260"/>
        <v/>
      </c>
      <c r="E749" s="79">
        <f t="shared" si="261"/>
        <v>1.7</v>
      </c>
      <c r="F749" s="80">
        <v>700</v>
      </c>
      <c r="G749" s="81">
        <v>75.260000000000005</v>
      </c>
      <c r="H749" s="81">
        <v>72.86</v>
      </c>
      <c r="I749" s="81">
        <v>2.4000000000000057</v>
      </c>
      <c r="J749" s="81" t="s">
        <v>111</v>
      </c>
      <c r="K749" s="81" t="s">
        <v>95</v>
      </c>
      <c r="L749" s="82">
        <v>0</v>
      </c>
      <c r="M749" s="83" t="s">
        <v>104</v>
      </c>
      <c r="N749" s="83" t="s">
        <v>100</v>
      </c>
      <c r="O749" s="83" t="s">
        <v>100</v>
      </c>
      <c r="P749" s="84">
        <v>0</v>
      </c>
      <c r="Q749" s="85">
        <f t="shared" si="262"/>
        <v>1</v>
      </c>
      <c r="R749" s="91">
        <v>3001.7</v>
      </c>
      <c r="S749" s="87"/>
      <c r="T749" s="88">
        <f>IF(S749=0,0,SUM($S$5:S749))</f>
        <v>0</v>
      </c>
      <c r="U749" s="89">
        <f t="shared" si="263"/>
        <v>0</v>
      </c>
      <c r="V749" s="89">
        <f t="shared" si="264"/>
        <v>0</v>
      </c>
      <c r="W749" s="90">
        <f t="shared" si="265"/>
        <v>0</v>
      </c>
      <c r="X749" s="90">
        <f t="shared" si="265"/>
        <v>0</v>
      </c>
      <c r="Y749" s="89">
        <f t="shared" si="266"/>
        <v>0</v>
      </c>
      <c r="Z749" s="89">
        <f t="shared" si="267"/>
        <v>0</v>
      </c>
      <c r="AA749" s="87"/>
      <c r="AB749" s="87"/>
      <c r="AD749" s="186" t="s">
        <v>145</v>
      </c>
    </row>
    <row r="750" spans="1:30" s="74" customFormat="1" ht="12.95" customHeight="1">
      <c r="A750" s="75" t="str">
        <f t="shared" si="257"/>
        <v/>
      </c>
      <c r="B750" s="76">
        <f t="shared" si="258"/>
        <v>75</v>
      </c>
      <c r="C750" s="77">
        <f t="shared" si="259"/>
        <v>29.6</v>
      </c>
      <c r="D750" s="78" t="str">
        <f t="shared" si="260"/>
        <v/>
      </c>
      <c r="E750" s="79">
        <f t="shared" si="261"/>
        <v>27.9</v>
      </c>
      <c r="F750" s="80">
        <v>700</v>
      </c>
      <c r="G750" s="81">
        <v>74.89</v>
      </c>
      <c r="H750" s="81">
        <v>72.62</v>
      </c>
      <c r="I750" s="81">
        <v>2.269999999999996</v>
      </c>
      <c r="J750" s="81" t="s">
        <v>111</v>
      </c>
      <c r="K750" s="81" t="s">
        <v>95</v>
      </c>
      <c r="L750" s="82">
        <v>0</v>
      </c>
      <c r="M750" s="83" t="s">
        <v>100</v>
      </c>
      <c r="N750" s="83" t="s">
        <v>100</v>
      </c>
      <c r="O750" s="83" t="s">
        <v>100</v>
      </c>
      <c r="P750" s="84">
        <v>0</v>
      </c>
      <c r="Q750" s="85">
        <f t="shared" si="262"/>
        <v>1</v>
      </c>
      <c r="R750" s="91">
        <v>3029.6</v>
      </c>
      <c r="S750" s="87"/>
      <c r="T750" s="88">
        <f>IF(S750=0,0,SUM($S$5:S750))</f>
        <v>0</v>
      </c>
      <c r="U750" s="89">
        <f t="shared" si="263"/>
        <v>0</v>
      </c>
      <c r="V750" s="89">
        <f t="shared" si="264"/>
        <v>0</v>
      </c>
      <c r="W750" s="90">
        <f t="shared" si="265"/>
        <v>0</v>
      </c>
      <c r="X750" s="90">
        <f t="shared" si="265"/>
        <v>0</v>
      </c>
      <c r="Y750" s="89">
        <f t="shared" si="266"/>
        <v>0</v>
      </c>
      <c r="Z750" s="89">
        <f t="shared" si="267"/>
        <v>0</v>
      </c>
      <c r="AA750" s="87"/>
      <c r="AB750" s="87"/>
      <c r="AD750" s="186" t="s">
        <v>145</v>
      </c>
    </row>
    <row r="751" spans="1:30" s="74" customFormat="1" ht="12.95" customHeight="1">
      <c r="A751" s="75" t="str">
        <f t="shared" si="257"/>
        <v/>
      </c>
      <c r="B751" s="76">
        <f t="shared" si="258"/>
        <v>76</v>
      </c>
      <c r="C751" s="77">
        <f t="shared" si="259"/>
        <v>0</v>
      </c>
      <c r="D751" s="78" t="str">
        <f t="shared" si="260"/>
        <v/>
      </c>
      <c r="E751" s="79">
        <f t="shared" si="261"/>
        <v>10.4</v>
      </c>
      <c r="F751" s="80">
        <v>700</v>
      </c>
      <c r="G751" s="81">
        <v>74.75</v>
      </c>
      <c r="H751" s="81">
        <v>72.2</v>
      </c>
      <c r="I751" s="81">
        <v>2.5499999999999972</v>
      </c>
      <c r="J751" s="81" t="s">
        <v>111</v>
      </c>
      <c r="K751" s="81" t="s">
        <v>95</v>
      </c>
      <c r="L751" s="82">
        <v>0</v>
      </c>
      <c r="M751" s="83" t="s">
        <v>100</v>
      </c>
      <c r="N751" s="83" t="s">
        <v>100</v>
      </c>
      <c r="O751" s="83" t="s">
        <v>100</v>
      </c>
      <c r="P751" s="84">
        <v>0</v>
      </c>
      <c r="Q751" s="85">
        <f t="shared" si="262"/>
        <v>1</v>
      </c>
      <c r="R751" s="91">
        <v>3040</v>
      </c>
      <c r="S751" s="87"/>
      <c r="T751" s="88">
        <f>IF(S751=0,0,SUM($S$5:S751))</f>
        <v>0</v>
      </c>
      <c r="U751" s="89">
        <f t="shared" si="263"/>
        <v>0</v>
      </c>
      <c r="V751" s="89">
        <f t="shared" si="264"/>
        <v>0</v>
      </c>
      <c r="W751" s="90">
        <f t="shared" si="265"/>
        <v>0</v>
      </c>
      <c r="X751" s="90">
        <f t="shared" si="265"/>
        <v>0</v>
      </c>
      <c r="Y751" s="89">
        <f t="shared" si="266"/>
        <v>0</v>
      </c>
      <c r="Z751" s="89">
        <f t="shared" si="267"/>
        <v>0</v>
      </c>
      <c r="AA751" s="87"/>
      <c r="AB751" s="87"/>
      <c r="AD751" s="186" t="s">
        <v>145</v>
      </c>
    </row>
    <row r="752" spans="1:30" s="74" customFormat="1" ht="12.95" customHeight="1">
      <c r="A752" s="75" t="str">
        <f t="shared" si="257"/>
        <v/>
      </c>
      <c r="B752" s="76">
        <f t="shared" si="258"/>
        <v>76</v>
      </c>
      <c r="C752" s="77">
        <f t="shared" si="259"/>
        <v>29.6</v>
      </c>
      <c r="D752" s="78" t="str">
        <f t="shared" si="260"/>
        <v/>
      </c>
      <c r="E752" s="79">
        <f t="shared" si="261"/>
        <v>29.6</v>
      </c>
      <c r="F752" s="80">
        <v>700</v>
      </c>
      <c r="G752" s="81">
        <v>74.36</v>
      </c>
      <c r="H752" s="81">
        <v>71.010000000000005</v>
      </c>
      <c r="I752" s="81">
        <v>3.3499999999999943</v>
      </c>
      <c r="J752" s="81" t="s">
        <v>111</v>
      </c>
      <c r="K752" s="81" t="s">
        <v>95</v>
      </c>
      <c r="L752" s="82">
        <v>0</v>
      </c>
      <c r="M752" s="83" t="s">
        <v>100</v>
      </c>
      <c r="N752" s="83" t="s">
        <v>112</v>
      </c>
      <c r="O752" s="83" t="s">
        <v>100</v>
      </c>
      <c r="P752" s="84">
        <v>0</v>
      </c>
      <c r="Q752" s="85">
        <f t="shared" si="262"/>
        <v>1</v>
      </c>
      <c r="R752" s="91">
        <v>3069.6</v>
      </c>
      <c r="S752" s="87"/>
      <c r="T752" s="88">
        <f>IF(S752=0,0,SUM($S$5:S752))</f>
        <v>0</v>
      </c>
      <c r="U752" s="89">
        <f t="shared" si="263"/>
        <v>0</v>
      </c>
      <c r="V752" s="89">
        <f t="shared" si="264"/>
        <v>0</v>
      </c>
      <c r="W752" s="90">
        <f t="shared" si="265"/>
        <v>0</v>
      </c>
      <c r="X752" s="90">
        <f t="shared" si="265"/>
        <v>0</v>
      </c>
      <c r="Y752" s="89">
        <f t="shared" si="266"/>
        <v>0</v>
      </c>
      <c r="Z752" s="89">
        <f t="shared" si="267"/>
        <v>0</v>
      </c>
      <c r="AA752" s="87"/>
      <c r="AB752" s="87"/>
      <c r="AD752" s="186" t="s">
        <v>145</v>
      </c>
    </row>
    <row r="753" spans="1:30" s="74" customFormat="1" ht="12.95" customHeight="1">
      <c r="A753" s="75" t="str">
        <f t="shared" si="257"/>
        <v/>
      </c>
      <c r="B753" s="76">
        <f t="shared" si="258"/>
        <v>76</v>
      </c>
      <c r="C753" s="77">
        <f t="shared" si="259"/>
        <v>36.5</v>
      </c>
      <c r="D753" s="78" t="str">
        <f t="shared" si="260"/>
        <v/>
      </c>
      <c r="E753" s="79">
        <f t="shared" si="261"/>
        <v>6.9</v>
      </c>
      <c r="F753" s="80">
        <v>700</v>
      </c>
      <c r="G753" s="81">
        <v>74.28</v>
      </c>
      <c r="H753" s="81">
        <v>70.739999999999995</v>
      </c>
      <c r="I753" s="81">
        <v>3.5400000000000063</v>
      </c>
      <c r="J753" s="81" t="s">
        <v>111</v>
      </c>
      <c r="K753" s="81" t="s">
        <v>95</v>
      </c>
      <c r="L753" s="82">
        <v>0</v>
      </c>
      <c r="M753" s="83" t="s">
        <v>116</v>
      </c>
      <c r="N753" s="83" t="s">
        <v>100</v>
      </c>
      <c r="O753" s="83" t="s">
        <v>100</v>
      </c>
      <c r="P753" s="84">
        <v>0</v>
      </c>
      <c r="Q753" s="85">
        <f t="shared" si="262"/>
        <v>1</v>
      </c>
      <c r="R753" s="91">
        <v>3076.5</v>
      </c>
      <c r="S753" s="87"/>
      <c r="T753" s="88">
        <f>IF(S753=0,0,SUM($S$5:S753))</f>
        <v>0</v>
      </c>
      <c r="U753" s="89">
        <f t="shared" si="263"/>
        <v>0</v>
      </c>
      <c r="V753" s="89">
        <f t="shared" si="264"/>
        <v>0</v>
      </c>
      <c r="W753" s="90">
        <f t="shared" si="265"/>
        <v>0</v>
      </c>
      <c r="X753" s="90">
        <f t="shared" si="265"/>
        <v>0</v>
      </c>
      <c r="Y753" s="89">
        <f t="shared" si="266"/>
        <v>0</v>
      </c>
      <c r="Z753" s="89">
        <f t="shared" si="267"/>
        <v>0</v>
      </c>
      <c r="AA753" s="87"/>
      <c r="AB753" s="87"/>
      <c r="AD753" s="186" t="s">
        <v>145</v>
      </c>
    </row>
    <row r="754" spans="1:30" s="74" customFormat="1" ht="12.95" customHeight="1">
      <c r="A754" s="75" t="str">
        <f t="shared" si="257"/>
        <v/>
      </c>
      <c r="B754" s="76">
        <f t="shared" si="258"/>
        <v>77</v>
      </c>
      <c r="C754" s="77">
        <f t="shared" si="259"/>
        <v>0</v>
      </c>
      <c r="D754" s="78" t="str">
        <f t="shared" si="260"/>
        <v/>
      </c>
      <c r="E754" s="79">
        <f t="shared" si="261"/>
        <v>3.5</v>
      </c>
      <c r="F754" s="80">
        <v>700</v>
      </c>
      <c r="G754" s="81">
        <v>74.239999999999995</v>
      </c>
      <c r="H754" s="81">
        <v>70.599999999999994</v>
      </c>
      <c r="I754" s="81">
        <v>3.6400000000000006</v>
      </c>
      <c r="J754" s="81" t="s">
        <v>111</v>
      </c>
      <c r="K754" s="81" t="s">
        <v>95</v>
      </c>
      <c r="L754" s="82">
        <v>0</v>
      </c>
      <c r="M754" s="83" t="s">
        <v>100</v>
      </c>
      <c r="N754" s="83" t="s">
        <v>100</v>
      </c>
      <c r="O754" s="83" t="s">
        <v>100</v>
      </c>
      <c r="P754" s="84">
        <v>0</v>
      </c>
      <c r="Q754" s="85">
        <f t="shared" si="262"/>
        <v>1</v>
      </c>
      <c r="R754" s="91">
        <v>3080</v>
      </c>
      <c r="S754" s="87"/>
      <c r="T754" s="88">
        <f>IF(S754=0,0,SUM($S$5:S754))</f>
        <v>0</v>
      </c>
      <c r="U754" s="89">
        <f t="shared" si="263"/>
        <v>0</v>
      </c>
      <c r="V754" s="89">
        <f t="shared" si="264"/>
        <v>0</v>
      </c>
      <c r="W754" s="90">
        <f t="shared" si="265"/>
        <v>0</v>
      </c>
      <c r="X754" s="90">
        <f t="shared" si="265"/>
        <v>0</v>
      </c>
      <c r="Y754" s="89">
        <f t="shared" si="266"/>
        <v>0</v>
      </c>
      <c r="Z754" s="89">
        <f t="shared" si="267"/>
        <v>0</v>
      </c>
      <c r="AA754" s="87"/>
      <c r="AB754" s="87"/>
      <c r="AD754" s="186" t="s">
        <v>145</v>
      </c>
    </row>
    <row r="755" spans="1:30" s="74" customFormat="1" ht="12.95" customHeight="1">
      <c r="A755" s="75" t="str">
        <f t="shared" si="257"/>
        <v/>
      </c>
      <c r="B755" s="76">
        <f t="shared" si="258"/>
        <v>77</v>
      </c>
      <c r="C755" s="77">
        <f t="shared" si="259"/>
        <v>3.5</v>
      </c>
      <c r="D755" s="78" t="str">
        <f t="shared" si="260"/>
        <v>(전)</v>
      </c>
      <c r="E755" s="79">
        <f t="shared" si="261"/>
        <v>3.5</v>
      </c>
      <c r="F755" s="80">
        <v>700</v>
      </c>
      <c r="G755" s="81">
        <v>74.2</v>
      </c>
      <c r="H755" s="81">
        <v>70.459999999999994</v>
      </c>
      <c r="I755" s="81">
        <v>3.7400000000000091</v>
      </c>
      <c r="J755" s="81" t="s">
        <v>111</v>
      </c>
      <c r="K755" s="81" t="s">
        <v>95</v>
      </c>
      <c r="L755" s="82">
        <v>0</v>
      </c>
      <c r="M755" s="83" t="s">
        <v>100</v>
      </c>
      <c r="N755" s="83" t="s">
        <v>100</v>
      </c>
      <c r="O755" s="83" t="s">
        <v>100</v>
      </c>
      <c r="P755" s="84">
        <v>0</v>
      </c>
      <c r="Q755" s="85">
        <f t="shared" si="262"/>
        <v>1</v>
      </c>
      <c r="R755" s="91">
        <v>3083.5</v>
      </c>
      <c r="S755" s="87"/>
      <c r="T755" s="88">
        <f>IF(S755=0,0,SUM($S$5:S755))</f>
        <v>0</v>
      </c>
      <c r="U755" s="89">
        <f t="shared" si="263"/>
        <v>0</v>
      </c>
      <c r="V755" s="89">
        <f t="shared" si="264"/>
        <v>0</v>
      </c>
      <c r="W755" s="90">
        <f t="shared" si="265"/>
        <v>0</v>
      </c>
      <c r="X755" s="90">
        <f t="shared" si="265"/>
        <v>0</v>
      </c>
      <c r="Y755" s="89">
        <f t="shared" si="266"/>
        <v>0</v>
      </c>
      <c r="Z755" s="89">
        <f t="shared" si="267"/>
        <v>0</v>
      </c>
      <c r="AA755" s="87"/>
      <c r="AB755" s="87"/>
      <c r="AD755" s="186" t="s">
        <v>145</v>
      </c>
    </row>
    <row r="756" spans="1:30" s="74" customFormat="1" ht="12.95" customHeight="1">
      <c r="A756" s="75" t="str">
        <f t="shared" si="257"/>
        <v/>
      </c>
      <c r="B756" s="76">
        <f t="shared" si="258"/>
        <v>77</v>
      </c>
      <c r="C756" s="77">
        <f t="shared" si="259"/>
        <v>3.5</v>
      </c>
      <c r="D756" s="78" t="str">
        <f t="shared" si="260"/>
        <v>(후)</v>
      </c>
      <c r="E756" s="79">
        <f t="shared" si="261"/>
        <v>0</v>
      </c>
      <c r="F756" s="80">
        <v>700</v>
      </c>
      <c r="G756" s="81">
        <v>74.2</v>
      </c>
      <c r="H756" s="81">
        <v>70.459999999999994</v>
      </c>
      <c r="I756" s="81">
        <v>3.7400000000000091</v>
      </c>
      <c r="J756" s="81" t="s">
        <v>103</v>
      </c>
      <c r="K756" s="81" t="s">
        <v>95</v>
      </c>
      <c r="L756" s="82">
        <v>0</v>
      </c>
      <c r="M756" s="83" t="s">
        <v>100</v>
      </c>
      <c r="N756" s="83" t="s">
        <v>100</v>
      </c>
      <c r="O756" s="83" t="s">
        <v>100</v>
      </c>
      <c r="P756" s="84">
        <v>0</v>
      </c>
      <c r="Q756" s="85">
        <f t="shared" si="262"/>
        <v>1</v>
      </c>
      <c r="R756" s="91">
        <v>3083.5</v>
      </c>
      <c r="S756" s="87"/>
      <c r="T756" s="88">
        <f>IF(S756=0,0,SUM($S$5:S756))</f>
        <v>0</v>
      </c>
      <c r="U756" s="89">
        <f t="shared" si="263"/>
        <v>0</v>
      </c>
      <c r="V756" s="89">
        <f t="shared" si="264"/>
        <v>0</v>
      </c>
      <c r="W756" s="90">
        <f t="shared" si="265"/>
        <v>0</v>
      </c>
      <c r="X756" s="90">
        <f t="shared" si="265"/>
        <v>0</v>
      </c>
      <c r="Y756" s="89">
        <f t="shared" si="266"/>
        <v>0</v>
      </c>
      <c r="Z756" s="89">
        <f t="shared" si="267"/>
        <v>0</v>
      </c>
      <c r="AA756" s="87"/>
      <c r="AB756" s="87"/>
      <c r="AD756" s="186" t="s">
        <v>145</v>
      </c>
    </row>
    <row r="757" spans="1:30" s="74" customFormat="1" ht="12.95" customHeight="1">
      <c r="A757" s="75" t="str">
        <f t="shared" si="257"/>
        <v/>
      </c>
      <c r="B757" s="76">
        <f t="shared" si="258"/>
        <v>77</v>
      </c>
      <c r="C757" s="77">
        <f t="shared" si="259"/>
        <v>32.200000000000003</v>
      </c>
      <c r="D757" s="78" t="str">
        <f t="shared" si="260"/>
        <v/>
      </c>
      <c r="E757" s="79">
        <f t="shared" si="261"/>
        <v>28.7</v>
      </c>
      <c r="F757" s="80">
        <v>700</v>
      </c>
      <c r="G757" s="81">
        <v>72.400000000000006</v>
      </c>
      <c r="H757" s="81">
        <v>69.31</v>
      </c>
      <c r="I757" s="81">
        <v>3.0900000000000034</v>
      </c>
      <c r="J757" s="81" t="s">
        <v>103</v>
      </c>
      <c r="K757" s="81" t="s">
        <v>95</v>
      </c>
      <c r="L757" s="82">
        <v>0</v>
      </c>
      <c r="M757" s="83" t="s">
        <v>116</v>
      </c>
      <c r="N757" s="83" t="s">
        <v>100</v>
      </c>
      <c r="O757" s="83" t="s">
        <v>100</v>
      </c>
      <c r="P757" s="84">
        <v>0</v>
      </c>
      <c r="Q757" s="85">
        <f t="shared" si="262"/>
        <v>1</v>
      </c>
      <c r="R757" s="91">
        <v>3112.2</v>
      </c>
      <c r="S757" s="87"/>
      <c r="T757" s="88">
        <f>IF(S757=0,0,SUM($S$5:S757))</f>
        <v>0</v>
      </c>
      <c r="U757" s="89">
        <f t="shared" si="263"/>
        <v>0</v>
      </c>
      <c r="V757" s="89">
        <f t="shared" si="264"/>
        <v>0</v>
      </c>
      <c r="W757" s="90">
        <f t="shared" si="265"/>
        <v>0</v>
      </c>
      <c r="X757" s="90">
        <f t="shared" si="265"/>
        <v>0</v>
      </c>
      <c r="Y757" s="89">
        <f t="shared" si="266"/>
        <v>0</v>
      </c>
      <c r="Z757" s="89">
        <f t="shared" si="267"/>
        <v>0</v>
      </c>
      <c r="AA757" s="87"/>
      <c r="AB757" s="87"/>
      <c r="AD757" s="186" t="s">
        <v>145</v>
      </c>
    </row>
    <row r="758" spans="1:30" s="74" customFormat="1" ht="12.95" customHeight="1">
      <c r="A758" s="75" t="str">
        <f t="shared" si="257"/>
        <v/>
      </c>
      <c r="B758" s="76">
        <f t="shared" si="258"/>
        <v>78</v>
      </c>
      <c r="C758" s="77">
        <f t="shared" si="259"/>
        <v>0</v>
      </c>
      <c r="D758" s="78" t="str">
        <f t="shared" si="260"/>
        <v/>
      </c>
      <c r="E758" s="79">
        <f t="shared" si="261"/>
        <v>7.8</v>
      </c>
      <c r="F758" s="80">
        <v>700</v>
      </c>
      <c r="G758" s="81">
        <v>72.260000000000005</v>
      </c>
      <c r="H758" s="81">
        <v>68.989999999999995</v>
      </c>
      <c r="I758" s="81">
        <v>3.2700000000000102</v>
      </c>
      <c r="J758" s="81" t="s">
        <v>103</v>
      </c>
      <c r="K758" s="81" t="s">
        <v>95</v>
      </c>
      <c r="L758" s="82">
        <v>0</v>
      </c>
      <c r="M758" s="83" t="s">
        <v>100</v>
      </c>
      <c r="N758" s="83" t="s">
        <v>100</v>
      </c>
      <c r="O758" s="83" t="s">
        <v>100</v>
      </c>
      <c r="P758" s="84">
        <v>0</v>
      </c>
      <c r="Q758" s="85">
        <f t="shared" si="262"/>
        <v>1</v>
      </c>
      <c r="R758" s="91">
        <v>3120</v>
      </c>
      <c r="S758" s="87"/>
      <c r="T758" s="88">
        <f>IF(S758=0,0,SUM($S$5:S758))</f>
        <v>0</v>
      </c>
      <c r="U758" s="89">
        <f t="shared" si="263"/>
        <v>0</v>
      </c>
      <c r="V758" s="89">
        <f t="shared" si="264"/>
        <v>0</v>
      </c>
      <c r="W758" s="90">
        <f t="shared" si="265"/>
        <v>0</v>
      </c>
      <c r="X758" s="90">
        <f t="shared" si="265"/>
        <v>0</v>
      </c>
      <c r="Y758" s="89">
        <f t="shared" si="266"/>
        <v>0</v>
      </c>
      <c r="Z758" s="89">
        <f t="shared" si="267"/>
        <v>0</v>
      </c>
      <c r="AA758" s="87"/>
      <c r="AB758" s="87"/>
      <c r="AD758" s="186" t="s">
        <v>145</v>
      </c>
    </row>
    <row r="759" spans="1:30" s="74" customFormat="1" ht="12.95" customHeight="1">
      <c r="A759" s="75" t="str">
        <f t="shared" si="257"/>
        <v/>
      </c>
      <c r="B759" s="76">
        <f t="shared" si="258"/>
        <v>78</v>
      </c>
      <c r="C759" s="77">
        <f t="shared" si="259"/>
        <v>1.3</v>
      </c>
      <c r="D759" s="78" t="str">
        <f t="shared" si="260"/>
        <v/>
      </c>
      <c r="E759" s="79">
        <f t="shared" si="261"/>
        <v>1.3</v>
      </c>
      <c r="F759" s="80">
        <v>700</v>
      </c>
      <c r="G759" s="81">
        <v>72.239999999999995</v>
      </c>
      <c r="H759" s="81">
        <v>68.94</v>
      </c>
      <c r="I759" s="81">
        <v>3.2999999999999972</v>
      </c>
      <c r="J759" s="81" t="s">
        <v>103</v>
      </c>
      <c r="K759" s="81" t="s">
        <v>95</v>
      </c>
      <c r="L759" s="82">
        <v>0</v>
      </c>
      <c r="M759" s="83" t="s">
        <v>100</v>
      </c>
      <c r="N759" s="83" t="s">
        <v>100</v>
      </c>
      <c r="O759" s="83" t="s">
        <v>100</v>
      </c>
      <c r="P759" s="84">
        <v>0</v>
      </c>
      <c r="Q759" s="85">
        <f t="shared" si="262"/>
        <v>1</v>
      </c>
      <c r="R759" s="91">
        <v>3121.3</v>
      </c>
      <c r="S759" s="87"/>
      <c r="T759" s="88">
        <f>IF(S759=0,0,SUM($S$5:S759))</f>
        <v>0</v>
      </c>
      <c r="U759" s="89">
        <f t="shared" si="263"/>
        <v>0</v>
      </c>
      <c r="V759" s="89">
        <f t="shared" si="264"/>
        <v>0</v>
      </c>
      <c r="W759" s="90">
        <f t="shared" si="265"/>
        <v>0</v>
      </c>
      <c r="X759" s="90">
        <f t="shared" si="265"/>
        <v>0</v>
      </c>
      <c r="Y759" s="89">
        <f t="shared" si="266"/>
        <v>0</v>
      </c>
      <c r="Z759" s="89">
        <f t="shared" si="267"/>
        <v>0</v>
      </c>
      <c r="AA759" s="87"/>
      <c r="AB759" s="87"/>
      <c r="AD759" s="186" t="s">
        <v>145</v>
      </c>
    </row>
    <row r="760" spans="1:30" s="74" customFormat="1" ht="12.95" customHeight="1">
      <c r="A760" s="75" t="str">
        <f t="shared" si="257"/>
        <v/>
      </c>
      <c r="B760" s="76">
        <f t="shared" si="258"/>
        <v>78</v>
      </c>
      <c r="C760" s="77">
        <f t="shared" si="259"/>
        <v>5.3</v>
      </c>
      <c r="D760" s="78" t="str">
        <f t="shared" si="260"/>
        <v>(전)</v>
      </c>
      <c r="E760" s="79">
        <f t="shared" si="261"/>
        <v>4</v>
      </c>
      <c r="F760" s="80">
        <v>700</v>
      </c>
      <c r="G760" s="81">
        <v>70.69</v>
      </c>
      <c r="H760" s="81">
        <v>68.319999999999993</v>
      </c>
      <c r="I760" s="81">
        <v>2.3700000000000045</v>
      </c>
      <c r="J760" s="81" t="s">
        <v>103</v>
      </c>
      <c r="K760" s="81" t="s">
        <v>95</v>
      </c>
      <c r="L760" s="82">
        <v>0</v>
      </c>
      <c r="M760" s="83" t="s">
        <v>100</v>
      </c>
      <c r="N760" s="83" t="s">
        <v>100</v>
      </c>
      <c r="O760" s="83" t="s">
        <v>100</v>
      </c>
      <c r="P760" s="84">
        <v>0</v>
      </c>
      <c r="Q760" s="85">
        <f t="shared" si="262"/>
        <v>1</v>
      </c>
      <c r="R760" s="91">
        <v>3125.3</v>
      </c>
      <c r="S760" s="87"/>
      <c r="T760" s="88">
        <f>IF(S760=0,0,SUM($S$5:S760))</f>
        <v>0</v>
      </c>
      <c r="U760" s="89">
        <f t="shared" si="263"/>
        <v>0</v>
      </c>
      <c r="V760" s="89">
        <f t="shared" si="264"/>
        <v>0</v>
      </c>
      <c r="W760" s="90">
        <f t="shared" si="265"/>
        <v>0</v>
      </c>
      <c r="X760" s="90">
        <f t="shared" si="265"/>
        <v>0</v>
      </c>
      <c r="Y760" s="89">
        <f t="shared" si="266"/>
        <v>0</v>
      </c>
      <c r="Z760" s="89">
        <f t="shared" si="267"/>
        <v>0</v>
      </c>
      <c r="AA760" s="87"/>
      <c r="AB760" s="87"/>
      <c r="AD760" s="186" t="s">
        <v>145</v>
      </c>
    </row>
    <row r="761" spans="1:30" s="74" customFormat="1" ht="12.95" customHeight="1">
      <c r="A761" s="75" t="str">
        <f t="shared" si="257"/>
        <v/>
      </c>
      <c r="B761" s="76">
        <f t="shared" si="258"/>
        <v>78</v>
      </c>
      <c r="C761" s="77">
        <f t="shared" si="259"/>
        <v>5.3</v>
      </c>
      <c r="D761" s="78" t="str">
        <f t="shared" si="260"/>
        <v>(후)</v>
      </c>
      <c r="E761" s="79">
        <f t="shared" si="261"/>
        <v>0</v>
      </c>
      <c r="F761" s="80">
        <v>700</v>
      </c>
      <c r="G761" s="81">
        <v>70.69</v>
      </c>
      <c r="H761" s="81">
        <v>68.319999999999993</v>
      </c>
      <c r="I761" s="81">
        <v>2.3700000000000045</v>
      </c>
      <c r="J761" s="81" t="s">
        <v>103</v>
      </c>
      <c r="K761" s="81" t="s">
        <v>95</v>
      </c>
      <c r="L761" s="82" t="s">
        <v>114</v>
      </c>
      <c r="M761" s="83" t="s">
        <v>100</v>
      </c>
      <c r="N761" s="83" t="s">
        <v>100</v>
      </c>
      <c r="O761" s="83" t="s">
        <v>120</v>
      </c>
      <c r="P761" s="84">
        <v>0</v>
      </c>
      <c r="Q761" s="85">
        <f t="shared" si="262"/>
        <v>1</v>
      </c>
      <c r="R761" s="91">
        <v>3125.3</v>
      </c>
      <c r="S761" s="87"/>
      <c r="T761" s="88">
        <f>IF(S761=0,0,SUM($S$5:S761))</f>
        <v>0</v>
      </c>
      <c r="U761" s="89">
        <f t="shared" si="263"/>
        <v>0</v>
      </c>
      <c r="V761" s="89">
        <f t="shared" si="264"/>
        <v>0</v>
      </c>
      <c r="W761" s="90">
        <f t="shared" si="265"/>
        <v>0</v>
      </c>
      <c r="X761" s="90">
        <f t="shared" si="265"/>
        <v>0</v>
      </c>
      <c r="Y761" s="89">
        <f t="shared" si="266"/>
        <v>0</v>
      </c>
      <c r="Z761" s="89">
        <f t="shared" si="267"/>
        <v>0</v>
      </c>
      <c r="AA761" s="87"/>
      <c r="AB761" s="87"/>
      <c r="AD761" s="186" t="s">
        <v>145</v>
      </c>
    </row>
    <row r="762" spans="1:30" s="74" customFormat="1" ht="12.95" customHeight="1">
      <c r="A762" s="75" t="str">
        <f t="shared" si="257"/>
        <v/>
      </c>
      <c r="B762" s="76">
        <f t="shared" si="258"/>
        <v>78</v>
      </c>
      <c r="C762" s="77">
        <f t="shared" si="259"/>
        <v>5.8</v>
      </c>
      <c r="D762" s="78" t="str">
        <f t="shared" si="260"/>
        <v/>
      </c>
      <c r="E762" s="79">
        <f t="shared" si="261"/>
        <v>0.5</v>
      </c>
      <c r="F762" s="80">
        <v>700</v>
      </c>
      <c r="G762" s="81">
        <v>70.69</v>
      </c>
      <c r="H762" s="81">
        <v>68.290000000000006</v>
      </c>
      <c r="I762" s="81">
        <v>2.3999999999999915</v>
      </c>
      <c r="J762" s="81" t="s">
        <v>103</v>
      </c>
      <c r="K762" s="81" t="s">
        <v>95</v>
      </c>
      <c r="L762" s="82" t="s">
        <v>114</v>
      </c>
      <c r="M762" s="83" t="s">
        <v>124</v>
      </c>
      <c r="N762" s="83" t="s">
        <v>100</v>
      </c>
      <c r="O762" s="83" t="s">
        <v>120</v>
      </c>
      <c r="P762" s="84">
        <v>0</v>
      </c>
      <c r="Q762" s="85">
        <f t="shared" si="262"/>
        <v>1</v>
      </c>
      <c r="R762" s="91">
        <v>3125.8</v>
      </c>
      <c r="S762" s="87"/>
      <c r="T762" s="88">
        <f>IF(S762=0,0,SUM($S$5:S762))</f>
        <v>0</v>
      </c>
      <c r="U762" s="89">
        <f t="shared" si="263"/>
        <v>0</v>
      </c>
      <c r="V762" s="89">
        <f t="shared" si="264"/>
        <v>0</v>
      </c>
      <c r="W762" s="90">
        <f t="shared" si="265"/>
        <v>0</v>
      </c>
      <c r="X762" s="90">
        <f t="shared" si="265"/>
        <v>0</v>
      </c>
      <c r="Y762" s="89">
        <f t="shared" si="266"/>
        <v>0</v>
      </c>
      <c r="Z762" s="89">
        <f t="shared" si="267"/>
        <v>0</v>
      </c>
      <c r="AA762" s="87"/>
      <c r="AB762" s="87"/>
      <c r="AD762" s="186" t="s">
        <v>145</v>
      </c>
    </row>
    <row r="763" spans="1:30" s="74" customFormat="1" ht="12.95" customHeight="1">
      <c r="A763" s="75" t="str">
        <f t="shared" si="257"/>
        <v/>
      </c>
      <c r="B763" s="76">
        <f t="shared" si="258"/>
        <v>78</v>
      </c>
      <c r="C763" s="77">
        <f t="shared" si="259"/>
        <v>8.1</v>
      </c>
      <c r="D763" s="78" t="str">
        <f t="shared" si="260"/>
        <v>(전)</v>
      </c>
      <c r="E763" s="79">
        <f t="shared" si="261"/>
        <v>2.2999999999999998</v>
      </c>
      <c r="F763" s="80">
        <v>700</v>
      </c>
      <c r="G763" s="81">
        <v>70.69</v>
      </c>
      <c r="H763" s="81">
        <v>68.16</v>
      </c>
      <c r="I763" s="81">
        <v>2.5300000000000011</v>
      </c>
      <c r="J763" s="81" t="s">
        <v>103</v>
      </c>
      <c r="K763" s="81" t="s">
        <v>95</v>
      </c>
      <c r="L763" s="82" t="s">
        <v>114</v>
      </c>
      <c r="M763" s="83" t="s">
        <v>100</v>
      </c>
      <c r="N763" s="83" t="s">
        <v>100</v>
      </c>
      <c r="O763" s="83" t="s">
        <v>120</v>
      </c>
      <c r="P763" s="84">
        <v>0</v>
      </c>
      <c r="Q763" s="85">
        <f t="shared" si="262"/>
        <v>1</v>
      </c>
      <c r="R763" s="91">
        <v>3128.1</v>
      </c>
      <c r="S763" s="87"/>
      <c r="T763" s="88">
        <f>IF(S763=0,0,SUM($S$5:S763))</f>
        <v>0</v>
      </c>
      <c r="U763" s="89">
        <f t="shared" si="263"/>
        <v>0</v>
      </c>
      <c r="V763" s="89">
        <f t="shared" si="264"/>
        <v>0</v>
      </c>
      <c r="W763" s="90">
        <f t="shared" si="265"/>
        <v>0</v>
      </c>
      <c r="X763" s="90">
        <f t="shared" si="265"/>
        <v>0</v>
      </c>
      <c r="Y763" s="89">
        <f t="shared" si="266"/>
        <v>0</v>
      </c>
      <c r="Z763" s="89">
        <f t="shared" si="267"/>
        <v>0</v>
      </c>
      <c r="AA763" s="87"/>
      <c r="AB763" s="87"/>
      <c r="AD763" s="186" t="s">
        <v>145</v>
      </c>
    </row>
    <row r="764" spans="1:30" s="74" customFormat="1" ht="12.95" customHeight="1">
      <c r="A764" s="75" t="str">
        <f t="shared" si="257"/>
        <v/>
      </c>
      <c r="B764" s="76">
        <f t="shared" si="258"/>
        <v>78</v>
      </c>
      <c r="C764" s="77">
        <f t="shared" si="259"/>
        <v>8.1</v>
      </c>
      <c r="D764" s="78" t="str">
        <f t="shared" si="260"/>
        <v>(후)</v>
      </c>
      <c r="E764" s="79">
        <f t="shared" si="261"/>
        <v>0</v>
      </c>
      <c r="F764" s="80">
        <v>700</v>
      </c>
      <c r="G764" s="81">
        <v>70.69</v>
      </c>
      <c r="H764" s="81">
        <v>68.16</v>
      </c>
      <c r="I764" s="81">
        <v>2.5300000000000011</v>
      </c>
      <c r="J764" s="81" t="s">
        <v>103</v>
      </c>
      <c r="K764" s="81" t="s">
        <v>96</v>
      </c>
      <c r="L764" s="82">
        <v>0</v>
      </c>
      <c r="M764" s="83" t="s">
        <v>100</v>
      </c>
      <c r="N764" s="83" t="s">
        <v>100</v>
      </c>
      <c r="O764" s="83" t="s">
        <v>100</v>
      </c>
      <c r="P764" s="84">
        <v>0</v>
      </c>
      <c r="Q764" s="85">
        <f t="shared" si="262"/>
        <v>1</v>
      </c>
      <c r="R764" s="91">
        <v>3128.1</v>
      </c>
      <c r="S764" s="87"/>
      <c r="T764" s="88">
        <f>IF(S764=0,0,SUM($S$5:S764))</f>
        <v>0</v>
      </c>
      <c r="U764" s="89">
        <f t="shared" si="263"/>
        <v>0</v>
      </c>
      <c r="V764" s="89">
        <f t="shared" si="264"/>
        <v>0</v>
      </c>
      <c r="W764" s="90">
        <f t="shared" si="265"/>
        <v>0</v>
      </c>
      <c r="X764" s="90">
        <f t="shared" si="265"/>
        <v>0</v>
      </c>
      <c r="Y764" s="89">
        <f t="shared" si="266"/>
        <v>0</v>
      </c>
      <c r="Z764" s="89">
        <f t="shared" si="267"/>
        <v>0</v>
      </c>
      <c r="AA764" s="87"/>
      <c r="AB764" s="87"/>
      <c r="AD764" s="186" t="s">
        <v>145</v>
      </c>
    </row>
    <row r="765" spans="1:30" s="74" customFormat="1" ht="12.95" customHeight="1">
      <c r="A765" s="75" t="str">
        <f t="shared" ref="A765:A829" si="268">IF(P765&gt;0,P765,"")</f>
        <v/>
      </c>
      <c r="B765" s="76">
        <f t="shared" ref="B765:B829" si="269">ROUNDDOWN(R765/$P$2,0)</f>
        <v>78</v>
      </c>
      <c r="C765" s="77">
        <f t="shared" ref="C765:C829" si="270">ROUND(R765-(B765*$P$2),2)</f>
        <v>12.8</v>
      </c>
      <c r="D765" s="78" t="str">
        <f t="shared" ref="D765:D829" si="271">IF(D764="(전)","(후)",IF(AND(B765=B766,C765=C766),"(전)",""))</f>
        <v/>
      </c>
      <c r="E765" s="79">
        <f t="shared" ref="E765:E829" si="272">IF(P765&gt;0,0,ROUND(((B765*$P$2)+C765)-((B764*$P$2)+C764),2))</f>
        <v>4.7</v>
      </c>
      <c r="F765" s="80">
        <v>700</v>
      </c>
      <c r="G765" s="81">
        <v>73.739999999999995</v>
      </c>
      <c r="H765" s="81">
        <v>67.88</v>
      </c>
      <c r="I765" s="81">
        <v>5.8599999999999994</v>
      </c>
      <c r="J765" s="81" t="s">
        <v>103</v>
      </c>
      <c r="K765" s="81" t="s">
        <v>96</v>
      </c>
      <c r="L765" s="82">
        <v>0</v>
      </c>
      <c r="M765" s="83" t="s">
        <v>100</v>
      </c>
      <c r="N765" s="83" t="s">
        <v>100</v>
      </c>
      <c r="O765" s="83" t="s">
        <v>100</v>
      </c>
      <c r="P765" s="84">
        <v>0</v>
      </c>
      <c r="Q765" s="85">
        <f t="shared" si="262"/>
        <v>1</v>
      </c>
      <c r="R765" s="91">
        <v>3132.8</v>
      </c>
      <c r="S765" s="87"/>
      <c r="T765" s="88">
        <f>IF(S765=0,0,SUM($S$5:S765))</f>
        <v>0</v>
      </c>
      <c r="U765" s="89">
        <f t="shared" ref="U765:U770" si="273">IF(S765=1,Q765,0)</f>
        <v>0</v>
      </c>
      <c r="V765" s="89">
        <f t="shared" ref="V765:V770" si="274">IF(S765=1,R765,0)</f>
        <v>0</v>
      </c>
      <c r="W765" s="90">
        <f t="shared" ref="W765:W770" si="275">IF($S765=0,0,G765)</f>
        <v>0</v>
      </c>
      <c r="X765" s="90">
        <f t="shared" ref="X765:X770" si="276">IF($S765=0,0,H765)</f>
        <v>0</v>
      </c>
      <c r="Y765" s="89">
        <f t="shared" ref="Y765:Y770" si="277">IF(S765=1,J765,0)</f>
        <v>0</v>
      </c>
      <c r="Z765" s="89">
        <f t="shared" ref="Z765:Z770" si="278">IF(S765=1,K765,0)</f>
        <v>0</v>
      </c>
      <c r="AA765" s="87"/>
      <c r="AB765" s="87"/>
      <c r="AD765" s="186" t="s">
        <v>145</v>
      </c>
    </row>
    <row r="766" spans="1:30" s="74" customFormat="1" ht="12.95" customHeight="1">
      <c r="A766" s="75" t="str">
        <f t="shared" si="268"/>
        <v/>
      </c>
      <c r="B766" s="76">
        <f t="shared" si="269"/>
        <v>78</v>
      </c>
      <c r="C766" s="77">
        <f t="shared" si="270"/>
        <v>19.399999999999999</v>
      </c>
      <c r="D766" s="78" t="str">
        <f t="shared" si="271"/>
        <v>(전)</v>
      </c>
      <c r="E766" s="79">
        <f t="shared" si="272"/>
        <v>6.6</v>
      </c>
      <c r="F766" s="80">
        <v>700</v>
      </c>
      <c r="G766" s="81">
        <v>73.540000000000006</v>
      </c>
      <c r="H766" s="81">
        <v>67.5</v>
      </c>
      <c r="I766" s="81">
        <v>6.0400000000000063</v>
      </c>
      <c r="J766" s="81" t="s">
        <v>103</v>
      </c>
      <c r="K766" s="81" t="s">
        <v>96</v>
      </c>
      <c r="L766" s="82">
        <v>0</v>
      </c>
      <c r="M766" s="83" t="s">
        <v>100</v>
      </c>
      <c r="N766" s="83" t="s">
        <v>110</v>
      </c>
      <c r="O766" s="83" t="s">
        <v>100</v>
      </c>
      <c r="P766" s="84">
        <v>0</v>
      </c>
      <c r="Q766" s="85">
        <f t="shared" si="262"/>
        <v>1</v>
      </c>
      <c r="R766" s="91">
        <v>3139.4</v>
      </c>
      <c r="S766" s="87"/>
      <c r="T766" s="88">
        <f>IF(S766=0,0,SUM($S$5:S766))</f>
        <v>0</v>
      </c>
      <c r="U766" s="89">
        <f t="shared" si="273"/>
        <v>0</v>
      </c>
      <c r="V766" s="89">
        <f t="shared" si="274"/>
        <v>0</v>
      </c>
      <c r="W766" s="90">
        <f t="shared" si="275"/>
        <v>0</v>
      </c>
      <c r="X766" s="90">
        <f t="shared" si="276"/>
        <v>0</v>
      </c>
      <c r="Y766" s="89">
        <f t="shared" si="277"/>
        <v>0</v>
      </c>
      <c r="Z766" s="89">
        <f t="shared" si="278"/>
        <v>0</v>
      </c>
      <c r="AA766" s="87"/>
      <c r="AB766" s="87"/>
      <c r="AD766" s="186" t="s">
        <v>145</v>
      </c>
    </row>
    <row r="767" spans="1:30" s="74" customFormat="1" ht="12.95" customHeight="1">
      <c r="A767" s="75" t="str">
        <f t="shared" si="268"/>
        <v/>
      </c>
      <c r="B767" s="76">
        <f t="shared" si="269"/>
        <v>78</v>
      </c>
      <c r="C767" s="77">
        <f t="shared" si="270"/>
        <v>19.399999999999999</v>
      </c>
      <c r="D767" s="78" t="str">
        <f t="shared" si="271"/>
        <v>(후)</v>
      </c>
      <c r="E767" s="79">
        <f t="shared" si="272"/>
        <v>0</v>
      </c>
      <c r="F767" s="80">
        <v>700</v>
      </c>
      <c r="G767" s="81">
        <v>73.540000000000006</v>
      </c>
      <c r="H767" s="81">
        <v>67.5</v>
      </c>
      <c r="I767" s="81">
        <v>6.0400000000000063</v>
      </c>
      <c r="J767" s="81" t="s">
        <v>111</v>
      </c>
      <c r="K767" s="81" t="s">
        <v>96</v>
      </c>
      <c r="L767" s="82">
        <v>0</v>
      </c>
      <c r="M767" s="83" t="s">
        <v>100</v>
      </c>
      <c r="N767" s="83" t="s">
        <v>100</v>
      </c>
      <c r="O767" s="83" t="s">
        <v>100</v>
      </c>
      <c r="P767" s="84">
        <v>0</v>
      </c>
      <c r="Q767" s="85">
        <f t="shared" ref="Q767:Q831" si="279">IF(P767=0,Q766,P767)</f>
        <v>1</v>
      </c>
      <c r="R767" s="91">
        <v>3139.4</v>
      </c>
      <c r="S767" s="87"/>
      <c r="T767" s="88">
        <f>IF(S767=0,0,SUM($S$5:S767))</f>
        <v>0</v>
      </c>
      <c r="U767" s="89">
        <f t="shared" si="273"/>
        <v>0</v>
      </c>
      <c r="V767" s="89">
        <f t="shared" si="274"/>
        <v>0</v>
      </c>
      <c r="W767" s="90">
        <f t="shared" si="275"/>
        <v>0</v>
      </c>
      <c r="X767" s="90">
        <f t="shared" si="276"/>
        <v>0</v>
      </c>
      <c r="Y767" s="89">
        <f t="shared" si="277"/>
        <v>0</v>
      </c>
      <c r="Z767" s="89">
        <f t="shared" si="278"/>
        <v>0</v>
      </c>
      <c r="AA767" s="87"/>
      <c r="AB767" s="87"/>
      <c r="AD767" s="186" t="s">
        <v>146</v>
      </c>
    </row>
    <row r="768" spans="1:30" s="74" customFormat="1" ht="12.95" customHeight="1">
      <c r="A768" s="75" t="str">
        <f t="shared" si="268"/>
        <v/>
      </c>
      <c r="B768" s="76">
        <f t="shared" si="269"/>
        <v>78</v>
      </c>
      <c r="C768" s="77">
        <f t="shared" si="270"/>
        <v>29.6</v>
      </c>
      <c r="D768" s="78" t="str">
        <f t="shared" si="271"/>
        <v>(전)</v>
      </c>
      <c r="E768" s="79">
        <f t="shared" si="272"/>
        <v>10.199999999999999</v>
      </c>
      <c r="F768" s="80">
        <v>700</v>
      </c>
      <c r="G768" s="81">
        <v>73.23</v>
      </c>
      <c r="H768" s="81">
        <v>67.5</v>
      </c>
      <c r="I768" s="81">
        <v>5.730000000000004</v>
      </c>
      <c r="J768" s="81" t="s">
        <v>111</v>
      </c>
      <c r="K768" s="81" t="s">
        <v>96</v>
      </c>
      <c r="L768" s="82">
        <v>0</v>
      </c>
      <c r="M768" s="83" t="s">
        <v>100</v>
      </c>
      <c r="N768" s="83" t="s">
        <v>100</v>
      </c>
      <c r="O768" s="83" t="s">
        <v>100</v>
      </c>
      <c r="P768" s="84">
        <v>0</v>
      </c>
      <c r="Q768" s="85">
        <f t="shared" si="279"/>
        <v>1</v>
      </c>
      <c r="R768" s="91">
        <v>3149.6</v>
      </c>
      <c r="S768" s="87"/>
      <c r="T768" s="88">
        <f>IF(S768=0,0,SUM($S$5:S768))</f>
        <v>0</v>
      </c>
      <c r="U768" s="89">
        <f t="shared" si="273"/>
        <v>0</v>
      </c>
      <c r="V768" s="89">
        <f t="shared" si="274"/>
        <v>0</v>
      </c>
      <c r="W768" s="90">
        <f t="shared" si="275"/>
        <v>0</v>
      </c>
      <c r="X768" s="90">
        <f t="shared" si="276"/>
        <v>0</v>
      </c>
      <c r="Y768" s="89">
        <f t="shared" si="277"/>
        <v>0</v>
      </c>
      <c r="Z768" s="89">
        <f t="shared" si="278"/>
        <v>0</v>
      </c>
      <c r="AA768" s="87"/>
      <c r="AB768" s="87"/>
      <c r="AD768" s="186" t="s">
        <v>146</v>
      </c>
    </row>
    <row r="769" spans="1:30" s="74" customFormat="1" ht="12.95" customHeight="1">
      <c r="A769" s="75" t="str">
        <f t="shared" si="268"/>
        <v/>
      </c>
      <c r="B769" s="76">
        <f t="shared" si="269"/>
        <v>78</v>
      </c>
      <c r="C769" s="77">
        <f t="shared" si="270"/>
        <v>29.6</v>
      </c>
      <c r="D769" s="78" t="str">
        <f t="shared" si="271"/>
        <v>(후)</v>
      </c>
      <c r="E769" s="79">
        <f t="shared" si="272"/>
        <v>0</v>
      </c>
      <c r="F769" s="80">
        <v>700</v>
      </c>
      <c r="G769" s="81">
        <v>73.23</v>
      </c>
      <c r="H769" s="81">
        <v>67.5</v>
      </c>
      <c r="I769" s="81">
        <v>5.730000000000004</v>
      </c>
      <c r="J769" s="81" t="s">
        <v>111</v>
      </c>
      <c r="K769" s="81" t="s">
        <v>96</v>
      </c>
      <c r="L769" s="82">
        <v>0</v>
      </c>
      <c r="M769" s="83" t="s">
        <v>100</v>
      </c>
      <c r="N769" s="83" t="s">
        <v>100</v>
      </c>
      <c r="O769" s="83" t="s">
        <v>100</v>
      </c>
      <c r="P769" s="84">
        <v>0</v>
      </c>
      <c r="Q769" s="85">
        <f t="shared" si="279"/>
        <v>1</v>
      </c>
      <c r="R769" s="91">
        <v>3149.6</v>
      </c>
      <c r="S769" s="87"/>
      <c r="T769" s="88">
        <f>IF(S769=0,0,SUM($S$5:S769))</f>
        <v>0</v>
      </c>
      <c r="U769" s="89">
        <f t="shared" si="273"/>
        <v>0</v>
      </c>
      <c r="V769" s="89">
        <f t="shared" si="274"/>
        <v>0</v>
      </c>
      <c r="W769" s="90">
        <f t="shared" si="275"/>
        <v>0</v>
      </c>
      <c r="X769" s="90">
        <f t="shared" si="276"/>
        <v>0</v>
      </c>
      <c r="Y769" s="89">
        <f t="shared" si="277"/>
        <v>0</v>
      </c>
      <c r="Z769" s="89">
        <f t="shared" si="278"/>
        <v>0</v>
      </c>
      <c r="AA769" s="87"/>
      <c r="AB769" s="87"/>
      <c r="AD769" s="186" t="s">
        <v>146</v>
      </c>
    </row>
    <row r="770" spans="1:30" s="74" customFormat="1" ht="12.95" customHeight="1">
      <c r="A770" s="75" t="str">
        <f t="shared" si="268"/>
        <v/>
      </c>
      <c r="B770" s="76">
        <f t="shared" si="269"/>
        <v>78</v>
      </c>
      <c r="C770" s="77">
        <f t="shared" si="270"/>
        <v>38.200000000000003</v>
      </c>
      <c r="D770" s="78" t="str">
        <f t="shared" si="271"/>
        <v>(전)</v>
      </c>
      <c r="E770" s="79">
        <f t="shared" si="272"/>
        <v>8.6</v>
      </c>
      <c r="F770" s="80">
        <v>700</v>
      </c>
      <c r="G770" s="81">
        <v>73.08</v>
      </c>
      <c r="H770" s="81">
        <v>67.510000000000005</v>
      </c>
      <c r="I770" s="81">
        <v>5.5699999999999932</v>
      </c>
      <c r="J770" s="81" t="s">
        <v>111</v>
      </c>
      <c r="K770" s="81" t="s">
        <v>96</v>
      </c>
      <c r="L770" s="82">
        <v>0</v>
      </c>
      <c r="M770" s="83" t="s">
        <v>127</v>
      </c>
      <c r="N770" s="83" t="s">
        <v>100</v>
      </c>
      <c r="O770" s="83" t="s">
        <v>100</v>
      </c>
      <c r="P770" s="84">
        <v>0</v>
      </c>
      <c r="Q770" s="85">
        <f t="shared" si="279"/>
        <v>1</v>
      </c>
      <c r="R770" s="91">
        <v>3158.2</v>
      </c>
      <c r="S770" s="87"/>
      <c r="T770" s="88">
        <f>IF(S770=0,0,SUM($S$5:S770))</f>
        <v>0</v>
      </c>
      <c r="U770" s="89">
        <f t="shared" si="273"/>
        <v>0</v>
      </c>
      <c r="V770" s="89">
        <f t="shared" si="274"/>
        <v>0</v>
      </c>
      <c r="W770" s="90">
        <f t="shared" si="275"/>
        <v>0</v>
      </c>
      <c r="X770" s="90">
        <f t="shared" si="276"/>
        <v>0</v>
      </c>
      <c r="Y770" s="89">
        <f t="shared" si="277"/>
        <v>0</v>
      </c>
      <c r="Z770" s="89">
        <f t="shared" si="278"/>
        <v>0</v>
      </c>
      <c r="AA770" s="87"/>
      <c r="AB770" s="87"/>
      <c r="AD770" s="186" t="s">
        <v>146</v>
      </c>
    </row>
    <row r="771" spans="1:30" s="74" customFormat="1" ht="12.95" customHeight="1">
      <c r="A771" s="75" t="str">
        <f t="shared" si="268"/>
        <v/>
      </c>
      <c r="B771" s="76">
        <f t="shared" si="269"/>
        <v>78</v>
      </c>
      <c r="C771" s="77">
        <f t="shared" si="270"/>
        <v>38.200000000000003</v>
      </c>
      <c r="D771" s="78" t="str">
        <f t="shared" si="271"/>
        <v>(후)</v>
      </c>
      <c r="E771" s="79">
        <f t="shared" si="272"/>
        <v>0</v>
      </c>
      <c r="F771" s="80">
        <v>700</v>
      </c>
      <c r="G771" s="81">
        <v>73.08</v>
      </c>
      <c r="H771" s="81">
        <v>67.510000000000005</v>
      </c>
      <c r="I771" s="81">
        <v>5.5699999999999932</v>
      </c>
      <c r="J771" s="81" t="s">
        <v>111</v>
      </c>
      <c r="K771" s="81" t="s">
        <v>96</v>
      </c>
      <c r="L771" s="82">
        <v>0</v>
      </c>
      <c r="M771" s="83" t="s">
        <v>100</v>
      </c>
      <c r="N771" s="83" t="s">
        <v>100</v>
      </c>
      <c r="O771" s="83" t="s">
        <v>100</v>
      </c>
      <c r="P771" s="84">
        <v>0</v>
      </c>
      <c r="Q771" s="85">
        <f t="shared" si="279"/>
        <v>1</v>
      </c>
      <c r="R771" s="91">
        <v>3158.2</v>
      </c>
      <c r="S771" s="87"/>
      <c r="T771" s="88">
        <f>IF(S771=0,0,SUM($S$5:S771))</f>
        <v>0</v>
      </c>
      <c r="U771" s="89">
        <f t="shared" ref="U771:U835" si="280">IF(S771=1,Q771,0)</f>
        <v>0</v>
      </c>
      <c r="V771" s="89">
        <f t="shared" ref="V771:V835" si="281">IF(S771=1,R771,0)</f>
        <v>0</v>
      </c>
      <c r="W771" s="90">
        <f t="shared" ref="W771:W835" si="282">IF($S771=0,0,G771)</f>
        <v>0</v>
      </c>
      <c r="X771" s="90">
        <f t="shared" ref="X771:X835" si="283">IF($S771=0,0,H771)</f>
        <v>0</v>
      </c>
      <c r="Y771" s="89">
        <f t="shared" ref="Y771:Y835" si="284">IF(S771=1,J771,0)</f>
        <v>0</v>
      </c>
      <c r="Z771" s="89">
        <f t="shared" ref="Z771:Z835" si="285">IF(S771=1,K771,0)</f>
        <v>0</v>
      </c>
      <c r="AA771" s="87"/>
      <c r="AB771" s="87"/>
      <c r="AD771" s="186" t="s">
        <v>145</v>
      </c>
    </row>
    <row r="772" spans="1:30" s="74" customFormat="1" ht="12.95" customHeight="1">
      <c r="A772" s="75" t="str">
        <f t="shared" si="268"/>
        <v/>
      </c>
      <c r="B772" s="76">
        <f t="shared" si="269"/>
        <v>79</v>
      </c>
      <c r="C772" s="77">
        <f t="shared" si="270"/>
        <v>0</v>
      </c>
      <c r="D772" s="78" t="str">
        <f t="shared" si="271"/>
        <v/>
      </c>
      <c r="E772" s="79">
        <f t="shared" si="272"/>
        <v>1.8</v>
      </c>
      <c r="F772" s="80">
        <v>700</v>
      </c>
      <c r="G772" s="81">
        <v>73.05</v>
      </c>
      <c r="H772" s="81">
        <v>67.510000000000005</v>
      </c>
      <c r="I772" s="81">
        <v>5.539999999999992</v>
      </c>
      <c r="J772" s="81" t="s">
        <v>111</v>
      </c>
      <c r="K772" s="81" t="s">
        <v>96</v>
      </c>
      <c r="L772" s="82">
        <v>0</v>
      </c>
      <c r="M772" s="83" t="s">
        <v>100</v>
      </c>
      <c r="N772" s="83" t="s">
        <v>100</v>
      </c>
      <c r="O772" s="83" t="s">
        <v>100</v>
      </c>
      <c r="P772" s="84">
        <v>0</v>
      </c>
      <c r="Q772" s="85">
        <f t="shared" si="279"/>
        <v>1</v>
      </c>
      <c r="R772" s="91">
        <v>3160</v>
      </c>
      <c r="S772" s="87"/>
      <c r="T772" s="88">
        <f>IF(S772=0,0,SUM($S$5:S772))</f>
        <v>0</v>
      </c>
      <c r="U772" s="89">
        <f t="shared" si="280"/>
        <v>0</v>
      </c>
      <c r="V772" s="89">
        <f t="shared" si="281"/>
        <v>0</v>
      </c>
      <c r="W772" s="90">
        <f t="shared" si="282"/>
        <v>0</v>
      </c>
      <c r="X772" s="90">
        <f t="shared" si="283"/>
        <v>0</v>
      </c>
      <c r="Y772" s="89">
        <f t="shared" si="284"/>
        <v>0</v>
      </c>
      <c r="Z772" s="89">
        <f t="shared" si="285"/>
        <v>0</v>
      </c>
      <c r="AA772" s="87"/>
      <c r="AB772" s="87"/>
      <c r="AD772" s="186" t="s">
        <v>145</v>
      </c>
    </row>
    <row r="773" spans="1:30" s="74" customFormat="1" ht="12.95" customHeight="1">
      <c r="A773" s="75" t="str">
        <f t="shared" si="268"/>
        <v/>
      </c>
      <c r="B773" s="76">
        <f t="shared" si="269"/>
        <v>80</v>
      </c>
      <c r="C773" s="77">
        <f t="shared" si="270"/>
        <v>0</v>
      </c>
      <c r="D773" s="78" t="str">
        <f t="shared" si="271"/>
        <v/>
      </c>
      <c r="E773" s="79">
        <f t="shared" si="272"/>
        <v>40</v>
      </c>
      <c r="F773" s="80">
        <v>700</v>
      </c>
      <c r="G773" s="81">
        <v>72.37</v>
      </c>
      <c r="H773" s="81">
        <v>67.52</v>
      </c>
      <c r="I773" s="81">
        <v>4.8500000000000085</v>
      </c>
      <c r="J773" s="81" t="s">
        <v>111</v>
      </c>
      <c r="K773" s="81" t="s">
        <v>96</v>
      </c>
      <c r="L773" s="82">
        <v>0</v>
      </c>
      <c r="M773" s="83" t="s">
        <v>100</v>
      </c>
      <c r="N773" s="83" t="s">
        <v>100</v>
      </c>
      <c r="O773" s="83" t="s">
        <v>100</v>
      </c>
      <c r="P773" s="84">
        <v>0</v>
      </c>
      <c r="Q773" s="85">
        <f t="shared" si="279"/>
        <v>1</v>
      </c>
      <c r="R773" s="91">
        <v>3200</v>
      </c>
      <c r="S773" s="87"/>
      <c r="T773" s="88">
        <f>IF(S773=0,0,SUM($S$5:S773))</f>
        <v>0</v>
      </c>
      <c r="U773" s="89">
        <f t="shared" si="280"/>
        <v>0</v>
      </c>
      <c r="V773" s="89">
        <f t="shared" si="281"/>
        <v>0</v>
      </c>
      <c r="W773" s="90">
        <f t="shared" si="282"/>
        <v>0</v>
      </c>
      <c r="X773" s="90">
        <f t="shared" si="283"/>
        <v>0</v>
      </c>
      <c r="Y773" s="89">
        <f t="shared" si="284"/>
        <v>0</v>
      </c>
      <c r="Z773" s="89">
        <f t="shared" si="285"/>
        <v>0</v>
      </c>
      <c r="AA773" s="87"/>
      <c r="AB773" s="87"/>
      <c r="AD773" s="186" t="s">
        <v>145</v>
      </c>
    </row>
    <row r="774" spans="1:30" s="74" customFormat="1" ht="12.95" customHeight="1">
      <c r="A774" s="75" t="str">
        <f t="shared" si="268"/>
        <v/>
      </c>
      <c r="B774" s="76">
        <f t="shared" si="269"/>
        <v>80</v>
      </c>
      <c r="C774" s="77">
        <f t="shared" si="270"/>
        <v>2.1</v>
      </c>
      <c r="D774" s="78" t="str">
        <f t="shared" si="271"/>
        <v/>
      </c>
      <c r="E774" s="79">
        <f t="shared" si="272"/>
        <v>2.1</v>
      </c>
      <c r="F774" s="80">
        <v>700</v>
      </c>
      <c r="G774" s="81">
        <v>72.33</v>
      </c>
      <c r="H774" s="81">
        <v>67.53</v>
      </c>
      <c r="I774" s="81">
        <v>4.7999999999999972</v>
      </c>
      <c r="J774" s="81" t="s">
        <v>111</v>
      </c>
      <c r="K774" s="81" t="s">
        <v>96</v>
      </c>
      <c r="L774" s="82">
        <v>0</v>
      </c>
      <c r="M774" s="83" t="s">
        <v>100</v>
      </c>
      <c r="N774" s="83" t="s">
        <v>100</v>
      </c>
      <c r="O774" s="83" t="s">
        <v>100</v>
      </c>
      <c r="P774" s="84">
        <v>0</v>
      </c>
      <c r="Q774" s="85">
        <f t="shared" si="279"/>
        <v>1</v>
      </c>
      <c r="R774" s="91">
        <v>3202.1</v>
      </c>
      <c r="S774" s="87"/>
      <c r="T774" s="88">
        <f>IF(S774=0,0,SUM($S$5:S774))</f>
        <v>0</v>
      </c>
      <c r="U774" s="89">
        <f t="shared" si="280"/>
        <v>0</v>
      </c>
      <c r="V774" s="89">
        <f t="shared" si="281"/>
        <v>0</v>
      </c>
      <c r="W774" s="90">
        <f t="shared" si="282"/>
        <v>0</v>
      </c>
      <c r="X774" s="90">
        <f t="shared" si="283"/>
        <v>0</v>
      </c>
      <c r="Y774" s="89">
        <f t="shared" si="284"/>
        <v>0</v>
      </c>
      <c r="Z774" s="89">
        <f t="shared" si="285"/>
        <v>0</v>
      </c>
      <c r="AA774" s="87"/>
      <c r="AB774" s="87"/>
      <c r="AD774" s="186" t="s">
        <v>145</v>
      </c>
    </row>
    <row r="775" spans="1:30" s="74" customFormat="1" ht="12.95" customHeight="1">
      <c r="A775" s="75" t="str">
        <f t="shared" si="268"/>
        <v/>
      </c>
      <c r="B775" s="76">
        <f t="shared" si="269"/>
        <v>81</v>
      </c>
      <c r="C775" s="77">
        <f t="shared" si="270"/>
        <v>0</v>
      </c>
      <c r="D775" s="78" t="str">
        <f t="shared" si="271"/>
        <v/>
      </c>
      <c r="E775" s="79">
        <f t="shared" si="272"/>
        <v>37.9</v>
      </c>
      <c r="F775" s="80">
        <v>700</v>
      </c>
      <c r="G775" s="81">
        <v>71.98</v>
      </c>
      <c r="H775" s="81">
        <v>67.540000000000006</v>
      </c>
      <c r="I775" s="81">
        <v>4.4399999999999977</v>
      </c>
      <c r="J775" s="81" t="s">
        <v>111</v>
      </c>
      <c r="K775" s="81" t="s">
        <v>96</v>
      </c>
      <c r="L775" s="82">
        <v>0</v>
      </c>
      <c r="M775" s="83" t="s">
        <v>100</v>
      </c>
      <c r="N775" s="83" t="s">
        <v>100</v>
      </c>
      <c r="O775" s="83" t="s">
        <v>100</v>
      </c>
      <c r="P775" s="84">
        <v>0</v>
      </c>
      <c r="Q775" s="85">
        <f t="shared" si="279"/>
        <v>1</v>
      </c>
      <c r="R775" s="91">
        <v>3240</v>
      </c>
      <c r="S775" s="87"/>
      <c r="T775" s="88">
        <f>IF(S775=0,0,SUM($S$5:S775))</f>
        <v>0</v>
      </c>
      <c r="U775" s="89">
        <f t="shared" si="280"/>
        <v>0</v>
      </c>
      <c r="V775" s="89">
        <f t="shared" si="281"/>
        <v>0</v>
      </c>
      <c r="W775" s="90">
        <f t="shared" si="282"/>
        <v>0</v>
      </c>
      <c r="X775" s="90">
        <f t="shared" si="283"/>
        <v>0</v>
      </c>
      <c r="Y775" s="89">
        <f t="shared" si="284"/>
        <v>0</v>
      </c>
      <c r="Z775" s="89">
        <f t="shared" si="285"/>
        <v>0</v>
      </c>
      <c r="AA775" s="87"/>
      <c r="AB775" s="87"/>
      <c r="AD775" s="186" t="s">
        <v>145</v>
      </c>
    </row>
    <row r="776" spans="1:30" s="74" customFormat="1" ht="12.95" customHeight="1">
      <c r="A776" s="75" t="str">
        <f t="shared" si="268"/>
        <v/>
      </c>
      <c r="B776" s="76">
        <f t="shared" si="269"/>
        <v>82</v>
      </c>
      <c r="C776" s="77">
        <f t="shared" si="270"/>
        <v>0</v>
      </c>
      <c r="D776" s="78" t="str">
        <f t="shared" si="271"/>
        <v/>
      </c>
      <c r="E776" s="79">
        <f t="shared" si="272"/>
        <v>40</v>
      </c>
      <c r="F776" s="80">
        <v>700</v>
      </c>
      <c r="G776" s="81">
        <v>71.61</v>
      </c>
      <c r="H776" s="81">
        <v>67.56</v>
      </c>
      <c r="I776" s="81">
        <v>4.0499999999999972</v>
      </c>
      <c r="J776" s="81" t="s">
        <v>111</v>
      </c>
      <c r="K776" s="81" t="s">
        <v>96</v>
      </c>
      <c r="L776" s="82">
        <v>0</v>
      </c>
      <c r="M776" s="83" t="s">
        <v>100</v>
      </c>
      <c r="N776" s="83" t="s">
        <v>100</v>
      </c>
      <c r="O776" s="83" t="s">
        <v>100</v>
      </c>
      <c r="P776" s="84">
        <v>0</v>
      </c>
      <c r="Q776" s="85">
        <f t="shared" si="279"/>
        <v>1</v>
      </c>
      <c r="R776" s="91">
        <v>3280</v>
      </c>
      <c r="S776" s="87"/>
      <c r="T776" s="88">
        <f>IF(S776=0,0,SUM($S$5:S776))</f>
        <v>0</v>
      </c>
      <c r="U776" s="89">
        <f t="shared" si="280"/>
        <v>0</v>
      </c>
      <c r="V776" s="89">
        <f t="shared" si="281"/>
        <v>0</v>
      </c>
      <c r="W776" s="90">
        <f t="shared" si="282"/>
        <v>0</v>
      </c>
      <c r="X776" s="90">
        <f t="shared" si="283"/>
        <v>0</v>
      </c>
      <c r="Y776" s="89">
        <f t="shared" si="284"/>
        <v>0</v>
      </c>
      <c r="Z776" s="89">
        <f t="shared" si="285"/>
        <v>0</v>
      </c>
      <c r="AA776" s="87"/>
      <c r="AB776" s="87"/>
      <c r="AD776" s="186" t="s">
        <v>145</v>
      </c>
    </row>
    <row r="777" spans="1:30" s="74" customFormat="1" ht="12.95" customHeight="1">
      <c r="A777" s="75" t="str">
        <f t="shared" si="268"/>
        <v/>
      </c>
      <c r="B777" s="76">
        <f t="shared" si="269"/>
        <v>82</v>
      </c>
      <c r="C777" s="77">
        <f t="shared" si="270"/>
        <v>2.1</v>
      </c>
      <c r="D777" s="78" t="str">
        <f t="shared" si="271"/>
        <v/>
      </c>
      <c r="E777" s="79">
        <f t="shared" si="272"/>
        <v>2.1</v>
      </c>
      <c r="F777" s="80">
        <v>700</v>
      </c>
      <c r="G777" s="81">
        <v>71.59</v>
      </c>
      <c r="H777" s="81">
        <v>67.56</v>
      </c>
      <c r="I777" s="81">
        <v>4.0300000000000011</v>
      </c>
      <c r="J777" s="81" t="s">
        <v>111</v>
      </c>
      <c r="K777" s="81" t="s">
        <v>96</v>
      </c>
      <c r="L777" s="82">
        <v>0</v>
      </c>
      <c r="M777" s="83" t="s">
        <v>100</v>
      </c>
      <c r="N777" s="83" t="s">
        <v>100</v>
      </c>
      <c r="O777" s="83" t="s">
        <v>100</v>
      </c>
      <c r="P777" s="84">
        <v>0</v>
      </c>
      <c r="Q777" s="85">
        <f t="shared" si="279"/>
        <v>1</v>
      </c>
      <c r="R777" s="91">
        <v>3282.1</v>
      </c>
      <c r="S777" s="87"/>
      <c r="T777" s="88">
        <f>IF(S777=0,0,SUM($S$5:S777))</f>
        <v>0</v>
      </c>
      <c r="U777" s="89">
        <f t="shared" si="280"/>
        <v>0</v>
      </c>
      <c r="V777" s="89">
        <f t="shared" si="281"/>
        <v>0</v>
      </c>
      <c r="W777" s="90">
        <f t="shared" si="282"/>
        <v>0</v>
      </c>
      <c r="X777" s="90">
        <f t="shared" si="283"/>
        <v>0</v>
      </c>
      <c r="Y777" s="89">
        <f t="shared" si="284"/>
        <v>0</v>
      </c>
      <c r="Z777" s="89">
        <f t="shared" si="285"/>
        <v>0</v>
      </c>
      <c r="AA777" s="87"/>
      <c r="AB777" s="87"/>
      <c r="AD777" s="186" t="s">
        <v>145</v>
      </c>
    </row>
    <row r="778" spans="1:30" s="74" customFormat="1" ht="12.95" customHeight="1">
      <c r="A778" s="75" t="str">
        <f t="shared" ref="A778:A780" si="286">IF(P778&gt;0,P778,"")</f>
        <v/>
      </c>
      <c r="B778" s="76">
        <f t="shared" ref="B778:B780" si="287">ROUNDDOWN(R778/$P$2,0)</f>
        <v>82</v>
      </c>
      <c r="C778" s="77">
        <f t="shared" ref="C778:C780" si="288">ROUND(R778-(B778*$P$2),2)</f>
        <v>33.4</v>
      </c>
      <c r="D778" s="78" t="str">
        <f t="shared" ref="D778:D780" si="289">IF(D777="(전)","(후)",IF(AND(B778=B779,C778=C779),"(전)",""))</f>
        <v>(전)</v>
      </c>
      <c r="E778" s="79">
        <f t="shared" ref="E778:E780" si="290">IF(P778&gt;0,0,ROUND(((B778*$P$2)+C778)-((B777*$P$2)+C777),2))</f>
        <v>31.3</v>
      </c>
      <c r="F778" s="80">
        <v>700</v>
      </c>
      <c r="G778" s="81">
        <v>71.52</v>
      </c>
      <c r="H778" s="81">
        <v>67.569999999999993</v>
      </c>
      <c r="I778" s="81">
        <v>3.9500000000000028</v>
      </c>
      <c r="J778" s="81" t="s">
        <v>111</v>
      </c>
      <c r="K778" s="81" t="s">
        <v>96</v>
      </c>
      <c r="L778" s="82">
        <v>0</v>
      </c>
      <c r="M778" s="83" t="s">
        <v>100</v>
      </c>
      <c r="N778" s="83" t="s">
        <v>100</v>
      </c>
      <c r="O778" s="83" t="s">
        <v>100</v>
      </c>
      <c r="P778" s="84">
        <v>0</v>
      </c>
      <c r="Q778" s="85">
        <f t="shared" ref="Q778:Q780" si="291">IF(P778=0,Q777,P778)</f>
        <v>1</v>
      </c>
      <c r="R778" s="91">
        <v>3313.4</v>
      </c>
      <c r="S778" s="87"/>
      <c r="T778" s="88">
        <f>IF(S778=0,0,SUM($S$5:S778))</f>
        <v>0</v>
      </c>
      <c r="U778" s="89">
        <f t="shared" ref="U778:U780" si="292">IF(S778=1,Q778,0)</f>
        <v>0</v>
      </c>
      <c r="V778" s="89">
        <f t="shared" ref="V778:V780" si="293">IF(S778=1,R778,0)</f>
        <v>0</v>
      </c>
      <c r="W778" s="90">
        <f t="shared" ref="W778:W780" si="294">IF($S778=0,0,G778)</f>
        <v>0</v>
      </c>
      <c r="X778" s="90">
        <f t="shared" ref="X778:X780" si="295">IF($S778=0,0,H778)</f>
        <v>0</v>
      </c>
      <c r="Y778" s="89">
        <f t="shared" ref="Y778:Y780" si="296">IF(S778=1,J778,0)</f>
        <v>0</v>
      </c>
      <c r="Z778" s="89">
        <f t="shared" ref="Z778:Z780" si="297">IF(S778=1,K778,0)</f>
        <v>0</v>
      </c>
      <c r="AA778" s="87"/>
      <c r="AB778" s="87"/>
      <c r="AD778" s="186" t="s">
        <v>145</v>
      </c>
    </row>
    <row r="779" spans="1:30" s="210" customFormat="1" ht="12.95" customHeight="1">
      <c r="A779" s="194" t="str">
        <f t="shared" si="286"/>
        <v/>
      </c>
      <c r="B779" s="195">
        <f t="shared" si="287"/>
        <v>82</v>
      </c>
      <c r="C779" s="196">
        <f t="shared" si="288"/>
        <v>33.4</v>
      </c>
      <c r="D779" s="197" t="str">
        <f t="shared" si="289"/>
        <v>(후)</v>
      </c>
      <c r="E779" s="198">
        <f t="shared" si="290"/>
        <v>0</v>
      </c>
      <c r="F779" s="199">
        <v>700</v>
      </c>
      <c r="G779" s="200">
        <v>71.52</v>
      </c>
      <c r="H779" s="200">
        <v>67.569999999999993</v>
      </c>
      <c r="I779" s="200">
        <v>3.9500000000000028</v>
      </c>
      <c r="J779" s="200" t="s">
        <v>111</v>
      </c>
      <c r="K779" s="200" t="s">
        <v>95</v>
      </c>
      <c r="L779" s="201">
        <v>0</v>
      </c>
      <c r="M779" s="202" t="s">
        <v>100</v>
      </c>
      <c r="N779" s="202" t="s">
        <v>100</v>
      </c>
      <c r="O779" s="202" t="s">
        <v>100</v>
      </c>
      <c r="P779" s="203">
        <v>0</v>
      </c>
      <c r="Q779" s="204">
        <f t="shared" si="291"/>
        <v>1</v>
      </c>
      <c r="R779" s="205">
        <v>3313.4</v>
      </c>
      <c r="S779" s="206"/>
      <c r="T779" s="207">
        <f>IF(S779=0,0,SUM($S$5:S779))</f>
        <v>0</v>
      </c>
      <c r="U779" s="208">
        <f t="shared" si="292"/>
        <v>0</v>
      </c>
      <c r="V779" s="208">
        <f t="shared" si="293"/>
        <v>0</v>
      </c>
      <c r="W779" s="209">
        <f t="shared" si="294"/>
        <v>0</v>
      </c>
      <c r="X779" s="209">
        <f t="shared" si="295"/>
        <v>0</v>
      </c>
      <c r="Y779" s="208">
        <f t="shared" si="296"/>
        <v>0</v>
      </c>
      <c r="Z779" s="208">
        <f t="shared" si="297"/>
        <v>0</v>
      </c>
      <c r="AA779" s="206"/>
      <c r="AB779" s="206"/>
      <c r="AD779" s="211" t="s">
        <v>145</v>
      </c>
    </row>
    <row r="780" spans="1:30" s="74" customFormat="1" ht="12.95" customHeight="1">
      <c r="A780" s="75" t="str">
        <f t="shared" si="286"/>
        <v/>
      </c>
      <c r="B780" s="76">
        <f t="shared" si="287"/>
        <v>83</v>
      </c>
      <c r="C780" s="77">
        <f t="shared" si="288"/>
        <v>0</v>
      </c>
      <c r="D780" s="78" t="str">
        <f t="shared" si="289"/>
        <v/>
      </c>
      <c r="E780" s="79">
        <f t="shared" si="290"/>
        <v>6.6</v>
      </c>
      <c r="F780" s="80">
        <v>700</v>
      </c>
      <c r="G780" s="81">
        <v>71.56</v>
      </c>
      <c r="H780" s="81">
        <v>67.61</v>
      </c>
      <c r="I780" s="81">
        <v>3.9500000000000028</v>
      </c>
      <c r="J780" s="81" t="s">
        <v>111</v>
      </c>
      <c r="K780" s="81" t="s">
        <v>95</v>
      </c>
      <c r="L780" s="82">
        <v>0</v>
      </c>
      <c r="M780" s="83" t="s">
        <v>100</v>
      </c>
      <c r="N780" s="83" t="s">
        <v>100</v>
      </c>
      <c r="O780" s="83" t="s">
        <v>100</v>
      </c>
      <c r="P780" s="84">
        <v>0</v>
      </c>
      <c r="Q780" s="85">
        <f t="shared" si="291"/>
        <v>1</v>
      </c>
      <c r="R780" s="91">
        <v>3320</v>
      </c>
      <c r="S780" s="87"/>
      <c r="T780" s="88">
        <f>IF(S780=0,0,SUM($S$5:S780))</f>
        <v>0</v>
      </c>
      <c r="U780" s="89">
        <f t="shared" si="292"/>
        <v>0</v>
      </c>
      <c r="V780" s="89">
        <f t="shared" si="293"/>
        <v>0</v>
      </c>
      <c r="W780" s="90">
        <f t="shared" si="294"/>
        <v>0</v>
      </c>
      <c r="X780" s="90">
        <f t="shared" si="295"/>
        <v>0</v>
      </c>
      <c r="Y780" s="89">
        <f t="shared" si="296"/>
        <v>0</v>
      </c>
      <c r="Z780" s="89">
        <f t="shared" si="297"/>
        <v>0</v>
      </c>
      <c r="AA780" s="87"/>
      <c r="AB780" s="87"/>
      <c r="AD780" s="186" t="s">
        <v>145</v>
      </c>
    </row>
    <row r="781" spans="1:30" s="74" customFormat="1" ht="12.95" customHeight="1">
      <c r="A781" s="75" t="str">
        <f t="shared" si="268"/>
        <v/>
      </c>
      <c r="B781" s="76">
        <f t="shared" si="269"/>
        <v>84</v>
      </c>
      <c r="C781" s="77">
        <f t="shared" si="270"/>
        <v>0</v>
      </c>
      <c r="D781" s="78" t="str">
        <f t="shared" si="271"/>
        <v/>
      </c>
      <c r="E781" s="79">
        <f t="shared" si="272"/>
        <v>40</v>
      </c>
      <c r="F781" s="80">
        <v>700</v>
      </c>
      <c r="G781" s="81">
        <v>71.8</v>
      </c>
      <c r="H781" s="81">
        <v>67.83</v>
      </c>
      <c r="I781" s="81">
        <v>3.9699999999999989</v>
      </c>
      <c r="J781" s="81" t="s">
        <v>111</v>
      </c>
      <c r="K781" s="81" t="s">
        <v>95</v>
      </c>
      <c r="L781" s="82">
        <v>0</v>
      </c>
      <c r="M781" s="83" t="s">
        <v>100</v>
      </c>
      <c r="N781" s="83" t="s">
        <v>100</v>
      </c>
      <c r="O781" s="83" t="s">
        <v>100</v>
      </c>
      <c r="P781" s="84">
        <v>0</v>
      </c>
      <c r="Q781" s="85">
        <f t="shared" si="279"/>
        <v>1</v>
      </c>
      <c r="R781" s="91">
        <v>3360</v>
      </c>
      <c r="S781" s="87"/>
      <c r="T781" s="88">
        <f>IF(S781=0,0,SUM($S$5:S781))</f>
        <v>0</v>
      </c>
      <c r="U781" s="89">
        <f t="shared" si="280"/>
        <v>0</v>
      </c>
      <c r="V781" s="89">
        <f t="shared" si="281"/>
        <v>0</v>
      </c>
      <c r="W781" s="90">
        <f t="shared" si="282"/>
        <v>0</v>
      </c>
      <c r="X781" s="90">
        <f t="shared" si="283"/>
        <v>0</v>
      </c>
      <c r="Y781" s="89">
        <f t="shared" si="284"/>
        <v>0</v>
      </c>
      <c r="Z781" s="89">
        <f t="shared" si="285"/>
        <v>0</v>
      </c>
      <c r="AA781" s="87"/>
      <c r="AB781" s="87"/>
      <c r="AD781" s="186" t="s">
        <v>145</v>
      </c>
    </row>
    <row r="782" spans="1:30" s="74" customFormat="1" ht="12.95" customHeight="1">
      <c r="A782" s="75" t="str">
        <f t="shared" si="268"/>
        <v/>
      </c>
      <c r="B782" s="76">
        <f t="shared" si="269"/>
        <v>84</v>
      </c>
      <c r="C782" s="77">
        <f t="shared" si="270"/>
        <v>19.7</v>
      </c>
      <c r="D782" s="78" t="str">
        <f t="shared" si="271"/>
        <v>(전)</v>
      </c>
      <c r="E782" s="79">
        <f t="shared" si="272"/>
        <v>19.7</v>
      </c>
      <c r="F782" s="80">
        <v>700</v>
      </c>
      <c r="G782" s="81">
        <v>71.92</v>
      </c>
      <c r="H782" s="81">
        <v>67.930000000000007</v>
      </c>
      <c r="I782" s="81">
        <v>3.9899999999999949</v>
      </c>
      <c r="J782" s="81" t="s">
        <v>111</v>
      </c>
      <c r="K782" s="81" t="s">
        <v>95</v>
      </c>
      <c r="L782" s="82">
        <v>0</v>
      </c>
      <c r="M782" s="83" t="s">
        <v>100</v>
      </c>
      <c r="N782" s="83" t="s">
        <v>100</v>
      </c>
      <c r="O782" s="83" t="s">
        <v>100</v>
      </c>
      <c r="P782" s="84">
        <v>0</v>
      </c>
      <c r="Q782" s="85">
        <f t="shared" si="279"/>
        <v>1</v>
      </c>
      <c r="R782" s="91">
        <v>3379.7</v>
      </c>
      <c r="S782" s="87"/>
      <c r="T782" s="88">
        <f>IF(S782=0,0,SUM($S$5:S782))</f>
        <v>0</v>
      </c>
      <c r="U782" s="89">
        <f t="shared" si="280"/>
        <v>0</v>
      </c>
      <c r="V782" s="89">
        <f t="shared" si="281"/>
        <v>0</v>
      </c>
      <c r="W782" s="90">
        <f t="shared" si="282"/>
        <v>0</v>
      </c>
      <c r="X782" s="90">
        <f t="shared" si="283"/>
        <v>0</v>
      </c>
      <c r="Y782" s="89">
        <f t="shared" si="284"/>
        <v>0</v>
      </c>
      <c r="Z782" s="89">
        <f t="shared" si="285"/>
        <v>0</v>
      </c>
      <c r="AA782" s="87"/>
      <c r="AB782" s="87"/>
      <c r="AD782" s="186" t="s">
        <v>145</v>
      </c>
    </row>
    <row r="783" spans="1:30" s="74" customFormat="1" ht="12.95" customHeight="1">
      <c r="A783" s="75" t="str">
        <f t="shared" si="268"/>
        <v/>
      </c>
      <c r="B783" s="76">
        <f t="shared" si="269"/>
        <v>84</v>
      </c>
      <c r="C783" s="77">
        <f t="shared" si="270"/>
        <v>19.7</v>
      </c>
      <c r="D783" s="78" t="str">
        <f t="shared" si="271"/>
        <v>(후)</v>
      </c>
      <c r="E783" s="79">
        <f t="shared" si="272"/>
        <v>0</v>
      </c>
      <c r="F783" s="80">
        <v>700</v>
      </c>
      <c r="G783" s="81">
        <v>71.92</v>
      </c>
      <c r="H783" s="81">
        <v>67.930000000000007</v>
      </c>
      <c r="I783" s="81">
        <v>3.9899999999999949</v>
      </c>
      <c r="J783" s="81" t="s">
        <v>111</v>
      </c>
      <c r="K783" s="81" t="s">
        <v>113</v>
      </c>
      <c r="L783" s="82" t="s">
        <v>114</v>
      </c>
      <c r="M783" s="83" t="s">
        <v>100</v>
      </c>
      <c r="N783" s="83" t="s">
        <v>100</v>
      </c>
      <c r="O783" s="83" t="s">
        <v>100</v>
      </c>
      <c r="P783" s="84">
        <v>0</v>
      </c>
      <c r="Q783" s="85">
        <f t="shared" si="279"/>
        <v>1</v>
      </c>
      <c r="R783" s="91">
        <v>3379.7</v>
      </c>
      <c r="S783" s="87"/>
      <c r="T783" s="88">
        <f>IF(S783=0,0,SUM($S$5:S783))</f>
        <v>0</v>
      </c>
      <c r="U783" s="89">
        <f t="shared" si="280"/>
        <v>0</v>
      </c>
      <c r="V783" s="89">
        <f t="shared" si="281"/>
        <v>0</v>
      </c>
      <c r="W783" s="90">
        <f t="shared" si="282"/>
        <v>0</v>
      </c>
      <c r="X783" s="90">
        <f t="shared" si="283"/>
        <v>0</v>
      </c>
      <c r="Y783" s="89">
        <f t="shared" si="284"/>
        <v>0</v>
      </c>
      <c r="Z783" s="89">
        <f t="shared" si="285"/>
        <v>0</v>
      </c>
      <c r="AA783" s="87"/>
      <c r="AB783" s="87"/>
      <c r="AD783" s="186" t="s">
        <v>145</v>
      </c>
    </row>
    <row r="784" spans="1:30" s="74" customFormat="1" ht="12.95" customHeight="1">
      <c r="A784" s="75" t="str">
        <f t="shared" si="268"/>
        <v/>
      </c>
      <c r="B784" s="76">
        <f t="shared" si="269"/>
        <v>84</v>
      </c>
      <c r="C784" s="77">
        <f t="shared" si="270"/>
        <v>22.3</v>
      </c>
      <c r="D784" s="78" t="str">
        <f t="shared" si="271"/>
        <v>(전)</v>
      </c>
      <c r="E784" s="79">
        <f t="shared" si="272"/>
        <v>2.6</v>
      </c>
      <c r="F784" s="80">
        <v>700</v>
      </c>
      <c r="G784" s="81">
        <v>71.94</v>
      </c>
      <c r="H784" s="81">
        <v>67.95</v>
      </c>
      <c r="I784" s="81">
        <v>3.9899999999999949</v>
      </c>
      <c r="J784" s="81" t="s">
        <v>111</v>
      </c>
      <c r="K784" s="81" t="s">
        <v>113</v>
      </c>
      <c r="L784" s="82" t="s">
        <v>114</v>
      </c>
      <c r="M784" s="83" t="s">
        <v>100</v>
      </c>
      <c r="N784" s="83" t="s">
        <v>100</v>
      </c>
      <c r="O784" s="83" t="s">
        <v>100</v>
      </c>
      <c r="P784" s="84">
        <v>0</v>
      </c>
      <c r="Q784" s="85">
        <f t="shared" si="279"/>
        <v>1</v>
      </c>
      <c r="R784" s="91">
        <v>3382.3</v>
      </c>
      <c r="S784" s="87"/>
      <c r="T784" s="88">
        <f>IF(S784=0,0,SUM($S$5:S784))</f>
        <v>0</v>
      </c>
      <c r="U784" s="89">
        <f t="shared" si="280"/>
        <v>0</v>
      </c>
      <c r="V784" s="89">
        <f t="shared" si="281"/>
        <v>0</v>
      </c>
      <c r="W784" s="90">
        <f t="shared" si="282"/>
        <v>0</v>
      </c>
      <c r="X784" s="90">
        <f t="shared" si="283"/>
        <v>0</v>
      </c>
      <c r="Y784" s="89">
        <f t="shared" si="284"/>
        <v>0</v>
      </c>
      <c r="Z784" s="89">
        <f t="shared" si="285"/>
        <v>0</v>
      </c>
      <c r="AA784" s="87"/>
      <c r="AB784" s="87"/>
      <c r="AD784" s="186" t="s">
        <v>145</v>
      </c>
    </row>
    <row r="785" spans="1:30" s="74" customFormat="1" ht="12.95" customHeight="1">
      <c r="A785" s="75" t="str">
        <f t="shared" si="268"/>
        <v/>
      </c>
      <c r="B785" s="76">
        <f t="shared" si="269"/>
        <v>84</v>
      </c>
      <c r="C785" s="77">
        <f t="shared" si="270"/>
        <v>22.3</v>
      </c>
      <c r="D785" s="78" t="str">
        <f t="shared" si="271"/>
        <v>(후)</v>
      </c>
      <c r="E785" s="79">
        <f t="shared" si="272"/>
        <v>0</v>
      </c>
      <c r="F785" s="80">
        <v>700</v>
      </c>
      <c r="G785" s="81">
        <v>71.94</v>
      </c>
      <c r="H785" s="81">
        <v>67.95</v>
      </c>
      <c r="I785" s="81">
        <v>3.9899999999999949</v>
      </c>
      <c r="J785" s="81" t="s">
        <v>111</v>
      </c>
      <c r="K785" s="81" t="s">
        <v>95</v>
      </c>
      <c r="L785" s="82">
        <v>0</v>
      </c>
      <c r="M785" s="83" t="s">
        <v>100</v>
      </c>
      <c r="N785" s="83" t="s">
        <v>100</v>
      </c>
      <c r="O785" s="83" t="s">
        <v>100</v>
      </c>
      <c r="P785" s="84">
        <v>0</v>
      </c>
      <c r="Q785" s="85">
        <f t="shared" si="279"/>
        <v>1</v>
      </c>
      <c r="R785" s="91">
        <v>3382.3</v>
      </c>
      <c r="S785" s="87"/>
      <c r="T785" s="88">
        <f>IF(S785=0,0,SUM($S$5:S785))</f>
        <v>0</v>
      </c>
      <c r="U785" s="89">
        <f t="shared" si="280"/>
        <v>0</v>
      </c>
      <c r="V785" s="89">
        <f t="shared" si="281"/>
        <v>0</v>
      </c>
      <c r="W785" s="90">
        <f t="shared" si="282"/>
        <v>0</v>
      </c>
      <c r="X785" s="90">
        <f t="shared" si="283"/>
        <v>0</v>
      </c>
      <c r="Y785" s="89">
        <f t="shared" si="284"/>
        <v>0</v>
      </c>
      <c r="Z785" s="89">
        <f t="shared" si="285"/>
        <v>0</v>
      </c>
      <c r="AA785" s="87"/>
      <c r="AB785" s="87"/>
      <c r="AD785" s="186" t="s">
        <v>145</v>
      </c>
    </row>
    <row r="786" spans="1:30" s="74" customFormat="1" ht="12.95" customHeight="1">
      <c r="A786" s="75" t="str">
        <f t="shared" si="268"/>
        <v/>
      </c>
      <c r="B786" s="76">
        <f t="shared" si="269"/>
        <v>85</v>
      </c>
      <c r="C786" s="77">
        <f t="shared" si="270"/>
        <v>0</v>
      </c>
      <c r="D786" s="78" t="str">
        <f t="shared" si="271"/>
        <v/>
      </c>
      <c r="E786" s="79">
        <f t="shared" si="272"/>
        <v>17.7</v>
      </c>
      <c r="F786" s="80">
        <v>700</v>
      </c>
      <c r="G786" s="81">
        <v>72.02</v>
      </c>
      <c r="H786" s="81">
        <v>68.05</v>
      </c>
      <c r="I786" s="81">
        <v>3.9699999999999989</v>
      </c>
      <c r="J786" s="81" t="s">
        <v>111</v>
      </c>
      <c r="K786" s="81" t="s">
        <v>95</v>
      </c>
      <c r="L786" s="82">
        <v>0</v>
      </c>
      <c r="M786" s="83" t="s">
        <v>100</v>
      </c>
      <c r="N786" s="83" t="s">
        <v>100</v>
      </c>
      <c r="O786" s="83" t="s">
        <v>100</v>
      </c>
      <c r="P786" s="84">
        <v>0</v>
      </c>
      <c r="Q786" s="85">
        <f t="shared" si="279"/>
        <v>1</v>
      </c>
      <c r="R786" s="91">
        <v>3400</v>
      </c>
      <c r="S786" s="87"/>
      <c r="T786" s="88">
        <f>IF(S786=0,0,SUM($S$5:S786))</f>
        <v>0</v>
      </c>
      <c r="U786" s="89">
        <f t="shared" si="280"/>
        <v>0</v>
      </c>
      <c r="V786" s="89">
        <f t="shared" si="281"/>
        <v>0</v>
      </c>
      <c r="W786" s="90">
        <f t="shared" si="282"/>
        <v>0</v>
      </c>
      <c r="X786" s="90">
        <f t="shared" si="283"/>
        <v>0</v>
      </c>
      <c r="Y786" s="89">
        <f t="shared" si="284"/>
        <v>0</v>
      </c>
      <c r="Z786" s="89">
        <f t="shared" si="285"/>
        <v>0</v>
      </c>
      <c r="AA786" s="87"/>
      <c r="AB786" s="87"/>
      <c r="AD786" s="186" t="s">
        <v>145</v>
      </c>
    </row>
    <row r="787" spans="1:30" s="74" customFormat="1" ht="12.95" customHeight="1">
      <c r="A787" s="75" t="str">
        <f t="shared" si="268"/>
        <v/>
      </c>
      <c r="B787" s="76">
        <f t="shared" si="269"/>
        <v>86</v>
      </c>
      <c r="C787" s="77">
        <f t="shared" si="270"/>
        <v>0</v>
      </c>
      <c r="D787" s="78" t="str">
        <f t="shared" si="271"/>
        <v/>
      </c>
      <c r="E787" s="79">
        <f t="shared" si="272"/>
        <v>40</v>
      </c>
      <c r="F787" s="80">
        <v>700</v>
      </c>
      <c r="G787" s="81">
        <v>72.2</v>
      </c>
      <c r="H787" s="81">
        <v>68.27</v>
      </c>
      <c r="I787" s="81">
        <v>3.9300000000000068</v>
      </c>
      <c r="J787" s="81" t="s">
        <v>111</v>
      </c>
      <c r="K787" s="81" t="s">
        <v>95</v>
      </c>
      <c r="L787" s="82">
        <v>0</v>
      </c>
      <c r="M787" s="83" t="s">
        <v>100</v>
      </c>
      <c r="N787" s="83" t="s">
        <v>100</v>
      </c>
      <c r="O787" s="83" t="s">
        <v>100</v>
      </c>
      <c r="P787" s="84">
        <v>0</v>
      </c>
      <c r="Q787" s="85">
        <f t="shared" si="279"/>
        <v>1</v>
      </c>
      <c r="R787" s="91">
        <v>3440</v>
      </c>
      <c r="S787" s="87"/>
      <c r="T787" s="88">
        <f>IF(S787=0,0,SUM($S$5:S787))</f>
        <v>0</v>
      </c>
      <c r="U787" s="89">
        <f t="shared" si="280"/>
        <v>0</v>
      </c>
      <c r="V787" s="89">
        <f t="shared" si="281"/>
        <v>0</v>
      </c>
      <c r="W787" s="90">
        <f t="shared" si="282"/>
        <v>0</v>
      </c>
      <c r="X787" s="90">
        <f t="shared" si="283"/>
        <v>0</v>
      </c>
      <c r="Y787" s="89">
        <f t="shared" si="284"/>
        <v>0</v>
      </c>
      <c r="Z787" s="89">
        <f t="shared" si="285"/>
        <v>0</v>
      </c>
      <c r="AA787" s="87"/>
      <c r="AB787" s="87"/>
      <c r="AD787" s="186" t="s">
        <v>145</v>
      </c>
    </row>
    <row r="788" spans="1:30" s="74" customFormat="1" ht="12.95" customHeight="1">
      <c r="A788" s="75" t="str">
        <f t="shared" si="268"/>
        <v/>
      </c>
      <c r="B788" s="76">
        <f t="shared" si="269"/>
        <v>87</v>
      </c>
      <c r="C788" s="77">
        <f t="shared" si="270"/>
        <v>0</v>
      </c>
      <c r="D788" s="78" t="str">
        <f t="shared" si="271"/>
        <v/>
      </c>
      <c r="E788" s="79">
        <f t="shared" si="272"/>
        <v>40</v>
      </c>
      <c r="F788" s="80">
        <v>700</v>
      </c>
      <c r="G788" s="81">
        <v>72.38</v>
      </c>
      <c r="H788" s="81">
        <v>68.489999999999995</v>
      </c>
      <c r="I788" s="81">
        <v>3.8900000000000006</v>
      </c>
      <c r="J788" s="81" t="s">
        <v>111</v>
      </c>
      <c r="K788" s="81" t="s">
        <v>95</v>
      </c>
      <c r="L788" s="82">
        <v>0</v>
      </c>
      <c r="M788" s="83" t="s">
        <v>100</v>
      </c>
      <c r="N788" s="83" t="s">
        <v>100</v>
      </c>
      <c r="O788" s="83" t="s">
        <v>100</v>
      </c>
      <c r="P788" s="84">
        <v>0</v>
      </c>
      <c r="Q788" s="85">
        <f t="shared" si="279"/>
        <v>1</v>
      </c>
      <c r="R788" s="91">
        <v>3480</v>
      </c>
      <c r="S788" s="87"/>
      <c r="T788" s="88">
        <f>IF(S788=0,0,SUM($S$5:S788))</f>
        <v>0</v>
      </c>
      <c r="U788" s="89">
        <f t="shared" si="280"/>
        <v>0</v>
      </c>
      <c r="V788" s="89">
        <f t="shared" si="281"/>
        <v>0</v>
      </c>
      <c r="W788" s="90">
        <f t="shared" si="282"/>
        <v>0</v>
      </c>
      <c r="X788" s="90">
        <f t="shared" si="283"/>
        <v>0</v>
      </c>
      <c r="Y788" s="89">
        <f t="shared" si="284"/>
        <v>0</v>
      </c>
      <c r="Z788" s="89">
        <f t="shared" si="285"/>
        <v>0</v>
      </c>
      <c r="AA788" s="87"/>
      <c r="AB788" s="87"/>
      <c r="AD788" s="186" t="s">
        <v>145</v>
      </c>
    </row>
    <row r="789" spans="1:30" s="74" customFormat="1" ht="12.95" customHeight="1">
      <c r="A789" s="75" t="str">
        <f t="shared" si="268"/>
        <v/>
      </c>
      <c r="B789" s="76">
        <f t="shared" si="269"/>
        <v>88</v>
      </c>
      <c r="C789" s="77">
        <f t="shared" si="270"/>
        <v>0</v>
      </c>
      <c r="D789" s="78" t="str">
        <f t="shared" si="271"/>
        <v/>
      </c>
      <c r="E789" s="79">
        <f t="shared" si="272"/>
        <v>40</v>
      </c>
      <c r="F789" s="80">
        <v>700</v>
      </c>
      <c r="G789" s="81">
        <v>72.56</v>
      </c>
      <c r="H789" s="81">
        <v>68.709999999999994</v>
      </c>
      <c r="I789" s="81">
        <v>3.8500000000000085</v>
      </c>
      <c r="J789" s="81" t="s">
        <v>111</v>
      </c>
      <c r="K789" s="81" t="s">
        <v>95</v>
      </c>
      <c r="L789" s="82">
        <v>0</v>
      </c>
      <c r="M789" s="83" t="s">
        <v>100</v>
      </c>
      <c r="N789" s="83" t="s">
        <v>100</v>
      </c>
      <c r="O789" s="83" t="s">
        <v>100</v>
      </c>
      <c r="P789" s="84">
        <v>0</v>
      </c>
      <c r="Q789" s="85">
        <f t="shared" si="279"/>
        <v>1</v>
      </c>
      <c r="R789" s="91">
        <v>3520</v>
      </c>
      <c r="S789" s="87"/>
      <c r="T789" s="88">
        <f>IF(S789=0,0,SUM($S$5:S789))</f>
        <v>0</v>
      </c>
      <c r="U789" s="89">
        <f t="shared" si="280"/>
        <v>0</v>
      </c>
      <c r="V789" s="89">
        <f t="shared" si="281"/>
        <v>0</v>
      </c>
      <c r="W789" s="90">
        <f t="shared" si="282"/>
        <v>0</v>
      </c>
      <c r="X789" s="90">
        <f t="shared" si="283"/>
        <v>0</v>
      </c>
      <c r="Y789" s="89">
        <f t="shared" si="284"/>
        <v>0</v>
      </c>
      <c r="Z789" s="89">
        <f t="shared" si="285"/>
        <v>0</v>
      </c>
      <c r="AA789" s="87"/>
      <c r="AB789" s="87"/>
      <c r="AD789" s="186" t="s">
        <v>145</v>
      </c>
    </row>
    <row r="790" spans="1:30" s="74" customFormat="1" ht="12.95" customHeight="1">
      <c r="A790" s="75" t="str">
        <f t="shared" si="268"/>
        <v/>
      </c>
      <c r="B790" s="76">
        <f t="shared" si="269"/>
        <v>89</v>
      </c>
      <c r="C790" s="77">
        <f t="shared" si="270"/>
        <v>0</v>
      </c>
      <c r="D790" s="78" t="str">
        <f t="shared" si="271"/>
        <v/>
      </c>
      <c r="E790" s="79">
        <f t="shared" si="272"/>
        <v>40</v>
      </c>
      <c r="F790" s="80">
        <v>700</v>
      </c>
      <c r="G790" s="81">
        <v>72.73</v>
      </c>
      <c r="H790" s="81">
        <v>68.92</v>
      </c>
      <c r="I790" s="81">
        <v>3.8100000000000023</v>
      </c>
      <c r="J790" s="81" t="s">
        <v>111</v>
      </c>
      <c r="K790" s="81" t="s">
        <v>95</v>
      </c>
      <c r="L790" s="82">
        <v>0</v>
      </c>
      <c r="M790" s="83" t="s">
        <v>100</v>
      </c>
      <c r="N790" s="83" t="s">
        <v>100</v>
      </c>
      <c r="O790" s="83" t="s">
        <v>100</v>
      </c>
      <c r="P790" s="84">
        <v>0</v>
      </c>
      <c r="Q790" s="85">
        <f t="shared" si="279"/>
        <v>1</v>
      </c>
      <c r="R790" s="91">
        <v>3560</v>
      </c>
      <c r="S790" s="87"/>
      <c r="T790" s="88">
        <f>IF(S790=0,0,SUM($S$5:S790))</f>
        <v>0</v>
      </c>
      <c r="U790" s="89">
        <f t="shared" si="280"/>
        <v>0</v>
      </c>
      <c r="V790" s="89">
        <f t="shared" si="281"/>
        <v>0</v>
      </c>
      <c r="W790" s="90">
        <f t="shared" si="282"/>
        <v>0</v>
      </c>
      <c r="X790" s="90">
        <f t="shared" si="283"/>
        <v>0</v>
      </c>
      <c r="Y790" s="89">
        <f t="shared" si="284"/>
        <v>0</v>
      </c>
      <c r="Z790" s="89">
        <f t="shared" si="285"/>
        <v>0</v>
      </c>
      <c r="AA790" s="87"/>
      <c r="AB790" s="87"/>
      <c r="AD790" s="186" t="s">
        <v>145</v>
      </c>
    </row>
    <row r="791" spans="1:30" s="74" customFormat="1" ht="12.95" customHeight="1">
      <c r="A791" s="75" t="str">
        <f t="shared" si="268"/>
        <v/>
      </c>
      <c r="B791" s="76">
        <f t="shared" si="269"/>
        <v>90</v>
      </c>
      <c r="C791" s="77">
        <f t="shared" si="270"/>
        <v>0</v>
      </c>
      <c r="D791" s="78" t="str">
        <f t="shared" si="271"/>
        <v>(전)</v>
      </c>
      <c r="E791" s="79">
        <f t="shared" si="272"/>
        <v>40</v>
      </c>
      <c r="F791" s="80">
        <v>700</v>
      </c>
      <c r="G791" s="81">
        <v>72.91</v>
      </c>
      <c r="H791" s="81">
        <v>69.14</v>
      </c>
      <c r="I791" s="81">
        <v>3.769999999999996</v>
      </c>
      <c r="J791" s="81" t="s">
        <v>111</v>
      </c>
      <c r="K791" s="81" t="s">
        <v>95</v>
      </c>
      <c r="L791" s="82">
        <v>0</v>
      </c>
      <c r="M791" s="83" t="s">
        <v>100</v>
      </c>
      <c r="N791" s="83" t="s">
        <v>100</v>
      </c>
      <c r="O791" s="83" t="s">
        <v>100</v>
      </c>
      <c r="P791" s="84">
        <v>0</v>
      </c>
      <c r="Q791" s="85">
        <f t="shared" si="279"/>
        <v>1</v>
      </c>
      <c r="R791" s="91">
        <v>3600</v>
      </c>
      <c r="S791" s="87"/>
      <c r="T791" s="88">
        <f>IF(S791=0,0,SUM($S$5:S791))</f>
        <v>0</v>
      </c>
      <c r="U791" s="89">
        <f t="shared" si="280"/>
        <v>0</v>
      </c>
      <c r="V791" s="89">
        <f t="shared" si="281"/>
        <v>0</v>
      </c>
      <c r="W791" s="90">
        <f t="shared" si="282"/>
        <v>0</v>
      </c>
      <c r="X791" s="90">
        <f t="shared" si="283"/>
        <v>0</v>
      </c>
      <c r="Y791" s="89">
        <f t="shared" si="284"/>
        <v>0</v>
      </c>
      <c r="Z791" s="89">
        <f t="shared" si="285"/>
        <v>0</v>
      </c>
      <c r="AA791" s="87"/>
      <c r="AB791" s="87"/>
      <c r="AD791" s="186" t="s">
        <v>145</v>
      </c>
    </row>
    <row r="792" spans="1:30" s="74" customFormat="1" ht="12.95" customHeight="1">
      <c r="A792" s="75" t="str">
        <f t="shared" si="268"/>
        <v/>
      </c>
      <c r="B792" s="76">
        <f t="shared" si="269"/>
        <v>90</v>
      </c>
      <c r="C792" s="77">
        <f t="shared" si="270"/>
        <v>0</v>
      </c>
      <c r="D792" s="78" t="str">
        <f t="shared" si="271"/>
        <v>(후)</v>
      </c>
      <c r="E792" s="79">
        <f t="shared" si="272"/>
        <v>0</v>
      </c>
      <c r="F792" s="80">
        <v>700</v>
      </c>
      <c r="G792" s="81">
        <v>72.91</v>
      </c>
      <c r="H792" s="81">
        <v>69.14</v>
      </c>
      <c r="I792" s="81">
        <v>3.769999999999996</v>
      </c>
      <c r="J792" s="81" t="s">
        <v>111</v>
      </c>
      <c r="K792" s="81" t="s">
        <v>95</v>
      </c>
      <c r="L792" s="82">
        <v>0</v>
      </c>
      <c r="M792" s="83" t="s">
        <v>100</v>
      </c>
      <c r="N792" s="83" t="s">
        <v>100</v>
      </c>
      <c r="O792" s="83" t="s">
        <v>100</v>
      </c>
      <c r="P792" s="84">
        <v>0</v>
      </c>
      <c r="Q792" s="85">
        <f t="shared" si="279"/>
        <v>1</v>
      </c>
      <c r="R792" s="91">
        <v>3600</v>
      </c>
      <c r="S792" s="87"/>
      <c r="T792" s="88">
        <f>IF(S792=0,0,SUM($S$5:S792))</f>
        <v>0</v>
      </c>
      <c r="U792" s="89">
        <f t="shared" si="280"/>
        <v>0</v>
      </c>
      <c r="V792" s="89">
        <f t="shared" si="281"/>
        <v>0</v>
      </c>
      <c r="W792" s="90">
        <f t="shared" si="282"/>
        <v>0</v>
      </c>
      <c r="X792" s="90">
        <f t="shared" si="283"/>
        <v>0</v>
      </c>
      <c r="Y792" s="89">
        <f t="shared" si="284"/>
        <v>0</v>
      </c>
      <c r="Z792" s="89">
        <f t="shared" si="285"/>
        <v>0</v>
      </c>
      <c r="AA792" s="87"/>
      <c r="AB792" s="87"/>
      <c r="AD792" s="186" t="s">
        <v>145</v>
      </c>
    </row>
    <row r="793" spans="1:30" s="74" customFormat="1" ht="12.95" customHeight="1">
      <c r="A793" s="75" t="str">
        <f t="shared" si="268"/>
        <v/>
      </c>
      <c r="B793" s="76">
        <f t="shared" si="269"/>
        <v>91</v>
      </c>
      <c r="C793" s="77">
        <f t="shared" si="270"/>
        <v>0</v>
      </c>
      <c r="D793" s="78" t="str">
        <f t="shared" si="271"/>
        <v/>
      </c>
      <c r="E793" s="79">
        <f t="shared" si="272"/>
        <v>40</v>
      </c>
      <c r="F793" s="80">
        <v>700</v>
      </c>
      <c r="G793" s="81">
        <v>73.09</v>
      </c>
      <c r="H793" s="81">
        <v>69.36</v>
      </c>
      <c r="I793" s="81">
        <v>3.730000000000004</v>
      </c>
      <c r="J793" s="81" t="s">
        <v>111</v>
      </c>
      <c r="K793" s="81" t="s">
        <v>95</v>
      </c>
      <c r="L793" s="82">
        <v>0</v>
      </c>
      <c r="M793" s="83" t="s">
        <v>100</v>
      </c>
      <c r="N793" s="83" t="s">
        <v>100</v>
      </c>
      <c r="O793" s="83" t="s">
        <v>100</v>
      </c>
      <c r="P793" s="84">
        <v>0</v>
      </c>
      <c r="Q793" s="85">
        <f t="shared" si="279"/>
        <v>1</v>
      </c>
      <c r="R793" s="91">
        <v>3640</v>
      </c>
      <c r="S793" s="87"/>
      <c r="T793" s="88">
        <f>IF(S793=0,0,SUM($S$5:S793))</f>
        <v>0</v>
      </c>
      <c r="U793" s="89">
        <f t="shared" si="280"/>
        <v>0</v>
      </c>
      <c r="V793" s="89">
        <f t="shared" si="281"/>
        <v>0</v>
      </c>
      <c r="W793" s="90">
        <f t="shared" si="282"/>
        <v>0</v>
      </c>
      <c r="X793" s="90">
        <f t="shared" si="283"/>
        <v>0</v>
      </c>
      <c r="Y793" s="89">
        <f t="shared" si="284"/>
        <v>0</v>
      </c>
      <c r="Z793" s="89">
        <f t="shared" si="285"/>
        <v>0</v>
      </c>
      <c r="AA793" s="87"/>
      <c r="AB793" s="87"/>
      <c r="AD793" s="186" t="s">
        <v>145</v>
      </c>
    </row>
    <row r="794" spans="1:30" s="74" customFormat="1" ht="12.95" customHeight="1">
      <c r="A794" s="75" t="str">
        <f t="shared" si="268"/>
        <v/>
      </c>
      <c r="B794" s="76">
        <f t="shared" si="269"/>
        <v>92</v>
      </c>
      <c r="C794" s="77">
        <f t="shared" si="270"/>
        <v>0</v>
      </c>
      <c r="D794" s="78" t="str">
        <f t="shared" si="271"/>
        <v/>
      </c>
      <c r="E794" s="79">
        <f t="shared" si="272"/>
        <v>40</v>
      </c>
      <c r="F794" s="80">
        <v>700</v>
      </c>
      <c r="G794" s="81">
        <v>73.27</v>
      </c>
      <c r="H794" s="81">
        <v>69.58</v>
      </c>
      <c r="I794" s="81">
        <v>3.6899999999999977</v>
      </c>
      <c r="J794" s="81" t="s">
        <v>111</v>
      </c>
      <c r="K794" s="81" t="s">
        <v>95</v>
      </c>
      <c r="L794" s="82">
        <v>0</v>
      </c>
      <c r="M794" s="83" t="s">
        <v>100</v>
      </c>
      <c r="N794" s="83" t="s">
        <v>100</v>
      </c>
      <c r="O794" s="83" t="s">
        <v>100</v>
      </c>
      <c r="P794" s="84">
        <v>0</v>
      </c>
      <c r="Q794" s="85">
        <f t="shared" si="279"/>
        <v>1</v>
      </c>
      <c r="R794" s="91">
        <v>3680</v>
      </c>
      <c r="S794" s="87"/>
      <c r="T794" s="88">
        <f>IF(S794=0,0,SUM($S$5:S794))</f>
        <v>0</v>
      </c>
      <c r="U794" s="89">
        <f t="shared" si="280"/>
        <v>0</v>
      </c>
      <c r="V794" s="89">
        <f t="shared" si="281"/>
        <v>0</v>
      </c>
      <c r="W794" s="90">
        <f t="shared" si="282"/>
        <v>0</v>
      </c>
      <c r="X794" s="90">
        <f t="shared" si="283"/>
        <v>0</v>
      </c>
      <c r="Y794" s="89">
        <f t="shared" si="284"/>
        <v>0</v>
      </c>
      <c r="Z794" s="89">
        <f t="shared" si="285"/>
        <v>0</v>
      </c>
      <c r="AA794" s="87"/>
      <c r="AB794" s="87"/>
      <c r="AD794" s="186" t="s">
        <v>145</v>
      </c>
    </row>
    <row r="795" spans="1:30" s="74" customFormat="1" ht="12.95" customHeight="1">
      <c r="A795" s="75" t="str">
        <f t="shared" si="268"/>
        <v/>
      </c>
      <c r="B795" s="76">
        <f t="shared" si="269"/>
        <v>93</v>
      </c>
      <c r="C795" s="77">
        <f t="shared" si="270"/>
        <v>0</v>
      </c>
      <c r="D795" s="78" t="str">
        <f t="shared" si="271"/>
        <v/>
      </c>
      <c r="E795" s="79">
        <f t="shared" si="272"/>
        <v>40</v>
      </c>
      <c r="F795" s="80">
        <v>700</v>
      </c>
      <c r="G795" s="81">
        <v>73.45</v>
      </c>
      <c r="H795" s="81">
        <v>69.8</v>
      </c>
      <c r="I795" s="81">
        <v>3.6500000000000057</v>
      </c>
      <c r="J795" s="81" t="s">
        <v>111</v>
      </c>
      <c r="K795" s="81" t="s">
        <v>95</v>
      </c>
      <c r="L795" s="82">
        <v>0</v>
      </c>
      <c r="M795" s="83" t="s">
        <v>100</v>
      </c>
      <c r="N795" s="83" t="s">
        <v>100</v>
      </c>
      <c r="O795" s="83" t="s">
        <v>100</v>
      </c>
      <c r="P795" s="84">
        <v>0</v>
      </c>
      <c r="Q795" s="85">
        <f t="shared" si="279"/>
        <v>1</v>
      </c>
      <c r="R795" s="91">
        <v>3720</v>
      </c>
      <c r="S795" s="87"/>
      <c r="T795" s="88">
        <f>IF(S795=0,0,SUM($S$5:S795))</f>
        <v>0</v>
      </c>
      <c r="U795" s="89">
        <f t="shared" si="280"/>
        <v>0</v>
      </c>
      <c r="V795" s="89">
        <f t="shared" si="281"/>
        <v>0</v>
      </c>
      <c r="W795" s="90">
        <f t="shared" si="282"/>
        <v>0</v>
      </c>
      <c r="X795" s="90">
        <f t="shared" si="283"/>
        <v>0</v>
      </c>
      <c r="Y795" s="89">
        <f t="shared" si="284"/>
        <v>0</v>
      </c>
      <c r="Z795" s="89">
        <f t="shared" si="285"/>
        <v>0</v>
      </c>
      <c r="AA795" s="87"/>
      <c r="AB795" s="87"/>
      <c r="AD795" s="186" t="s">
        <v>145</v>
      </c>
    </row>
    <row r="796" spans="1:30" s="74" customFormat="1" ht="12.95" customHeight="1">
      <c r="A796" s="75" t="str">
        <f t="shared" si="268"/>
        <v/>
      </c>
      <c r="B796" s="76">
        <f t="shared" si="269"/>
        <v>93</v>
      </c>
      <c r="C796" s="77">
        <f t="shared" si="270"/>
        <v>2.1</v>
      </c>
      <c r="D796" s="78" t="str">
        <f t="shared" si="271"/>
        <v/>
      </c>
      <c r="E796" s="79">
        <f t="shared" si="272"/>
        <v>2.1</v>
      </c>
      <c r="F796" s="80">
        <v>700</v>
      </c>
      <c r="G796" s="81">
        <v>73.459999999999994</v>
      </c>
      <c r="H796" s="81">
        <v>69.819999999999993</v>
      </c>
      <c r="I796" s="81">
        <v>3.6400000000000006</v>
      </c>
      <c r="J796" s="81" t="s">
        <v>111</v>
      </c>
      <c r="K796" s="81" t="s">
        <v>95</v>
      </c>
      <c r="L796" s="82">
        <v>0</v>
      </c>
      <c r="M796" s="83" t="s">
        <v>100</v>
      </c>
      <c r="N796" s="83" t="s">
        <v>100</v>
      </c>
      <c r="O796" s="83" t="s">
        <v>100</v>
      </c>
      <c r="P796" s="84">
        <v>0</v>
      </c>
      <c r="Q796" s="85">
        <f t="shared" si="279"/>
        <v>1</v>
      </c>
      <c r="R796" s="91">
        <v>3722.1</v>
      </c>
      <c r="S796" s="87"/>
      <c r="T796" s="88">
        <f>IF(S796=0,0,SUM($S$5:S796))</f>
        <v>0</v>
      </c>
      <c r="U796" s="89">
        <f t="shared" si="280"/>
        <v>0</v>
      </c>
      <c r="V796" s="89">
        <f t="shared" si="281"/>
        <v>0</v>
      </c>
      <c r="W796" s="90">
        <f t="shared" si="282"/>
        <v>0</v>
      </c>
      <c r="X796" s="90">
        <f t="shared" si="283"/>
        <v>0</v>
      </c>
      <c r="Y796" s="89">
        <f t="shared" si="284"/>
        <v>0</v>
      </c>
      <c r="Z796" s="89">
        <f t="shared" si="285"/>
        <v>0</v>
      </c>
      <c r="AA796" s="87"/>
      <c r="AB796" s="87"/>
      <c r="AD796" s="186" t="s">
        <v>145</v>
      </c>
    </row>
    <row r="797" spans="1:30" s="74" customFormat="1" ht="12.95" customHeight="1">
      <c r="A797" s="75" t="str">
        <f t="shared" si="268"/>
        <v/>
      </c>
      <c r="B797" s="76">
        <f t="shared" si="269"/>
        <v>94</v>
      </c>
      <c r="C797" s="77">
        <f t="shared" si="270"/>
        <v>0</v>
      </c>
      <c r="D797" s="78" t="str">
        <f t="shared" si="271"/>
        <v/>
      </c>
      <c r="E797" s="79">
        <f t="shared" si="272"/>
        <v>37.9</v>
      </c>
      <c r="F797" s="80">
        <v>700</v>
      </c>
      <c r="G797" s="81">
        <v>73.27</v>
      </c>
      <c r="H797" s="81">
        <v>70.02</v>
      </c>
      <c r="I797" s="81">
        <v>3.25</v>
      </c>
      <c r="J797" s="81" t="s">
        <v>111</v>
      </c>
      <c r="K797" s="81" t="s">
        <v>95</v>
      </c>
      <c r="L797" s="82">
        <v>0</v>
      </c>
      <c r="M797" s="83" t="s">
        <v>100</v>
      </c>
      <c r="N797" s="83" t="s">
        <v>100</v>
      </c>
      <c r="O797" s="83" t="s">
        <v>100</v>
      </c>
      <c r="P797" s="84">
        <v>0</v>
      </c>
      <c r="Q797" s="85">
        <f t="shared" si="279"/>
        <v>1</v>
      </c>
      <c r="R797" s="91">
        <v>3760</v>
      </c>
      <c r="S797" s="87"/>
      <c r="T797" s="88">
        <f>IF(S797=0,0,SUM($S$5:S797))</f>
        <v>0</v>
      </c>
      <c r="U797" s="89">
        <f t="shared" si="280"/>
        <v>0</v>
      </c>
      <c r="V797" s="89">
        <f t="shared" si="281"/>
        <v>0</v>
      </c>
      <c r="W797" s="90">
        <f t="shared" si="282"/>
        <v>0</v>
      </c>
      <c r="X797" s="90">
        <f t="shared" si="283"/>
        <v>0</v>
      </c>
      <c r="Y797" s="89">
        <f t="shared" si="284"/>
        <v>0</v>
      </c>
      <c r="Z797" s="89">
        <f t="shared" si="285"/>
        <v>0</v>
      </c>
      <c r="AA797" s="87"/>
      <c r="AB797" s="87"/>
      <c r="AD797" s="186" t="s">
        <v>145</v>
      </c>
    </row>
    <row r="798" spans="1:30" s="74" customFormat="1" ht="12.95" customHeight="1">
      <c r="A798" s="75" t="str">
        <f t="shared" si="268"/>
        <v/>
      </c>
      <c r="B798" s="76">
        <f t="shared" si="269"/>
        <v>94</v>
      </c>
      <c r="C798" s="77">
        <f t="shared" si="270"/>
        <v>23</v>
      </c>
      <c r="D798" s="78" t="str">
        <f t="shared" si="271"/>
        <v/>
      </c>
      <c r="E798" s="79">
        <f t="shared" si="272"/>
        <v>23</v>
      </c>
      <c r="F798" s="80">
        <v>700</v>
      </c>
      <c r="G798" s="81">
        <v>73.150000000000006</v>
      </c>
      <c r="H798" s="81">
        <v>70.150000000000006</v>
      </c>
      <c r="I798" s="81">
        <v>3</v>
      </c>
      <c r="J798" s="81" t="s">
        <v>111</v>
      </c>
      <c r="K798" s="81" t="s">
        <v>95</v>
      </c>
      <c r="L798" s="82">
        <v>0</v>
      </c>
      <c r="M798" s="83" t="s">
        <v>100</v>
      </c>
      <c r="N798" s="83" t="s">
        <v>115</v>
      </c>
      <c r="O798" s="83" t="s">
        <v>100</v>
      </c>
      <c r="P798" s="84">
        <v>0</v>
      </c>
      <c r="Q798" s="85">
        <f t="shared" si="279"/>
        <v>1</v>
      </c>
      <c r="R798" s="91">
        <v>3783</v>
      </c>
      <c r="S798" s="87"/>
      <c r="T798" s="88">
        <f>IF(S798=0,0,SUM($S$5:S798))</f>
        <v>0</v>
      </c>
      <c r="U798" s="89">
        <f t="shared" si="280"/>
        <v>0</v>
      </c>
      <c r="V798" s="89">
        <f t="shared" si="281"/>
        <v>0</v>
      </c>
      <c r="W798" s="90">
        <f t="shared" si="282"/>
        <v>0</v>
      </c>
      <c r="X798" s="90">
        <f t="shared" si="283"/>
        <v>0</v>
      </c>
      <c r="Y798" s="89">
        <f t="shared" si="284"/>
        <v>0</v>
      </c>
      <c r="Z798" s="89">
        <f t="shared" si="285"/>
        <v>0</v>
      </c>
      <c r="AA798" s="87"/>
      <c r="AB798" s="87"/>
      <c r="AD798" s="186" t="s">
        <v>145</v>
      </c>
    </row>
    <row r="799" spans="1:30" s="74" customFormat="1" ht="12.95" customHeight="1">
      <c r="A799" s="75" t="str">
        <f t="shared" si="268"/>
        <v/>
      </c>
      <c r="B799" s="76">
        <f t="shared" si="269"/>
        <v>94</v>
      </c>
      <c r="C799" s="77">
        <f t="shared" si="270"/>
        <v>39.9</v>
      </c>
      <c r="D799" s="78" t="str">
        <f t="shared" si="271"/>
        <v/>
      </c>
      <c r="E799" s="79">
        <f t="shared" si="272"/>
        <v>16.899999999999999</v>
      </c>
      <c r="F799" s="80">
        <v>700</v>
      </c>
      <c r="G799" s="81">
        <v>72.98</v>
      </c>
      <c r="H799" s="81">
        <v>69.489999999999995</v>
      </c>
      <c r="I799" s="81">
        <v>3.4900000000000091</v>
      </c>
      <c r="J799" s="81" t="s">
        <v>111</v>
      </c>
      <c r="K799" s="81" t="s">
        <v>95</v>
      </c>
      <c r="L799" s="82">
        <v>0</v>
      </c>
      <c r="M799" s="83" t="s">
        <v>106</v>
      </c>
      <c r="N799" s="83" t="s">
        <v>100</v>
      </c>
      <c r="O799" s="83" t="s">
        <v>100</v>
      </c>
      <c r="P799" s="84">
        <v>0</v>
      </c>
      <c r="Q799" s="85">
        <f t="shared" si="279"/>
        <v>1</v>
      </c>
      <c r="R799" s="91">
        <v>3799.9</v>
      </c>
      <c r="S799" s="87"/>
      <c r="T799" s="88">
        <f>IF(S799=0,0,SUM($S$5:S799))</f>
        <v>0</v>
      </c>
      <c r="U799" s="89">
        <f t="shared" si="280"/>
        <v>0</v>
      </c>
      <c r="V799" s="89">
        <f t="shared" si="281"/>
        <v>0</v>
      </c>
      <c r="W799" s="90">
        <f t="shared" si="282"/>
        <v>0</v>
      </c>
      <c r="X799" s="90">
        <f t="shared" si="283"/>
        <v>0</v>
      </c>
      <c r="Y799" s="89">
        <f t="shared" si="284"/>
        <v>0</v>
      </c>
      <c r="Z799" s="89">
        <f t="shared" si="285"/>
        <v>0</v>
      </c>
      <c r="AA799" s="87"/>
      <c r="AB799" s="87"/>
      <c r="AD799" s="186" t="s">
        <v>145</v>
      </c>
    </row>
    <row r="800" spans="1:30" s="74" customFormat="1" ht="12.95" customHeight="1">
      <c r="A800" s="75" t="str">
        <f t="shared" si="268"/>
        <v/>
      </c>
      <c r="B800" s="76">
        <f t="shared" si="269"/>
        <v>95</v>
      </c>
      <c r="C800" s="77">
        <f t="shared" si="270"/>
        <v>0</v>
      </c>
      <c r="D800" s="78" t="str">
        <f t="shared" si="271"/>
        <v/>
      </c>
      <c r="E800" s="79">
        <f t="shared" si="272"/>
        <v>0.1</v>
      </c>
      <c r="F800" s="80">
        <v>700</v>
      </c>
      <c r="G800" s="81">
        <v>72.98</v>
      </c>
      <c r="H800" s="81">
        <v>69.489999999999995</v>
      </c>
      <c r="I800" s="81">
        <v>3.4900000000000091</v>
      </c>
      <c r="J800" s="81" t="s">
        <v>111</v>
      </c>
      <c r="K800" s="81" t="s">
        <v>95</v>
      </c>
      <c r="L800" s="82">
        <v>0</v>
      </c>
      <c r="M800" s="83" t="s">
        <v>100</v>
      </c>
      <c r="N800" s="83" t="s">
        <v>100</v>
      </c>
      <c r="O800" s="83" t="s">
        <v>100</v>
      </c>
      <c r="P800" s="84">
        <v>0</v>
      </c>
      <c r="Q800" s="85">
        <f t="shared" si="279"/>
        <v>1</v>
      </c>
      <c r="R800" s="91">
        <v>3800</v>
      </c>
      <c r="S800" s="87"/>
      <c r="T800" s="88">
        <f>IF(S800=0,0,SUM($S$5:S800))</f>
        <v>0</v>
      </c>
      <c r="U800" s="89">
        <f t="shared" si="280"/>
        <v>0</v>
      </c>
      <c r="V800" s="89">
        <f t="shared" si="281"/>
        <v>0</v>
      </c>
      <c r="W800" s="90">
        <f t="shared" si="282"/>
        <v>0</v>
      </c>
      <c r="X800" s="90">
        <f t="shared" si="283"/>
        <v>0</v>
      </c>
      <c r="Y800" s="89">
        <f t="shared" si="284"/>
        <v>0</v>
      </c>
      <c r="Z800" s="89">
        <f t="shared" si="285"/>
        <v>0</v>
      </c>
      <c r="AA800" s="87"/>
      <c r="AB800" s="87"/>
      <c r="AD800" s="186" t="s">
        <v>145</v>
      </c>
    </row>
    <row r="801" spans="1:30" s="74" customFormat="1" ht="12.95" customHeight="1">
      <c r="A801" s="75" t="str">
        <f t="shared" si="268"/>
        <v/>
      </c>
      <c r="B801" s="76">
        <f t="shared" si="269"/>
        <v>95</v>
      </c>
      <c r="C801" s="77">
        <f t="shared" si="270"/>
        <v>6.1</v>
      </c>
      <c r="D801" s="78" t="str">
        <f t="shared" si="271"/>
        <v>(전)</v>
      </c>
      <c r="E801" s="79">
        <f t="shared" si="272"/>
        <v>6.1</v>
      </c>
      <c r="F801" s="80">
        <v>700</v>
      </c>
      <c r="G801" s="81">
        <v>72.92</v>
      </c>
      <c r="H801" s="81">
        <v>69.25</v>
      </c>
      <c r="I801" s="81">
        <v>3.6700000000000017</v>
      </c>
      <c r="J801" s="81" t="s">
        <v>111</v>
      </c>
      <c r="K801" s="81" t="s">
        <v>95</v>
      </c>
      <c r="L801" s="82">
        <v>0</v>
      </c>
      <c r="M801" s="83" t="s">
        <v>100</v>
      </c>
      <c r="N801" s="83" t="s">
        <v>100</v>
      </c>
      <c r="O801" s="83" t="s">
        <v>100</v>
      </c>
      <c r="P801" s="84">
        <v>0</v>
      </c>
      <c r="Q801" s="85">
        <f t="shared" si="279"/>
        <v>1</v>
      </c>
      <c r="R801" s="91">
        <v>3806.1</v>
      </c>
      <c r="S801" s="87"/>
      <c r="T801" s="88">
        <f>IF(S801=0,0,SUM($S$5:S801))</f>
        <v>0</v>
      </c>
      <c r="U801" s="89">
        <f t="shared" si="280"/>
        <v>0</v>
      </c>
      <c r="V801" s="89">
        <f t="shared" si="281"/>
        <v>0</v>
      </c>
      <c r="W801" s="90">
        <f t="shared" si="282"/>
        <v>0</v>
      </c>
      <c r="X801" s="90">
        <f t="shared" si="283"/>
        <v>0</v>
      </c>
      <c r="Y801" s="89">
        <f t="shared" si="284"/>
        <v>0</v>
      </c>
      <c r="Z801" s="89">
        <f t="shared" si="285"/>
        <v>0</v>
      </c>
      <c r="AA801" s="87"/>
      <c r="AB801" s="87"/>
      <c r="AD801" s="186" t="s">
        <v>145</v>
      </c>
    </row>
    <row r="802" spans="1:30" s="74" customFormat="1" ht="12.95" customHeight="1">
      <c r="A802" s="75" t="str">
        <f t="shared" si="268"/>
        <v/>
      </c>
      <c r="B802" s="76">
        <f t="shared" si="269"/>
        <v>95</v>
      </c>
      <c r="C802" s="77">
        <f t="shared" si="270"/>
        <v>6.1</v>
      </c>
      <c r="D802" s="78" t="str">
        <f t="shared" si="271"/>
        <v>(후)</v>
      </c>
      <c r="E802" s="79">
        <f t="shared" si="272"/>
        <v>0</v>
      </c>
      <c r="F802" s="80">
        <v>700</v>
      </c>
      <c r="G802" s="81">
        <v>72.92</v>
      </c>
      <c r="H802" s="81">
        <v>69.25</v>
      </c>
      <c r="I802" s="81">
        <v>3.6700000000000017</v>
      </c>
      <c r="J802" s="81" t="s">
        <v>99</v>
      </c>
      <c r="K802" s="81" t="s">
        <v>98</v>
      </c>
      <c r="L802" s="82">
        <v>0</v>
      </c>
      <c r="M802" s="83" t="s">
        <v>100</v>
      </c>
      <c r="N802" s="83" t="s">
        <v>100</v>
      </c>
      <c r="O802" s="83" t="s">
        <v>100</v>
      </c>
      <c r="P802" s="84">
        <v>0</v>
      </c>
      <c r="Q802" s="85">
        <f t="shared" si="279"/>
        <v>1</v>
      </c>
      <c r="R802" s="91">
        <v>3806.1</v>
      </c>
      <c r="S802" s="87"/>
      <c r="T802" s="88">
        <f>IF(S802=0,0,SUM($S$5:S802))</f>
        <v>0</v>
      </c>
      <c r="U802" s="89">
        <f t="shared" si="280"/>
        <v>0</v>
      </c>
      <c r="V802" s="89">
        <f t="shared" si="281"/>
        <v>0</v>
      </c>
      <c r="W802" s="90">
        <f t="shared" si="282"/>
        <v>0</v>
      </c>
      <c r="X802" s="90">
        <f t="shared" si="283"/>
        <v>0</v>
      </c>
      <c r="Y802" s="89">
        <f t="shared" si="284"/>
        <v>0</v>
      </c>
      <c r="Z802" s="89">
        <f t="shared" si="285"/>
        <v>0</v>
      </c>
      <c r="AA802" s="87"/>
      <c r="AB802" s="87"/>
      <c r="AD802" s="186" t="s">
        <v>145</v>
      </c>
    </row>
    <row r="803" spans="1:30" s="74" customFormat="1" ht="12.95" customHeight="1">
      <c r="A803" s="75" t="str">
        <f t="shared" si="268"/>
        <v/>
      </c>
      <c r="B803" s="76">
        <f t="shared" si="269"/>
        <v>95</v>
      </c>
      <c r="C803" s="77">
        <f t="shared" si="270"/>
        <v>15.8</v>
      </c>
      <c r="D803" s="78" t="str">
        <f t="shared" si="271"/>
        <v>(전)</v>
      </c>
      <c r="E803" s="79">
        <f t="shared" si="272"/>
        <v>9.6999999999999993</v>
      </c>
      <c r="F803" s="80">
        <v>700</v>
      </c>
      <c r="G803" s="81">
        <v>72.94</v>
      </c>
      <c r="H803" s="81">
        <v>68.88</v>
      </c>
      <c r="I803" s="81">
        <v>4.0600000000000023</v>
      </c>
      <c r="J803" s="81" t="s">
        <v>99</v>
      </c>
      <c r="K803" s="81" t="s">
        <v>98</v>
      </c>
      <c r="L803" s="82">
        <v>0</v>
      </c>
      <c r="M803" s="83" t="s">
        <v>100</v>
      </c>
      <c r="N803" s="83" t="s">
        <v>100</v>
      </c>
      <c r="O803" s="83" t="s">
        <v>100</v>
      </c>
      <c r="P803" s="84">
        <v>0</v>
      </c>
      <c r="Q803" s="85">
        <f t="shared" si="279"/>
        <v>1</v>
      </c>
      <c r="R803" s="91">
        <v>3815.8</v>
      </c>
      <c r="S803" s="87"/>
      <c r="T803" s="88">
        <f>IF(S803=0,0,SUM($S$5:S803))</f>
        <v>0</v>
      </c>
      <c r="U803" s="89">
        <f t="shared" si="280"/>
        <v>0</v>
      </c>
      <c r="V803" s="89">
        <f t="shared" si="281"/>
        <v>0</v>
      </c>
      <c r="W803" s="90">
        <f t="shared" si="282"/>
        <v>0</v>
      </c>
      <c r="X803" s="90">
        <f t="shared" si="283"/>
        <v>0</v>
      </c>
      <c r="Y803" s="89">
        <f t="shared" si="284"/>
        <v>0</v>
      </c>
      <c r="Z803" s="89">
        <f t="shared" si="285"/>
        <v>0</v>
      </c>
      <c r="AA803" s="87"/>
      <c r="AB803" s="87"/>
      <c r="AD803" s="186" t="s">
        <v>145</v>
      </c>
    </row>
    <row r="804" spans="1:30" s="74" customFormat="1" ht="12.95" customHeight="1">
      <c r="A804" s="75" t="str">
        <f t="shared" si="268"/>
        <v/>
      </c>
      <c r="B804" s="76">
        <f t="shared" si="269"/>
        <v>95</v>
      </c>
      <c r="C804" s="77">
        <f t="shared" si="270"/>
        <v>15.8</v>
      </c>
      <c r="D804" s="78" t="str">
        <f t="shared" si="271"/>
        <v>(후)</v>
      </c>
      <c r="E804" s="79">
        <f t="shared" si="272"/>
        <v>0</v>
      </c>
      <c r="F804" s="80">
        <v>700</v>
      </c>
      <c r="G804" s="81">
        <v>72.94</v>
      </c>
      <c r="H804" s="81">
        <v>68.88</v>
      </c>
      <c r="I804" s="81">
        <v>4.0600000000000023</v>
      </c>
      <c r="J804" s="81" t="s">
        <v>111</v>
      </c>
      <c r="K804" s="81" t="s">
        <v>98</v>
      </c>
      <c r="L804" s="82">
        <v>0</v>
      </c>
      <c r="M804" s="83" t="s">
        <v>100</v>
      </c>
      <c r="N804" s="83" t="s">
        <v>100</v>
      </c>
      <c r="O804" s="83" t="s">
        <v>100</v>
      </c>
      <c r="P804" s="84">
        <v>0</v>
      </c>
      <c r="Q804" s="85">
        <f t="shared" si="279"/>
        <v>1</v>
      </c>
      <c r="R804" s="91">
        <v>3815.8</v>
      </c>
      <c r="S804" s="87"/>
      <c r="T804" s="88">
        <f>IF(S804=0,0,SUM($S$5:S804))</f>
        <v>0</v>
      </c>
      <c r="U804" s="89">
        <f t="shared" si="280"/>
        <v>0</v>
      </c>
      <c r="V804" s="89">
        <f t="shared" si="281"/>
        <v>0</v>
      </c>
      <c r="W804" s="90">
        <f t="shared" si="282"/>
        <v>0</v>
      </c>
      <c r="X804" s="90">
        <f t="shared" si="283"/>
        <v>0</v>
      </c>
      <c r="Y804" s="89">
        <f t="shared" si="284"/>
        <v>0</v>
      </c>
      <c r="Z804" s="89">
        <f t="shared" si="285"/>
        <v>0</v>
      </c>
      <c r="AA804" s="87"/>
      <c r="AB804" s="87"/>
      <c r="AD804" s="186" t="s">
        <v>146</v>
      </c>
    </row>
    <row r="805" spans="1:30" s="74" customFormat="1" ht="12.95" customHeight="1">
      <c r="A805" s="75" t="str">
        <f t="shared" si="268"/>
        <v/>
      </c>
      <c r="B805" s="76">
        <f t="shared" si="269"/>
        <v>95</v>
      </c>
      <c r="C805" s="77">
        <f t="shared" si="270"/>
        <v>18.8</v>
      </c>
      <c r="D805" s="78" t="str">
        <f t="shared" si="271"/>
        <v/>
      </c>
      <c r="E805" s="79">
        <f t="shared" si="272"/>
        <v>3</v>
      </c>
      <c r="F805" s="80">
        <v>700</v>
      </c>
      <c r="G805" s="81">
        <v>72.95</v>
      </c>
      <c r="H805" s="81">
        <v>68.760000000000005</v>
      </c>
      <c r="I805" s="81">
        <v>4.1899999999999977</v>
      </c>
      <c r="J805" s="81" t="s">
        <v>111</v>
      </c>
      <c r="K805" s="81" t="s">
        <v>98</v>
      </c>
      <c r="L805" s="82">
        <v>0</v>
      </c>
      <c r="M805" s="83" t="s">
        <v>124</v>
      </c>
      <c r="N805" s="83" t="s">
        <v>100</v>
      </c>
      <c r="O805" s="83" t="s">
        <v>100</v>
      </c>
      <c r="P805" s="84">
        <v>0</v>
      </c>
      <c r="Q805" s="85">
        <f t="shared" si="279"/>
        <v>1</v>
      </c>
      <c r="R805" s="91">
        <v>3818.8</v>
      </c>
      <c r="S805" s="87"/>
      <c r="T805" s="88">
        <f>IF(S805=0,0,SUM($S$5:S805))</f>
        <v>0</v>
      </c>
      <c r="U805" s="89">
        <f t="shared" si="280"/>
        <v>0</v>
      </c>
      <c r="V805" s="89">
        <f t="shared" si="281"/>
        <v>0</v>
      </c>
      <c r="W805" s="90">
        <f t="shared" si="282"/>
        <v>0</v>
      </c>
      <c r="X805" s="90">
        <f t="shared" si="283"/>
        <v>0</v>
      </c>
      <c r="Y805" s="89">
        <f t="shared" si="284"/>
        <v>0</v>
      </c>
      <c r="Z805" s="89">
        <f t="shared" si="285"/>
        <v>0</v>
      </c>
      <c r="AA805" s="87"/>
      <c r="AB805" s="87"/>
      <c r="AD805" s="186" t="s">
        <v>146</v>
      </c>
    </row>
    <row r="806" spans="1:30" s="74" customFormat="1" ht="12.95" customHeight="1">
      <c r="A806" s="75" t="str">
        <f t="shared" si="268"/>
        <v/>
      </c>
      <c r="B806" s="76">
        <f t="shared" si="269"/>
        <v>95</v>
      </c>
      <c r="C806" s="77">
        <f t="shared" si="270"/>
        <v>28.6</v>
      </c>
      <c r="D806" s="78" t="str">
        <f t="shared" si="271"/>
        <v>(전)</v>
      </c>
      <c r="E806" s="79">
        <f t="shared" si="272"/>
        <v>9.8000000000000007</v>
      </c>
      <c r="F806" s="80">
        <v>700</v>
      </c>
      <c r="G806" s="81">
        <v>72.97</v>
      </c>
      <c r="H806" s="81">
        <v>68.38</v>
      </c>
      <c r="I806" s="81">
        <v>4.5900000000000034</v>
      </c>
      <c r="J806" s="81" t="s">
        <v>111</v>
      </c>
      <c r="K806" s="81" t="s">
        <v>98</v>
      </c>
      <c r="L806" s="82">
        <v>0</v>
      </c>
      <c r="M806" s="83" t="s">
        <v>100</v>
      </c>
      <c r="N806" s="83" t="s">
        <v>100</v>
      </c>
      <c r="O806" s="83" t="s">
        <v>100</v>
      </c>
      <c r="P806" s="84">
        <v>0</v>
      </c>
      <c r="Q806" s="85">
        <f t="shared" si="279"/>
        <v>1</v>
      </c>
      <c r="R806" s="91">
        <v>3828.6</v>
      </c>
      <c r="S806" s="87"/>
      <c r="T806" s="88">
        <f>IF(S806=0,0,SUM($S$5:S806))</f>
        <v>0</v>
      </c>
      <c r="U806" s="89">
        <f t="shared" si="280"/>
        <v>0</v>
      </c>
      <c r="V806" s="89">
        <f t="shared" si="281"/>
        <v>0</v>
      </c>
      <c r="W806" s="90">
        <f t="shared" si="282"/>
        <v>0</v>
      </c>
      <c r="X806" s="90">
        <f t="shared" si="283"/>
        <v>0</v>
      </c>
      <c r="Y806" s="89">
        <f t="shared" si="284"/>
        <v>0</v>
      </c>
      <c r="Z806" s="89">
        <f t="shared" si="285"/>
        <v>0</v>
      </c>
      <c r="AA806" s="87"/>
      <c r="AB806" s="87"/>
      <c r="AD806" s="186" t="s">
        <v>146</v>
      </c>
    </row>
    <row r="807" spans="1:30" s="74" customFormat="1" ht="12.95" customHeight="1">
      <c r="A807" s="75" t="str">
        <f t="shared" si="268"/>
        <v/>
      </c>
      <c r="B807" s="76">
        <f t="shared" si="269"/>
        <v>95</v>
      </c>
      <c r="C807" s="77">
        <f t="shared" si="270"/>
        <v>28.6</v>
      </c>
      <c r="D807" s="78" t="str">
        <f t="shared" si="271"/>
        <v>(후)</v>
      </c>
      <c r="E807" s="79">
        <f t="shared" si="272"/>
        <v>0</v>
      </c>
      <c r="F807" s="80">
        <v>700</v>
      </c>
      <c r="G807" s="81">
        <v>72.97</v>
      </c>
      <c r="H807" s="81">
        <v>68.38</v>
      </c>
      <c r="I807" s="81">
        <v>4.5900000000000034</v>
      </c>
      <c r="J807" s="81" t="s">
        <v>103</v>
      </c>
      <c r="K807" s="81" t="s">
        <v>98</v>
      </c>
      <c r="L807" s="82">
        <v>0</v>
      </c>
      <c r="M807" s="83" t="s">
        <v>100</v>
      </c>
      <c r="N807" s="83" t="s">
        <v>100</v>
      </c>
      <c r="O807" s="83" t="s">
        <v>120</v>
      </c>
      <c r="P807" s="84">
        <v>0</v>
      </c>
      <c r="Q807" s="85">
        <f t="shared" si="279"/>
        <v>1</v>
      </c>
      <c r="R807" s="91">
        <v>3828.6</v>
      </c>
      <c r="S807" s="87">
        <v>1</v>
      </c>
      <c r="T807" s="88">
        <f>IF(S807=0,0,SUM($S$5:S807))</f>
        <v>7</v>
      </c>
      <c r="U807" s="89">
        <f t="shared" si="280"/>
        <v>1</v>
      </c>
      <c r="V807" s="89">
        <f t="shared" si="281"/>
        <v>3828.6</v>
      </c>
      <c r="W807" s="90">
        <f t="shared" si="282"/>
        <v>72.97</v>
      </c>
      <c r="X807" s="90">
        <f t="shared" si="283"/>
        <v>68.38</v>
      </c>
      <c r="Y807" s="89" t="str">
        <f t="shared" si="284"/>
        <v>비포장</v>
      </c>
      <c r="Z807" s="89" t="str">
        <f t="shared" si="285"/>
        <v>SHEET PILE</v>
      </c>
      <c r="AA807" s="87">
        <v>1</v>
      </c>
      <c r="AB807" s="87" t="s">
        <v>94</v>
      </c>
      <c r="AC807" s="135">
        <f>V814-V807</f>
        <v>11.900000000000091</v>
      </c>
      <c r="AD807" s="186" t="s">
        <v>145</v>
      </c>
    </row>
    <row r="808" spans="1:30" s="74" customFormat="1" ht="12.95" customHeight="1">
      <c r="A808" s="75" t="str">
        <f t="shared" si="268"/>
        <v/>
      </c>
      <c r="B808" s="76">
        <f t="shared" si="269"/>
        <v>95</v>
      </c>
      <c r="C808" s="77">
        <f t="shared" si="270"/>
        <v>30.6</v>
      </c>
      <c r="D808" s="78" t="str">
        <f t="shared" si="271"/>
        <v/>
      </c>
      <c r="E808" s="79">
        <f t="shared" si="272"/>
        <v>2</v>
      </c>
      <c r="F808" s="80">
        <v>700</v>
      </c>
      <c r="G808" s="81">
        <v>72.8</v>
      </c>
      <c r="H808" s="81">
        <v>68.3</v>
      </c>
      <c r="I808" s="81">
        <v>4.5</v>
      </c>
      <c r="J808" s="81" t="s">
        <v>103</v>
      </c>
      <c r="K808" s="81" t="s">
        <v>98</v>
      </c>
      <c r="L808" s="82">
        <v>0</v>
      </c>
      <c r="M808" s="83" t="s">
        <v>100</v>
      </c>
      <c r="N808" s="83" t="s">
        <v>100</v>
      </c>
      <c r="O808" s="83" t="s">
        <v>120</v>
      </c>
      <c r="P808" s="84">
        <v>0</v>
      </c>
      <c r="Q808" s="85">
        <f t="shared" si="279"/>
        <v>1</v>
      </c>
      <c r="R808" s="91">
        <v>3830.6</v>
      </c>
      <c r="S808" s="87"/>
      <c r="T808" s="88">
        <f>IF(S808=0,0,SUM($S$5:S808))</f>
        <v>0</v>
      </c>
      <c r="U808" s="89">
        <f t="shared" si="280"/>
        <v>0</v>
      </c>
      <c r="V808" s="89">
        <f t="shared" si="281"/>
        <v>0</v>
      </c>
      <c r="W808" s="90">
        <f t="shared" si="282"/>
        <v>0</v>
      </c>
      <c r="X808" s="90">
        <f t="shared" si="283"/>
        <v>0</v>
      </c>
      <c r="Y808" s="89">
        <f t="shared" si="284"/>
        <v>0</v>
      </c>
      <c r="Z808" s="89">
        <f t="shared" si="285"/>
        <v>0</v>
      </c>
      <c r="AA808" s="87"/>
      <c r="AB808" s="87"/>
      <c r="AD808" s="186" t="s">
        <v>145</v>
      </c>
    </row>
    <row r="809" spans="1:30" s="74" customFormat="1" ht="12.95" customHeight="1">
      <c r="A809" s="75" t="str">
        <f t="shared" si="268"/>
        <v/>
      </c>
      <c r="B809" s="76">
        <f t="shared" si="269"/>
        <v>95</v>
      </c>
      <c r="C809" s="77">
        <f t="shared" si="270"/>
        <v>31.7</v>
      </c>
      <c r="D809" s="78" t="str">
        <f t="shared" si="271"/>
        <v>(전)</v>
      </c>
      <c r="E809" s="79">
        <f t="shared" si="272"/>
        <v>1.1000000000000001</v>
      </c>
      <c r="F809" s="80">
        <v>700</v>
      </c>
      <c r="G809" s="81">
        <v>71.540000000000006</v>
      </c>
      <c r="H809" s="81">
        <v>68.260000000000005</v>
      </c>
      <c r="I809" s="81">
        <v>3.2800000000000011</v>
      </c>
      <c r="J809" s="81" t="s">
        <v>103</v>
      </c>
      <c r="K809" s="81" t="s">
        <v>98</v>
      </c>
      <c r="L809" s="82">
        <v>0</v>
      </c>
      <c r="M809" s="83" t="s">
        <v>100</v>
      </c>
      <c r="N809" s="83" t="s">
        <v>100</v>
      </c>
      <c r="O809" s="83" t="s">
        <v>120</v>
      </c>
      <c r="P809" s="84">
        <v>0</v>
      </c>
      <c r="Q809" s="85">
        <f t="shared" si="279"/>
        <v>1</v>
      </c>
      <c r="R809" s="91">
        <v>3831.7</v>
      </c>
      <c r="S809" s="87"/>
      <c r="T809" s="88">
        <f>IF(S809=0,0,SUM($S$5:S809))</f>
        <v>0</v>
      </c>
      <c r="U809" s="89">
        <f t="shared" si="280"/>
        <v>0</v>
      </c>
      <c r="V809" s="89">
        <f t="shared" si="281"/>
        <v>0</v>
      </c>
      <c r="W809" s="90">
        <f t="shared" si="282"/>
        <v>0</v>
      </c>
      <c r="X809" s="90">
        <f t="shared" si="283"/>
        <v>0</v>
      </c>
      <c r="Y809" s="89">
        <f t="shared" si="284"/>
        <v>0</v>
      </c>
      <c r="Z809" s="89">
        <f t="shared" si="285"/>
        <v>0</v>
      </c>
      <c r="AA809" s="87"/>
      <c r="AB809" s="87"/>
      <c r="AD809" s="186" t="s">
        <v>145</v>
      </c>
    </row>
    <row r="810" spans="1:30" s="74" customFormat="1" ht="12.95" customHeight="1">
      <c r="A810" s="75" t="str">
        <f t="shared" si="268"/>
        <v/>
      </c>
      <c r="B810" s="76">
        <f t="shared" si="269"/>
        <v>95</v>
      </c>
      <c r="C810" s="77">
        <f t="shared" si="270"/>
        <v>31.7</v>
      </c>
      <c r="D810" s="78" t="str">
        <f t="shared" si="271"/>
        <v>(후)</v>
      </c>
      <c r="E810" s="79">
        <f t="shared" si="272"/>
        <v>0</v>
      </c>
      <c r="F810" s="80">
        <v>700</v>
      </c>
      <c r="G810" s="81">
        <v>71.540000000000006</v>
      </c>
      <c r="H810" s="81">
        <v>68.260000000000005</v>
      </c>
      <c r="I810" s="81">
        <v>3.2800000000000011</v>
      </c>
      <c r="J810" s="81" t="s">
        <v>103</v>
      </c>
      <c r="K810" s="81" t="s">
        <v>98</v>
      </c>
      <c r="L810" s="82" t="s">
        <v>114</v>
      </c>
      <c r="M810" s="83" t="s">
        <v>100</v>
      </c>
      <c r="N810" s="83" t="s">
        <v>100</v>
      </c>
      <c r="O810" s="83" t="s">
        <v>120</v>
      </c>
      <c r="P810" s="84">
        <v>0</v>
      </c>
      <c r="Q810" s="85">
        <f t="shared" si="279"/>
        <v>1</v>
      </c>
      <c r="R810" s="91">
        <v>3831.7</v>
      </c>
      <c r="S810" s="87"/>
      <c r="T810" s="88">
        <f>IF(S810=0,0,SUM($S$5:S810))</f>
        <v>0</v>
      </c>
      <c r="U810" s="89">
        <f t="shared" si="280"/>
        <v>0</v>
      </c>
      <c r="V810" s="89">
        <f t="shared" si="281"/>
        <v>0</v>
      </c>
      <c r="W810" s="90">
        <f t="shared" si="282"/>
        <v>0</v>
      </c>
      <c r="X810" s="90">
        <f t="shared" si="283"/>
        <v>0</v>
      </c>
      <c r="Y810" s="89">
        <f t="shared" si="284"/>
        <v>0</v>
      </c>
      <c r="Z810" s="89">
        <f t="shared" si="285"/>
        <v>0</v>
      </c>
      <c r="AA810" s="87"/>
      <c r="AB810" s="87"/>
      <c r="AD810" s="186" t="s">
        <v>145</v>
      </c>
    </row>
    <row r="811" spans="1:30" s="74" customFormat="1" ht="12.95" customHeight="1">
      <c r="A811" s="75" t="str">
        <f t="shared" si="268"/>
        <v/>
      </c>
      <c r="B811" s="76">
        <f t="shared" si="269"/>
        <v>95</v>
      </c>
      <c r="C811" s="77">
        <f t="shared" si="270"/>
        <v>38.5</v>
      </c>
      <c r="D811" s="78" t="str">
        <f t="shared" si="271"/>
        <v>(전)</v>
      </c>
      <c r="E811" s="79">
        <f t="shared" si="272"/>
        <v>6.8</v>
      </c>
      <c r="F811" s="80">
        <v>700</v>
      </c>
      <c r="G811" s="81">
        <v>71.56</v>
      </c>
      <c r="H811" s="81">
        <v>68.23</v>
      </c>
      <c r="I811" s="81">
        <v>3.3299999999999983</v>
      </c>
      <c r="J811" s="81" t="s">
        <v>103</v>
      </c>
      <c r="K811" s="81" t="s">
        <v>98</v>
      </c>
      <c r="L811" s="82" t="s">
        <v>114</v>
      </c>
      <c r="M811" s="83" t="s">
        <v>100</v>
      </c>
      <c r="N811" s="83" t="s">
        <v>100</v>
      </c>
      <c r="O811" s="83" t="s">
        <v>120</v>
      </c>
      <c r="P811" s="84">
        <v>0</v>
      </c>
      <c r="Q811" s="85">
        <f t="shared" si="279"/>
        <v>1</v>
      </c>
      <c r="R811" s="91">
        <v>3838.5</v>
      </c>
      <c r="S811" s="87"/>
      <c r="T811" s="88">
        <f>IF(S811=0,0,SUM($S$5:S811))</f>
        <v>0</v>
      </c>
      <c r="U811" s="89">
        <f t="shared" si="280"/>
        <v>0</v>
      </c>
      <c r="V811" s="89">
        <f t="shared" si="281"/>
        <v>0</v>
      </c>
      <c r="W811" s="90">
        <f t="shared" si="282"/>
        <v>0</v>
      </c>
      <c r="X811" s="90">
        <f t="shared" si="283"/>
        <v>0</v>
      </c>
      <c r="Y811" s="89">
        <f t="shared" si="284"/>
        <v>0</v>
      </c>
      <c r="Z811" s="89">
        <f t="shared" si="285"/>
        <v>0</v>
      </c>
      <c r="AA811" s="87"/>
      <c r="AB811" s="87"/>
      <c r="AD811" s="186" t="s">
        <v>145</v>
      </c>
    </row>
    <row r="812" spans="1:30" s="74" customFormat="1" ht="12.95" customHeight="1">
      <c r="A812" s="75" t="str">
        <f t="shared" si="268"/>
        <v/>
      </c>
      <c r="B812" s="76">
        <f t="shared" si="269"/>
        <v>95</v>
      </c>
      <c r="C812" s="77">
        <f t="shared" si="270"/>
        <v>38.5</v>
      </c>
      <c r="D812" s="78" t="str">
        <f t="shared" si="271"/>
        <v>(후)</v>
      </c>
      <c r="E812" s="79">
        <f t="shared" si="272"/>
        <v>0</v>
      </c>
      <c r="F812" s="80">
        <v>700</v>
      </c>
      <c r="G812" s="81">
        <v>71.56</v>
      </c>
      <c r="H812" s="81">
        <v>68.23</v>
      </c>
      <c r="I812" s="81">
        <v>3.3299999999999983</v>
      </c>
      <c r="J812" s="81" t="s">
        <v>103</v>
      </c>
      <c r="K812" s="81" t="s">
        <v>98</v>
      </c>
      <c r="L812" s="82">
        <v>0</v>
      </c>
      <c r="M812" s="83" t="s">
        <v>100</v>
      </c>
      <c r="N812" s="83" t="s">
        <v>100</v>
      </c>
      <c r="O812" s="83" t="s">
        <v>120</v>
      </c>
      <c r="P812" s="84">
        <v>0</v>
      </c>
      <c r="Q812" s="85">
        <f t="shared" si="279"/>
        <v>1</v>
      </c>
      <c r="R812" s="91">
        <v>3838.5</v>
      </c>
      <c r="S812" s="87"/>
      <c r="T812" s="88">
        <f>IF(S812=0,0,SUM($S$5:S812))</f>
        <v>0</v>
      </c>
      <c r="U812" s="89">
        <f t="shared" si="280"/>
        <v>0</v>
      </c>
      <c r="V812" s="89">
        <f t="shared" si="281"/>
        <v>0</v>
      </c>
      <c r="W812" s="90">
        <f t="shared" si="282"/>
        <v>0</v>
      </c>
      <c r="X812" s="90">
        <f t="shared" si="283"/>
        <v>0</v>
      </c>
      <c r="Y812" s="89">
        <f t="shared" si="284"/>
        <v>0</v>
      </c>
      <c r="Z812" s="89">
        <f t="shared" si="285"/>
        <v>0</v>
      </c>
      <c r="AA812" s="87"/>
      <c r="AB812" s="87"/>
      <c r="AD812" s="186" t="s">
        <v>145</v>
      </c>
    </row>
    <row r="813" spans="1:30" s="74" customFormat="1" ht="12.95" customHeight="1">
      <c r="A813" s="75" t="str">
        <f t="shared" si="268"/>
        <v/>
      </c>
      <c r="B813" s="76">
        <f t="shared" si="269"/>
        <v>96</v>
      </c>
      <c r="C813" s="77">
        <f t="shared" si="270"/>
        <v>0</v>
      </c>
      <c r="D813" s="78" t="str">
        <f t="shared" si="271"/>
        <v/>
      </c>
      <c r="E813" s="79">
        <f t="shared" si="272"/>
        <v>1.5</v>
      </c>
      <c r="F813" s="80">
        <v>700</v>
      </c>
      <c r="G813" s="81">
        <v>72.75</v>
      </c>
      <c r="H813" s="81">
        <v>68.23</v>
      </c>
      <c r="I813" s="81">
        <v>4.519999999999996</v>
      </c>
      <c r="J813" s="81" t="s">
        <v>103</v>
      </c>
      <c r="K813" s="81" t="s">
        <v>98</v>
      </c>
      <c r="L813" s="82">
        <v>0</v>
      </c>
      <c r="M813" s="83" t="s">
        <v>100</v>
      </c>
      <c r="N813" s="83" t="s">
        <v>100</v>
      </c>
      <c r="O813" s="83" t="s">
        <v>120</v>
      </c>
      <c r="P813" s="84">
        <v>0</v>
      </c>
      <c r="Q813" s="85">
        <f t="shared" si="279"/>
        <v>1</v>
      </c>
      <c r="R813" s="91">
        <v>3840</v>
      </c>
      <c r="S813" s="87"/>
      <c r="T813" s="88">
        <f>IF(S813=0,0,SUM($S$5:S813))</f>
        <v>0</v>
      </c>
      <c r="U813" s="89">
        <f t="shared" si="280"/>
        <v>0</v>
      </c>
      <c r="V813" s="89">
        <f t="shared" si="281"/>
        <v>0</v>
      </c>
      <c r="W813" s="90">
        <f t="shared" si="282"/>
        <v>0</v>
      </c>
      <c r="X813" s="90">
        <f t="shared" si="283"/>
        <v>0</v>
      </c>
      <c r="Y813" s="89">
        <f t="shared" si="284"/>
        <v>0</v>
      </c>
      <c r="Z813" s="89">
        <f t="shared" si="285"/>
        <v>0</v>
      </c>
      <c r="AA813" s="87"/>
      <c r="AB813" s="87"/>
      <c r="AD813" s="186" t="s">
        <v>145</v>
      </c>
    </row>
    <row r="814" spans="1:30" s="74" customFormat="1" ht="12.95" customHeight="1">
      <c r="A814" s="75" t="str">
        <f t="shared" si="268"/>
        <v/>
      </c>
      <c r="B814" s="76">
        <f t="shared" si="269"/>
        <v>96</v>
      </c>
      <c r="C814" s="77">
        <f t="shared" si="270"/>
        <v>0.5</v>
      </c>
      <c r="D814" s="78" t="str">
        <f t="shared" si="271"/>
        <v/>
      </c>
      <c r="E814" s="79">
        <f t="shared" si="272"/>
        <v>0.5</v>
      </c>
      <c r="F814" s="80">
        <v>700</v>
      </c>
      <c r="G814" s="81">
        <v>73.150000000000006</v>
      </c>
      <c r="H814" s="81">
        <v>68.23</v>
      </c>
      <c r="I814" s="81">
        <v>4.9200000000000017</v>
      </c>
      <c r="J814" s="81" t="s">
        <v>103</v>
      </c>
      <c r="K814" s="81" t="s">
        <v>98</v>
      </c>
      <c r="L814" s="82">
        <v>0</v>
      </c>
      <c r="M814" s="83" t="s">
        <v>100</v>
      </c>
      <c r="N814" s="83" t="s">
        <v>100</v>
      </c>
      <c r="O814" s="83" t="s">
        <v>120</v>
      </c>
      <c r="P814" s="84">
        <v>0</v>
      </c>
      <c r="Q814" s="85">
        <f t="shared" si="279"/>
        <v>1</v>
      </c>
      <c r="R814" s="91">
        <v>3840.5</v>
      </c>
      <c r="S814" s="87">
        <v>1</v>
      </c>
      <c r="T814" s="88">
        <f>IF(S814=0,0,SUM($S$5:S814))</f>
        <v>8</v>
      </c>
      <c r="U814" s="89">
        <f t="shared" si="280"/>
        <v>1</v>
      </c>
      <c r="V814" s="89">
        <f t="shared" si="281"/>
        <v>3840.5</v>
      </c>
      <c r="W814" s="90">
        <f t="shared" si="282"/>
        <v>73.150000000000006</v>
      </c>
      <c r="X814" s="90">
        <f t="shared" si="283"/>
        <v>68.23</v>
      </c>
      <c r="Y814" s="89" t="str">
        <f t="shared" si="284"/>
        <v>비포장</v>
      </c>
      <c r="Z814" s="89" t="str">
        <f t="shared" si="285"/>
        <v>SHEET PILE</v>
      </c>
      <c r="AA814" s="87">
        <v>1</v>
      </c>
      <c r="AB814" s="87" t="s">
        <v>94</v>
      </c>
      <c r="AD814" s="186" t="s">
        <v>145</v>
      </c>
    </row>
    <row r="815" spans="1:30" s="74" customFormat="1" ht="12.95" customHeight="1">
      <c r="A815" s="75" t="str">
        <f t="shared" si="268"/>
        <v/>
      </c>
      <c r="B815" s="76">
        <f t="shared" si="269"/>
        <v>96</v>
      </c>
      <c r="C815" s="77">
        <f t="shared" si="270"/>
        <v>6.4</v>
      </c>
      <c r="D815" s="78" t="str">
        <f t="shared" si="271"/>
        <v/>
      </c>
      <c r="E815" s="79">
        <f t="shared" si="272"/>
        <v>5.9</v>
      </c>
      <c r="F815" s="80">
        <v>700</v>
      </c>
      <c r="G815" s="81">
        <v>73.17</v>
      </c>
      <c r="H815" s="81">
        <v>68.209999999999994</v>
      </c>
      <c r="I815" s="81">
        <v>4.960000000000008</v>
      </c>
      <c r="J815" s="81" t="s">
        <v>103</v>
      </c>
      <c r="K815" s="81" t="s">
        <v>98</v>
      </c>
      <c r="L815" s="82">
        <v>0</v>
      </c>
      <c r="M815" s="83" t="s">
        <v>100</v>
      </c>
      <c r="N815" s="83" t="s">
        <v>128</v>
      </c>
      <c r="O815" s="83" t="s">
        <v>129</v>
      </c>
      <c r="P815" s="84">
        <v>0</v>
      </c>
      <c r="Q815" s="85">
        <f t="shared" si="279"/>
        <v>1</v>
      </c>
      <c r="R815" s="91">
        <v>3846.4</v>
      </c>
      <c r="S815" s="87"/>
      <c r="T815" s="88">
        <f>IF(S815=0,0,SUM($S$5:S815))</f>
        <v>0</v>
      </c>
      <c r="U815" s="89">
        <f t="shared" si="280"/>
        <v>0</v>
      </c>
      <c r="V815" s="89">
        <f t="shared" si="281"/>
        <v>0</v>
      </c>
      <c r="W815" s="90">
        <f t="shared" si="282"/>
        <v>0</v>
      </c>
      <c r="X815" s="90">
        <f t="shared" si="283"/>
        <v>0</v>
      </c>
      <c r="Y815" s="89">
        <f t="shared" si="284"/>
        <v>0</v>
      </c>
      <c r="Z815" s="89">
        <f t="shared" si="285"/>
        <v>0</v>
      </c>
      <c r="AA815" s="87"/>
      <c r="AB815" s="87"/>
      <c r="AD815" s="186" t="s">
        <v>145</v>
      </c>
    </row>
    <row r="816" spans="1:30" s="74" customFormat="1" ht="12.95" customHeight="1">
      <c r="A816" s="75" t="str">
        <f t="shared" si="268"/>
        <v/>
      </c>
      <c r="B816" s="76">
        <f t="shared" si="269"/>
        <v>96</v>
      </c>
      <c r="C816" s="77">
        <f t="shared" si="270"/>
        <v>12</v>
      </c>
      <c r="D816" s="78" t="str">
        <f t="shared" si="271"/>
        <v/>
      </c>
      <c r="E816" s="79">
        <f t="shared" si="272"/>
        <v>5.6</v>
      </c>
      <c r="F816" s="80">
        <v>700</v>
      </c>
      <c r="G816" s="81">
        <v>73.09</v>
      </c>
      <c r="H816" s="81">
        <v>68.180000000000007</v>
      </c>
      <c r="I816" s="81">
        <v>4.9099999999999966</v>
      </c>
      <c r="J816" s="81" t="s">
        <v>103</v>
      </c>
      <c r="K816" s="81" t="s">
        <v>98</v>
      </c>
      <c r="L816" s="82">
        <v>0</v>
      </c>
      <c r="M816" s="83" t="s">
        <v>124</v>
      </c>
      <c r="N816" s="83" t="s">
        <v>100</v>
      </c>
      <c r="O816" s="83" t="s">
        <v>100</v>
      </c>
      <c r="P816" s="84">
        <v>0</v>
      </c>
      <c r="Q816" s="85">
        <f t="shared" si="279"/>
        <v>1</v>
      </c>
      <c r="R816" s="91">
        <v>3852</v>
      </c>
      <c r="S816" s="87"/>
      <c r="T816" s="88">
        <f>IF(S816=0,0,SUM($S$5:S816))</f>
        <v>0</v>
      </c>
      <c r="U816" s="89">
        <f t="shared" si="280"/>
        <v>0</v>
      </c>
      <c r="V816" s="89">
        <f t="shared" si="281"/>
        <v>0</v>
      </c>
      <c r="W816" s="90">
        <f t="shared" si="282"/>
        <v>0</v>
      </c>
      <c r="X816" s="90">
        <f t="shared" si="283"/>
        <v>0</v>
      </c>
      <c r="Y816" s="89">
        <f t="shared" si="284"/>
        <v>0</v>
      </c>
      <c r="Z816" s="89">
        <f t="shared" si="285"/>
        <v>0</v>
      </c>
      <c r="AA816" s="87"/>
      <c r="AB816" s="87"/>
      <c r="AD816" s="186" t="s">
        <v>145</v>
      </c>
    </row>
    <row r="817" spans="1:30" s="74" customFormat="1" ht="12.95" customHeight="1">
      <c r="A817" s="75" t="str">
        <f t="shared" si="268"/>
        <v/>
      </c>
      <c r="B817" s="76">
        <f t="shared" si="269"/>
        <v>96</v>
      </c>
      <c r="C817" s="77">
        <f t="shared" si="270"/>
        <v>17</v>
      </c>
      <c r="D817" s="78" t="str">
        <f t="shared" si="271"/>
        <v/>
      </c>
      <c r="E817" s="79">
        <f t="shared" si="272"/>
        <v>5</v>
      </c>
      <c r="F817" s="80">
        <v>700</v>
      </c>
      <c r="G817" s="81">
        <v>73.02</v>
      </c>
      <c r="H817" s="81">
        <v>68.17</v>
      </c>
      <c r="I817" s="81">
        <v>4.8499999999999943</v>
      </c>
      <c r="J817" s="81" t="s">
        <v>103</v>
      </c>
      <c r="K817" s="81" t="s">
        <v>98</v>
      </c>
      <c r="L817" s="82">
        <v>0</v>
      </c>
      <c r="M817" s="83" t="s">
        <v>100</v>
      </c>
      <c r="N817" s="83" t="s">
        <v>100</v>
      </c>
      <c r="O817" s="83" t="s">
        <v>100</v>
      </c>
      <c r="P817" s="84">
        <v>0</v>
      </c>
      <c r="Q817" s="85">
        <f t="shared" si="279"/>
        <v>1</v>
      </c>
      <c r="R817" s="91">
        <v>3857</v>
      </c>
      <c r="S817" s="87"/>
      <c r="T817" s="88">
        <f>IF(S817=0,0,SUM($S$5:S817))</f>
        <v>0</v>
      </c>
      <c r="U817" s="89">
        <f t="shared" si="280"/>
        <v>0</v>
      </c>
      <c r="V817" s="89">
        <f t="shared" si="281"/>
        <v>0</v>
      </c>
      <c r="W817" s="90">
        <f t="shared" si="282"/>
        <v>0</v>
      </c>
      <c r="X817" s="90">
        <f t="shared" si="283"/>
        <v>0</v>
      </c>
      <c r="Y817" s="89">
        <f t="shared" si="284"/>
        <v>0</v>
      </c>
      <c r="Z817" s="89">
        <f t="shared" si="285"/>
        <v>0</v>
      </c>
      <c r="AA817" s="87"/>
      <c r="AB817" s="87"/>
      <c r="AD817" s="186" t="s">
        <v>145</v>
      </c>
    </row>
    <row r="818" spans="1:30" s="74" customFormat="1" ht="12.95" customHeight="1">
      <c r="A818" s="75" t="str">
        <f t="shared" si="268"/>
        <v/>
      </c>
      <c r="B818" s="76">
        <f t="shared" si="269"/>
        <v>96</v>
      </c>
      <c r="C818" s="77">
        <f t="shared" si="270"/>
        <v>17.7</v>
      </c>
      <c r="D818" s="78" t="str">
        <f t="shared" si="271"/>
        <v/>
      </c>
      <c r="E818" s="79">
        <f t="shared" si="272"/>
        <v>0.7</v>
      </c>
      <c r="F818" s="80">
        <v>700</v>
      </c>
      <c r="G818" s="81">
        <v>72.819999999999993</v>
      </c>
      <c r="H818" s="81">
        <v>68.16</v>
      </c>
      <c r="I818" s="81">
        <v>4.6599999999999966</v>
      </c>
      <c r="J818" s="81" t="s">
        <v>103</v>
      </c>
      <c r="K818" s="81" t="s">
        <v>98</v>
      </c>
      <c r="L818" s="82">
        <v>0</v>
      </c>
      <c r="M818" s="83" t="s">
        <v>100</v>
      </c>
      <c r="N818" s="83" t="s">
        <v>100</v>
      </c>
      <c r="O818" s="83" t="s">
        <v>100</v>
      </c>
      <c r="P818" s="84">
        <v>0</v>
      </c>
      <c r="Q818" s="85">
        <f t="shared" si="279"/>
        <v>1</v>
      </c>
      <c r="R818" s="91">
        <v>3857.7</v>
      </c>
      <c r="S818" s="87"/>
      <c r="T818" s="88">
        <f>IF(S818=0,0,SUM($S$5:S818))</f>
        <v>0</v>
      </c>
      <c r="U818" s="89">
        <f t="shared" si="280"/>
        <v>0</v>
      </c>
      <c r="V818" s="89">
        <f t="shared" si="281"/>
        <v>0</v>
      </c>
      <c r="W818" s="90">
        <f t="shared" si="282"/>
        <v>0</v>
      </c>
      <c r="X818" s="90">
        <f t="shared" si="283"/>
        <v>0</v>
      </c>
      <c r="Y818" s="89">
        <f t="shared" si="284"/>
        <v>0</v>
      </c>
      <c r="Z818" s="89">
        <f t="shared" si="285"/>
        <v>0</v>
      </c>
      <c r="AA818" s="87"/>
      <c r="AB818" s="87"/>
      <c r="AD818" s="186" t="s">
        <v>145</v>
      </c>
    </row>
    <row r="819" spans="1:30" s="74" customFormat="1" ht="12.95" customHeight="1">
      <c r="A819" s="75" t="str">
        <f t="shared" si="268"/>
        <v/>
      </c>
      <c r="B819" s="76">
        <f t="shared" si="269"/>
        <v>96</v>
      </c>
      <c r="C819" s="77">
        <f t="shared" si="270"/>
        <v>18.899999999999999</v>
      </c>
      <c r="D819" s="78" t="str">
        <f t="shared" si="271"/>
        <v>(전)</v>
      </c>
      <c r="E819" s="79">
        <f t="shared" si="272"/>
        <v>1.2</v>
      </c>
      <c r="F819" s="80">
        <v>700</v>
      </c>
      <c r="G819" s="81">
        <v>72.77</v>
      </c>
      <c r="H819" s="81">
        <v>68.16</v>
      </c>
      <c r="I819" s="81">
        <v>4.6099999999999994</v>
      </c>
      <c r="J819" s="81" t="s">
        <v>103</v>
      </c>
      <c r="K819" s="81" t="s">
        <v>98</v>
      </c>
      <c r="L819" s="82">
        <v>0</v>
      </c>
      <c r="M819" s="83" t="s">
        <v>100</v>
      </c>
      <c r="N819" s="83" t="s">
        <v>100</v>
      </c>
      <c r="O819" s="83" t="s">
        <v>100</v>
      </c>
      <c r="P819" s="84">
        <v>0</v>
      </c>
      <c r="Q819" s="85">
        <f t="shared" si="279"/>
        <v>1</v>
      </c>
      <c r="R819" s="91">
        <v>3858.9</v>
      </c>
      <c r="S819" s="87"/>
      <c r="T819" s="88">
        <f>IF(S819=0,0,SUM($S$5:S819))</f>
        <v>0</v>
      </c>
      <c r="U819" s="89">
        <f t="shared" si="280"/>
        <v>0</v>
      </c>
      <c r="V819" s="89">
        <f t="shared" si="281"/>
        <v>0</v>
      </c>
      <c r="W819" s="90">
        <f t="shared" si="282"/>
        <v>0</v>
      </c>
      <c r="X819" s="90">
        <f t="shared" si="283"/>
        <v>0</v>
      </c>
      <c r="Y819" s="89">
        <f t="shared" si="284"/>
        <v>0</v>
      </c>
      <c r="Z819" s="89">
        <f t="shared" si="285"/>
        <v>0</v>
      </c>
      <c r="AA819" s="87"/>
      <c r="AB819" s="87"/>
      <c r="AD819" s="186" t="s">
        <v>145</v>
      </c>
    </row>
    <row r="820" spans="1:30" s="74" customFormat="1" ht="12.95" customHeight="1">
      <c r="A820" s="75" t="str">
        <f t="shared" si="268"/>
        <v/>
      </c>
      <c r="B820" s="76">
        <f t="shared" si="269"/>
        <v>96</v>
      </c>
      <c r="C820" s="77">
        <f t="shared" si="270"/>
        <v>18.899999999999999</v>
      </c>
      <c r="D820" s="78" t="str">
        <f t="shared" si="271"/>
        <v>(후)</v>
      </c>
      <c r="E820" s="79">
        <f t="shared" si="272"/>
        <v>0</v>
      </c>
      <c r="F820" s="80">
        <v>700</v>
      </c>
      <c r="G820" s="81">
        <v>72.77</v>
      </c>
      <c r="H820" s="81">
        <v>68.16</v>
      </c>
      <c r="I820" s="81">
        <v>4.6099999999999994</v>
      </c>
      <c r="J820" s="81" t="s">
        <v>99</v>
      </c>
      <c r="K820" s="81" t="s">
        <v>98</v>
      </c>
      <c r="L820" s="82">
        <v>0</v>
      </c>
      <c r="M820" s="83" t="s">
        <v>100</v>
      </c>
      <c r="N820" s="83" t="s">
        <v>100</v>
      </c>
      <c r="O820" s="83" t="s">
        <v>100</v>
      </c>
      <c r="P820" s="84">
        <v>0</v>
      </c>
      <c r="Q820" s="85">
        <f t="shared" si="279"/>
        <v>1</v>
      </c>
      <c r="R820" s="91">
        <v>3858.9</v>
      </c>
      <c r="S820" s="87"/>
      <c r="T820" s="88">
        <f>IF(S820=0,0,SUM($S$5:S820))</f>
        <v>0</v>
      </c>
      <c r="U820" s="89">
        <f t="shared" si="280"/>
        <v>0</v>
      </c>
      <c r="V820" s="89">
        <f t="shared" si="281"/>
        <v>0</v>
      </c>
      <c r="W820" s="90">
        <f t="shared" si="282"/>
        <v>0</v>
      </c>
      <c r="X820" s="90">
        <f t="shared" si="283"/>
        <v>0</v>
      </c>
      <c r="Y820" s="89">
        <f t="shared" si="284"/>
        <v>0</v>
      </c>
      <c r="Z820" s="89">
        <f t="shared" si="285"/>
        <v>0</v>
      </c>
      <c r="AA820" s="87"/>
      <c r="AB820" s="87"/>
      <c r="AD820" s="186" t="s">
        <v>145</v>
      </c>
    </row>
    <row r="821" spans="1:30" s="74" customFormat="1" ht="12.95" customHeight="1">
      <c r="A821" s="75" t="str">
        <f t="shared" si="268"/>
        <v/>
      </c>
      <c r="B821" s="76">
        <f t="shared" si="269"/>
        <v>96</v>
      </c>
      <c r="C821" s="77">
        <f t="shared" si="270"/>
        <v>20.8</v>
      </c>
      <c r="D821" s="78" t="str">
        <f t="shared" si="271"/>
        <v>(전)</v>
      </c>
      <c r="E821" s="79">
        <f t="shared" si="272"/>
        <v>1.9</v>
      </c>
      <c r="F821" s="80">
        <v>700</v>
      </c>
      <c r="G821" s="81">
        <v>72.69</v>
      </c>
      <c r="H821" s="81">
        <v>68.150000000000006</v>
      </c>
      <c r="I821" s="81">
        <v>4.539999999999992</v>
      </c>
      <c r="J821" s="81" t="s">
        <v>99</v>
      </c>
      <c r="K821" s="81" t="s">
        <v>98</v>
      </c>
      <c r="L821" s="82">
        <v>0</v>
      </c>
      <c r="M821" s="83" t="s">
        <v>100</v>
      </c>
      <c r="N821" s="83" t="s">
        <v>100</v>
      </c>
      <c r="O821" s="83" t="s">
        <v>100</v>
      </c>
      <c r="P821" s="84">
        <v>0</v>
      </c>
      <c r="Q821" s="85">
        <f t="shared" si="279"/>
        <v>1</v>
      </c>
      <c r="R821" s="91">
        <v>3860.8</v>
      </c>
      <c r="S821" s="87"/>
      <c r="T821" s="88">
        <f>IF(S821=0,0,SUM($S$5:S821))</f>
        <v>0</v>
      </c>
      <c r="U821" s="89">
        <f t="shared" si="280"/>
        <v>0</v>
      </c>
      <c r="V821" s="89">
        <f t="shared" si="281"/>
        <v>0</v>
      </c>
      <c r="W821" s="90">
        <f t="shared" si="282"/>
        <v>0</v>
      </c>
      <c r="X821" s="90">
        <f t="shared" si="283"/>
        <v>0</v>
      </c>
      <c r="Y821" s="89">
        <f t="shared" si="284"/>
        <v>0</v>
      </c>
      <c r="Z821" s="89">
        <f t="shared" si="285"/>
        <v>0</v>
      </c>
      <c r="AA821" s="87"/>
      <c r="AB821" s="87"/>
      <c r="AD821" s="186" t="s">
        <v>145</v>
      </c>
    </row>
    <row r="822" spans="1:30" s="74" customFormat="1" ht="12.95" customHeight="1">
      <c r="A822" s="75" t="str">
        <f t="shared" si="268"/>
        <v/>
      </c>
      <c r="B822" s="76">
        <f t="shared" si="269"/>
        <v>96</v>
      </c>
      <c r="C822" s="77">
        <f t="shared" si="270"/>
        <v>20.8</v>
      </c>
      <c r="D822" s="78" t="str">
        <f t="shared" si="271"/>
        <v>(후)</v>
      </c>
      <c r="E822" s="79">
        <f t="shared" si="272"/>
        <v>0</v>
      </c>
      <c r="F822" s="80">
        <v>700</v>
      </c>
      <c r="G822" s="81">
        <v>72.69</v>
      </c>
      <c r="H822" s="81">
        <v>68.150000000000006</v>
      </c>
      <c r="I822" s="81">
        <v>4.539999999999992</v>
      </c>
      <c r="J822" s="81" t="s">
        <v>111</v>
      </c>
      <c r="K822" s="81" t="s">
        <v>98</v>
      </c>
      <c r="L822" s="82">
        <v>0</v>
      </c>
      <c r="M822" s="83" t="s">
        <v>100</v>
      </c>
      <c r="N822" s="83" t="s">
        <v>100</v>
      </c>
      <c r="O822" s="83" t="s">
        <v>100</v>
      </c>
      <c r="P822" s="84">
        <v>0</v>
      </c>
      <c r="Q822" s="85">
        <f t="shared" si="279"/>
        <v>1</v>
      </c>
      <c r="R822" s="91">
        <v>3860.8</v>
      </c>
      <c r="S822" s="87"/>
      <c r="T822" s="88">
        <f>IF(S822=0,0,SUM($S$5:S822))</f>
        <v>0</v>
      </c>
      <c r="U822" s="89">
        <f t="shared" si="280"/>
        <v>0</v>
      </c>
      <c r="V822" s="89">
        <f t="shared" si="281"/>
        <v>0</v>
      </c>
      <c r="W822" s="90">
        <f t="shared" si="282"/>
        <v>0</v>
      </c>
      <c r="X822" s="90">
        <f t="shared" si="283"/>
        <v>0</v>
      </c>
      <c r="Y822" s="89">
        <f t="shared" si="284"/>
        <v>0</v>
      </c>
      <c r="Z822" s="89">
        <f t="shared" si="285"/>
        <v>0</v>
      </c>
      <c r="AA822" s="87"/>
      <c r="AB822" s="87"/>
      <c r="AD822" s="186" t="s">
        <v>145</v>
      </c>
    </row>
    <row r="823" spans="1:30" s="74" customFormat="1" ht="12.95" customHeight="1">
      <c r="A823" s="75" t="str">
        <f t="shared" si="268"/>
        <v/>
      </c>
      <c r="B823" s="76">
        <f t="shared" si="269"/>
        <v>96</v>
      </c>
      <c r="C823" s="77">
        <f t="shared" si="270"/>
        <v>22.1</v>
      </c>
      <c r="D823" s="78" t="str">
        <f t="shared" si="271"/>
        <v/>
      </c>
      <c r="E823" s="79">
        <f t="shared" si="272"/>
        <v>1.3</v>
      </c>
      <c r="F823" s="80">
        <v>700</v>
      </c>
      <c r="G823" s="81">
        <v>72.64</v>
      </c>
      <c r="H823" s="81">
        <v>68.150000000000006</v>
      </c>
      <c r="I823" s="81">
        <v>4.4899999999999949</v>
      </c>
      <c r="J823" s="81" t="s">
        <v>111</v>
      </c>
      <c r="K823" s="81" t="s">
        <v>98</v>
      </c>
      <c r="L823" s="82">
        <v>0</v>
      </c>
      <c r="M823" s="83" t="s">
        <v>124</v>
      </c>
      <c r="N823" s="83" t="s">
        <v>100</v>
      </c>
      <c r="O823" s="83" t="s">
        <v>100</v>
      </c>
      <c r="P823" s="84">
        <v>0</v>
      </c>
      <c r="Q823" s="85">
        <f t="shared" si="279"/>
        <v>1</v>
      </c>
      <c r="R823" s="91">
        <v>3862.1</v>
      </c>
      <c r="S823" s="87"/>
      <c r="T823" s="88">
        <f>IF(S823=0,0,SUM($S$5:S823))</f>
        <v>0</v>
      </c>
      <c r="U823" s="89">
        <f t="shared" si="280"/>
        <v>0</v>
      </c>
      <c r="V823" s="89">
        <f t="shared" si="281"/>
        <v>0</v>
      </c>
      <c r="W823" s="90">
        <f t="shared" si="282"/>
        <v>0</v>
      </c>
      <c r="X823" s="90">
        <f t="shared" si="283"/>
        <v>0</v>
      </c>
      <c r="Y823" s="89">
        <f t="shared" si="284"/>
        <v>0</v>
      </c>
      <c r="Z823" s="89">
        <f t="shared" si="285"/>
        <v>0</v>
      </c>
      <c r="AA823" s="87"/>
      <c r="AB823" s="87"/>
      <c r="AD823" s="186" t="s">
        <v>145</v>
      </c>
    </row>
    <row r="824" spans="1:30" s="74" customFormat="1" ht="12.95" customHeight="1">
      <c r="A824" s="75" t="str">
        <f t="shared" si="268"/>
        <v/>
      </c>
      <c r="B824" s="76">
        <f t="shared" si="269"/>
        <v>97</v>
      </c>
      <c r="C824" s="77">
        <f t="shared" si="270"/>
        <v>0</v>
      </c>
      <c r="D824" s="78" t="str">
        <f t="shared" si="271"/>
        <v/>
      </c>
      <c r="E824" s="79">
        <f t="shared" si="272"/>
        <v>17.899999999999999</v>
      </c>
      <c r="F824" s="80">
        <v>700</v>
      </c>
      <c r="G824" s="81">
        <v>72.62</v>
      </c>
      <c r="H824" s="81">
        <v>68.08</v>
      </c>
      <c r="I824" s="81">
        <v>4.5400000000000063</v>
      </c>
      <c r="J824" s="81" t="s">
        <v>111</v>
      </c>
      <c r="K824" s="81" t="s">
        <v>98</v>
      </c>
      <c r="L824" s="82">
        <v>0</v>
      </c>
      <c r="M824" s="83" t="s">
        <v>100</v>
      </c>
      <c r="N824" s="83" t="s">
        <v>100</v>
      </c>
      <c r="O824" s="83" t="s">
        <v>100</v>
      </c>
      <c r="P824" s="84">
        <v>0</v>
      </c>
      <c r="Q824" s="85">
        <f t="shared" si="279"/>
        <v>1</v>
      </c>
      <c r="R824" s="91">
        <v>3880</v>
      </c>
      <c r="S824" s="87"/>
      <c r="T824" s="88">
        <f>IF(S824=0,0,SUM($S$5:S824))</f>
        <v>0</v>
      </c>
      <c r="U824" s="89">
        <f t="shared" si="280"/>
        <v>0</v>
      </c>
      <c r="V824" s="89">
        <f t="shared" si="281"/>
        <v>0</v>
      </c>
      <c r="W824" s="90">
        <f t="shared" si="282"/>
        <v>0</v>
      </c>
      <c r="X824" s="90">
        <f t="shared" si="283"/>
        <v>0</v>
      </c>
      <c r="Y824" s="89">
        <f t="shared" si="284"/>
        <v>0</v>
      </c>
      <c r="Z824" s="89">
        <f t="shared" si="285"/>
        <v>0</v>
      </c>
      <c r="AA824" s="87"/>
      <c r="AB824" s="87"/>
      <c r="AD824" s="186" t="s">
        <v>145</v>
      </c>
    </row>
    <row r="825" spans="1:30" s="74" customFormat="1" ht="12.95" customHeight="1">
      <c r="A825" s="75" t="str">
        <f t="shared" si="268"/>
        <v/>
      </c>
      <c r="B825" s="76">
        <f t="shared" si="269"/>
        <v>98</v>
      </c>
      <c r="C825" s="77">
        <f t="shared" si="270"/>
        <v>0</v>
      </c>
      <c r="D825" s="78" t="str">
        <f t="shared" si="271"/>
        <v/>
      </c>
      <c r="E825" s="79">
        <f t="shared" si="272"/>
        <v>40</v>
      </c>
      <c r="F825" s="80">
        <v>700</v>
      </c>
      <c r="G825" s="81">
        <v>72.58</v>
      </c>
      <c r="H825" s="81">
        <v>67.930000000000007</v>
      </c>
      <c r="I825" s="81">
        <v>4.6499999999999915</v>
      </c>
      <c r="J825" s="81" t="s">
        <v>111</v>
      </c>
      <c r="K825" s="81" t="s">
        <v>98</v>
      </c>
      <c r="L825" s="82">
        <v>0</v>
      </c>
      <c r="M825" s="83" t="s">
        <v>100</v>
      </c>
      <c r="N825" s="83" t="s">
        <v>100</v>
      </c>
      <c r="O825" s="83" t="s">
        <v>100</v>
      </c>
      <c r="P825" s="84">
        <v>0</v>
      </c>
      <c r="Q825" s="85">
        <f t="shared" si="279"/>
        <v>1</v>
      </c>
      <c r="R825" s="91">
        <v>3920</v>
      </c>
      <c r="S825" s="87"/>
      <c r="T825" s="88">
        <f>IF(S825=0,0,SUM($S$5:S825))</f>
        <v>0</v>
      </c>
      <c r="U825" s="89">
        <f t="shared" si="280"/>
        <v>0</v>
      </c>
      <c r="V825" s="89">
        <f t="shared" si="281"/>
        <v>0</v>
      </c>
      <c r="W825" s="90">
        <f t="shared" si="282"/>
        <v>0</v>
      </c>
      <c r="X825" s="90">
        <f t="shared" si="283"/>
        <v>0</v>
      </c>
      <c r="Y825" s="89">
        <f t="shared" si="284"/>
        <v>0</v>
      </c>
      <c r="Z825" s="89">
        <f t="shared" si="285"/>
        <v>0</v>
      </c>
      <c r="AA825" s="87"/>
      <c r="AB825" s="87"/>
      <c r="AD825" s="186" t="s">
        <v>145</v>
      </c>
    </row>
    <row r="826" spans="1:30" s="74" customFormat="1" ht="12.95" customHeight="1">
      <c r="A826" s="75" t="str">
        <f t="shared" si="268"/>
        <v/>
      </c>
      <c r="B826" s="76">
        <f t="shared" si="269"/>
        <v>99</v>
      </c>
      <c r="C826" s="77">
        <f t="shared" si="270"/>
        <v>0</v>
      </c>
      <c r="D826" s="78" t="str">
        <f t="shared" si="271"/>
        <v/>
      </c>
      <c r="E826" s="79">
        <f t="shared" si="272"/>
        <v>40</v>
      </c>
      <c r="F826" s="80">
        <v>700</v>
      </c>
      <c r="G826" s="81">
        <v>72.540000000000006</v>
      </c>
      <c r="H826" s="81">
        <v>67.78</v>
      </c>
      <c r="I826" s="81">
        <v>4.7600000000000051</v>
      </c>
      <c r="J826" s="81" t="s">
        <v>111</v>
      </c>
      <c r="K826" s="81" t="s">
        <v>98</v>
      </c>
      <c r="L826" s="82">
        <v>0</v>
      </c>
      <c r="M826" s="83" t="s">
        <v>100</v>
      </c>
      <c r="N826" s="83" t="s">
        <v>100</v>
      </c>
      <c r="O826" s="83" t="s">
        <v>100</v>
      </c>
      <c r="P826" s="84">
        <v>0</v>
      </c>
      <c r="Q826" s="85">
        <f t="shared" si="279"/>
        <v>1</v>
      </c>
      <c r="R826" s="91">
        <v>3960</v>
      </c>
      <c r="S826" s="87"/>
      <c r="T826" s="88">
        <f>IF(S826=0,0,SUM($S$5:S826))</f>
        <v>0</v>
      </c>
      <c r="U826" s="89">
        <f t="shared" si="280"/>
        <v>0</v>
      </c>
      <c r="V826" s="89">
        <f t="shared" si="281"/>
        <v>0</v>
      </c>
      <c r="W826" s="90">
        <f t="shared" si="282"/>
        <v>0</v>
      </c>
      <c r="X826" s="90">
        <f t="shared" si="283"/>
        <v>0</v>
      </c>
      <c r="Y826" s="89">
        <f t="shared" si="284"/>
        <v>0</v>
      </c>
      <c r="Z826" s="89">
        <f t="shared" si="285"/>
        <v>0</v>
      </c>
      <c r="AA826" s="87"/>
      <c r="AB826" s="87"/>
      <c r="AD826" s="186" t="s">
        <v>145</v>
      </c>
    </row>
    <row r="827" spans="1:30" s="74" customFormat="1" ht="12.95" customHeight="1">
      <c r="A827" s="75" t="str">
        <f t="shared" si="268"/>
        <v/>
      </c>
      <c r="B827" s="76">
        <f t="shared" si="269"/>
        <v>100</v>
      </c>
      <c r="C827" s="77">
        <f t="shared" si="270"/>
        <v>0</v>
      </c>
      <c r="D827" s="78" t="str">
        <f t="shared" si="271"/>
        <v/>
      </c>
      <c r="E827" s="79">
        <f t="shared" si="272"/>
        <v>40</v>
      </c>
      <c r="F827" s="80">
        <v>700</v>
      </c>
      <c r="G827" s="81">
        <v>72.489999999999995</v>
      </c>
      <c r="H827" s="81">
        <v>67.63</v>
      </c>
      <c r="I827" s="81">
        <v>4.8599999999999994</v>
      </c>
      <c r="J827" s="81" t="s">
        <v>111</v>
      </c>
      <c r="K827" s="81" t="s">
        <v>98</v>
      </c>
      <c r="L827" s="82">
        <v>0</v>
      </c>
      <c r="M827" s="83" t="s">
        <v>100</v>
      </c>
      <c r="N827" s="83" t="s">
        <v>100</v>
      </c>
      <c r="O827" s="83" t="s">
        <v>100</v>
      </c>
      <c r="P827" s="84">
        <v>0</v>
      </c>
      <c r="Q827" s="85">
        <f t="shared" si="279"/>
        <v>1</v>
      </c>
      <c r="R827" s="91">
        <v>4000</v>
      </c>
      <c r="S827" s="87"/>
      <c r="T827" s="88">
        <f>IF(S827=0,0,SUM($S$5:S827))</f>
        <v>0</v>
      </c>
      <c r="U827" s="89">
        <f t="shared" si="280"/>
        <v>0</v>
      </c>
      <c r="V827" s="89">
        <f t="shared" si="281"/>
        <v>0</v>
      </c>
      <c r="W827" s="90">
        <f t="shared" si="282"/>
        <v>0</v>
      </c>
      <c r="X827" s="90">
        <f t="shared" si="283"/>
        <v>0</v>
      </c>
      <c r="Y827" s="89">
        <f t="shared" si="284"/>
        <v>0</v>
      </c>
      <c r="Z827" s="89">
        <f t="shared" si="285"/>
        <v>0</v>
      </c>
      <c r="AA827" s="87"/>
      <c r="AB827" s="87"/>
      <c r="AD827" s="186" t="s">
        <v>145</v>
      </c>
    </row>
    <row r="828" spans="1:30" s="74" customFormat="1" ht="12.95" customHeight="1">
      <c r="A828" s="75" t="str">
        <f t="shared" si="268"/>
        <v/>
      </c>
      <c r="B828" s="76">
        <f t="shared" si="269"/>
        <v>100</v>
      </c>
      <c r="C828" s="77">
        <f t="shared" si="270"/>
        <v>3.1</v>
      </c>
      <c r="D828" s="78" t="str">
        <f t="shared" si="271"/>
        <v>(전)</v>
      </c>
      <c r="E828" s="79">
        <f t="shared" si="272"/>
        <v>3.1</v>
      </c>
      <c r="F828" s="80">
        <v>700</v>
      </c>
      <c r="G828" s="81">
        <v>72.489999999999995</v>
      </c>
      <c r="H828" s="81">
        <v>67.62</v>
      </c>
      <c r="I828" s="81">
        <v>4.8699999999999903</v>
      </c>
      <c r="J828" s="81" t="s">
        <v>111</v>
      </c>
      <c r="K828" s="81" t="s">
        <v>98</v>
      </c>
      <c r="L828" s="82">
        <v>0</v>
      </c>
      <c r="M828" s="83" t="s">
        <v>104</v>
      </c>
      <c r="N828" s="83" t="s">
        <v>100</v>
      </c>
      <c r="O828" s="83" t="s">
        <v>100</v>
      </c>
      <c r="P828" s="84">
        <v>0</v>
      </c>
      <c r="Q828" s="85">
        <f t="shared" si="279"/>
        <v>1</v>
      </c>
      <c r="R828" s="91">
        <v>4003.1</v>
      </c>
      <c r="S828" s="87"/>
      <c r="T828" s="88">
        <f>IF(S828=0,0,SUM($S$5:S828))</f>
        <v>0</v>
      </c>
      <c r="U828" s="89">
        <f t="shared" si="280"/>
        <v>0</v>
      </c>
      <c r="V828" s="89">
        <f t="shared" si="281"/>
        <v>0</v>
      </c>
      <c r="W828" s="90">
        <f t="shared" si="282"/>
        <v>0</v>
      </c>
      <c r="X828" s="90">
        <f t="shared" si="283"/>
        <v>0</v>
      </c>
      <c r="Y828" s="89">
        <f t="shared" si="284"/>
        <v>0</v>
      </c>
      <c r="Z828" s="89">
        <f t="shared" si="285"/>
        <v>0</v>
      </c>
      <c r="AA828" s="87"/>
      <c r="AB828" s="87"/>
      <c r="AD828" s="186" t="s">
        <v>145</v>
      </c>
    </row>
    <row r="829" spans="1:30" s="74" customFormat="1" ht="12.95" customHeight="1">
      <c r="A829" s="75" t="str">
        <f t="shared" si="268"/>
        <v/>
      </c>
      <c r="B829" s="76">
        <f t="shared" si="269"/>
        <v>100</v>
      </c>
      <c r="C829" s="77">
        <f t="shared" si="270"/>
        <v>3.1</v>
      </c>
      <c r="D829" s="78" t="str">
        <f t="shared" si="271"/>
        <v>(후)</v>
      </c>
      <c r="E829" s="79">
        <f t="shared" si="272"/>
        <v>0</v>
      </c>
      <c r="F829" s="80">
        <v>700</v>
      </c>
      <c r="G829" s="81">
        <v>72.489999999999995</v>
      </c>
      <c r="H829" s="81">
        <v>67.62</v>
      </c>
      <c r="I829" s="81">
        <v>4.8699999999999903</v>
      </c>
      <c r="J829" s="81" t="s">
        <v>111</v>
      </c>
      <c r="K829" s="81" t="s">
        <v>96</v>
      </c>
      <c r="L829" s="82">
        <v>0</v>
      </c>
      <c r="M829" s="83" t="s">
        <v>100</v>
      </c>
      <c r="N829" s="83" t="s">
        <v>100</v>
      </c>
      <c r="O829" s="83" t="s">
        <v>100</v>
      </c>
      <c r="P829" s="84">
        <v>0</v>
      </c>
      <c r="Q829" s="85">
        <f t="shared" si="279"/>
        <v>1</v>
      </c>
      <c r="R829" s="91">
        <v>4003.1</v>
      </c>
      <c r="S829" s="87"/>
      <c r="T829" s="88">
        <f>IF(S829=0,0,SUM($S$5:S829))</f>
        <v>0</v>
      </c>
      <c r="U829" s="89">
        <f t="shared" si="280"/>
        <v>0</v>
      </c>
      <c r="V829" s="89">
        <f t="shared" si="281"/>
        <v>0</v>
      </c>
      <c r="W829" s="90">
        <f t="shared" si="282"/>
        <v>0</v>
      </c>
      <c r="X829" s="90">
        <f t="shared" si="283"/>
        <v>0</v>
      </c>
      <c r="Y829" s="89">
        <f t="shared" si="284"/>
        <v>0</v>
      </c>
      <c r="Z829" s="89">
        <f t="shared" si="285"/>
        <v>0</v>
      </c>
      <c r="AA829" s="87"/>
      <c r="AB829" s="87"/>
      <c r="AD829" s="186" t="s">
        <v>145</v>
      </c>
    </row>
    <row r="830" spans="1:30" s="74" customFormat="1" ht="12.95" customHeight="1">
      <c r="A830" s="75" t="str">
        <f t="shared" ref="A830:A893" si="298">IF(P830&gt;0,P830,"")</f>
        <v/>
      </c>
      <c r="B830" s="76">
        <f t="shared" ref="B830:B893" si="299">ROUNDDOWN(R830/$P$2,0)</f>
        <v>101</v>
      </c>
      <c r="C830" s="77">
        <f t="shared" ref="C830:C893" si="300">ROUND(R830-(B830*$P$2),2)</f>
        <v>0</v>
      </c>
      <c r="D830" s="78" t="str">
        <f t="shared" ref="D830:D893" si="301">IF(D829="(전)","(후)",IF(AND(B830=B831,C830=C831),"(전)",""))</f>
        <v/>
      </c>
      <c r="E830" s="79">
        <f t="shared" ref="E830:E893" si="302">IF(P830&gt;0,0,ROUND(((B830*$P$2)+C830)-((B829*$P$2)+C829),2))</f>
        <v>36.9</v>
      </c>
      <c r="F830" s="80">
        <v>700</v>
      </c>
      <c r="G830" s="81">
        <v>72.45</v>
      </c>
      <c r="H830" s="81">
        <v>67.48</v>
      </c>
      <c r="I830" s="81">
        <v>4.9699999999999989</v>
      </c>
      <c r="J830" s="81" t="s">
        <v>111</v>
      </c>
      <c r="K830" s="81" t="s">
        <v>96</v>
      </c>
      <c r="L830" s="82">
        <v>0</v>
      </c>
      <c r="M830" s="83" t="s">
        <v>100</v>
      </c>
      <c r="N830" s="83" t="s">
        <v>100</v>
      </c>
      <c r="O830" s="83" t="s">
        <v>100</v>
      </c>
      <c r="P830" s="84">
        <v>0</v>
      </c>
      <c r="Q830" s="85">
        <f t="shared" si="279"/>
        <v>1</v>
      </c>
      <c r="R830" s="91">
        <v>4040</v>
      </c>
      <c r="S830" s="87"/>
      <c r="T830" s="88">
        <f>IF(S830=0,0,SUM($S$5:S830))</f>
        <v>0</v>
      </c>
      <c r="U830" s="89">
        <f t="shared" si="280"/>
        <v>0</v>
      </c>
      <c r="V830" s="89">
        <f t="shared" si="281"/>
        <v>0</v>
      </c>
      <c r="W830" s="90">
        <f t="shared" si="282"/>
        <v>0</v>
      </c>
      <c r="X830" s="90">
        <f t="shared" si="283"/>
        <v>0</v>
      </c>
      <c r="Y830" s="89">
        <f t="shared" si="284"/>
        <v>0</v>
      </c>
      <c r="Z830" s="89">
        <f t="shared" si="285"/>
        <v>0</v>
      </c>
      <c r="AA830" s="87"/>
      <c r="AB830" s="87"/>
      <c r="AD830" s="186" t="s">
        <v>145</v>
      </c>
    </row>
    <row r="831" spans="1:30" s="74" customFormat="1" ht="12.95" customHeight="1">
      <c r="A831" s="75" t="str">
        <f t="shared" si="298"/>
        <v/>
      </c>
      <c r="B831" s="76">
        <f t="shared" si="299"/>
        <v>101</v>
      </c>
      <c r="C831" s="77">
        <f t="shared" si="300"/>
        <v>9.4</v>
      </c>
      <c r="D831" s="78" t="str">
        <f t="shared" si="301"/>
        <v>(전)</v>
      </c>
      <c r="E831" s="79">
        <f t="shared" si="302"/>
        <v>9.4</v>
      </c>
      <c r="F831" s="80">
        <v>700</v>
      </c>
      <c r="G831" s="81">
        <v>72.44</v>
      </c>
      <c r="H831" s="81">
        <v>67.45</v>
      </c>
      <c r="I831" s="81">
        <v>4.9899999999999949</v>
      </c>
      <c r="J831" s="81" t="s">
        <v>111</v>
      </c>
      <c r="K831" s="81" t="s">
        <v>96</v>
      </c>
      <c r="L831" s="82">
        <v>0</v>
      </c>
      <c r="M831" s="83" t="s">
        <v>106</v>
      </c>
      <c r="N831" s="83" t="s">
        <v>100</v>
      </c>
      <c r="O831" s="83" t="s">
        <v>100</v>
      </c>
      <c r="P831" s="84">
        <v>0</v>
      </c>
      <c r="Q831" s="85">
        <f t="shared" si="279"/>
        <v>1</v>
      </c>
      <c r="R831" s="91">
        <v>4049.4</v>
      </c>
      <c r="S831" s="87"/>
      <c r="T831" s="88">
        <f>IF(S831=0,0,SUM($S$5:S831))</f>
        <v>0</v>
      </c>
      <c r="U831" s="89">
        <f t="shared" si="280"/>
        <v>0</v>
      </c>
      <c r="V831" s="89">
        <f t="shared" si="281"/>
        <v>0</v>
      </c>
      <c r="W831" s="90">
        <f t="shared" si="282"/>
        <v>0</v>
      </c>
      <c r="X831" s="90">
        <f t="shared" si="283"/>
        <v>0</v>
      </c>
      <c r="Y831" s="89">
        <f t="shared" si="284"/>
        <v>0</v>
      </c>
      <c r="Z831" s="89">
        <f t="shared" si="285"/>
        <v>0</v>
      </c>
      <c r="AA831" s="87"/>
      <c r="AB831" s="87"/>
      <c r="AD831" s="186" t="s">
        <v>145</v>
      </c>
    </row>
    <row r="832" spans="1:30" s="74" customFormat="1" ht="12.95" customHeight="1">
      <c r="A832" s="75" t="str">
        <f t="shared" si="298"/>
        <v/>
      </c>
      <c r="B832" s="76">
        <f t="shared" si="299"/>
        <v>101</v>
      </c>
      <c r="C832" s="77">
        <f t="shared" si="300"/>
        <v>9.4</v>
      </c>
      <c r="D832" s="78" t="str">
        <f t="shared" si="301"/>
        <v>(후)</v>
      </c>
      <c r="E832" s="79">
        <f t="shared" si="302"/>
        <v>0</v>
      </c>
      <c r="F832" s="80">
        <v>700</v>
      </c>
      <c r="G832" s="81">
        <v>72.44</v>
      </c>
      <c r="H832" s="81">
        <v>67.45</v>
      </c>
      <c r="I832" s="81">
        <v>4.9899999999999949</v>
      </c>
      <c r="J832" s="81" t="s">
        <v>99</v>
      </c>
      <c r="K832" s="81" t="s">
        <v>96</v>
      </c>
      <c r="L832" s="82">
        <v>0</v>
      </c>
      <c r="M832" s="83" t="s">
        <v>100</v>
      </c>
      <c r="N832" s="83" t="s">
        <v>100</v>
      </c>
      <c r="O832" s="83" t="s">
        <v>100</v>
      </c>
      <c r="P832" s="84">
        <v>0</v>
      </c>
      <c r="Q832" s="85">
        <f t="shared" ref="Q832:Q895" si="303">IF(P832=0,Q831,P832)</f>
        <v>1</v>
      </c>
      <c r="R832" s="91">
        <v>4049.4</v>
      </c>
      <c r="S832" s="87"/>
      <c r="T832" s="88">
        <f>IF(S832=0,0,SUM($S$5:S832))</f>
        <v>0</v>
      </c>
      <c r="U832" s="89">
        <f t="shared" si="280"/>
        <v>0</v>
      </c>
      <c r="V832" s="89">
        <f t="shared" si="281"/>
        <v>0</v>
      </c>
      <c r="W832" s="90">
        <f t="shared" si="282"/>
        <v>0</v>
      </c>
      <c r="X832" s="90">
        <f t="shared" si="283"/>
        <v>0</v>
      </c>
      <c r="Y832" s="89">
        <f t="shared" si="284"/>
        <v>0</v>
      </c>
      <c r="Z832" s="89">
        <f t="shared" si="285"/>
        <v>0</v>
      </c>
      <c r="AA832" s="87"/>
      <c r="AB832" s="87"/>
      <c r="AD832" s="186" t="s">
        <v>145</v>
      </c>
    </row>
    <row r="833" spans="1:30" s="74" customFormat="1" ht="12.95" customHeight="1">
      <c r="A833" s="75" t="str">
        <f t="shared" si="298"/>
        <v/>
      </c>
      <c r="B833" s="76">
        <f t="shared" si="299"/>
        <v>101</v>
      </c>
      <c r="C833" s="77">
        <f t="shared" si="300"/>
        <v>11.7</v>
      </c>
      <c r="D833" s="78" t="str">
        <f t="shared" si="301"/>
        <v>(전)</v>
      </c>
      <c r="E833" s="79">
        <f t="shared" si="302"/>
        <v>2.2999999999999998</v>
      </c>
      <c r="F833" s="80">
        <v>700</v>
      </c>
      <c r="G833" s="81">
        <v>72.45</v>
      </c>
      <c r="H833" s="81">
        <v>67.44</v>
      </c>
      <c r="I833" s="81">
        <v>5.0100000000000051</v>
      </c>
      <c r="J833" s="81" t="s">
        <v>99</v>
      </c>
      <c r="K833" s="81" t="s">
        <v>96</v>
      </c>
      <c r="L833" s="82">
        <v>0</v>
      </c>
      <c r="M833" s="83" t="s">
        <v>100</v>
      </c>
      <c r="N833" s="83" t="s">
        <v>100</v>
      </c>
      <c r="O833" s="83" t="s">
        <v>100</v>
      </c>
      <c r="P833" s="84">
        <v>0</v>
      </c>
      <c r="Q833" s="85">
        <f t="shared" si="303"/>
        <v>1</v>
      </c>
      <c r="R833" s="91">
        <v>4051.7</v>
      </c>
      <c r="S833" s="87"/>
      <c r="T833" s="88">
        <f>IF(S833=0,0,SUM($S$5:S833))</f>
        <v>0</v>
      </c>
      <c r="U833" s="89">
        <f t="shared" si="280"/>
        <v>0</v>
      </c>
      <c r="V833" s="89">
        <f t="shared" si="281"/>
        <v>0</v>
      </c>
      <c r="W833" s="90">
        <f t="shared" si="282"/>
        <v>0</v>
      </c>
      <c r="X833" s="90">
        <f t="shared" si="283"/>
        <v>0</v>
      </c>
      <c r="Y833" s="89">
        <f t="shared" si="284"/>
        <v>0</v>
      </c>
      <c r="Z833" s="89">
        <f t="shared" si="285"/>
        <v>0</v>
      </c>
      <c r="AA833" s="87"/>
      <c r="AB833" s="87"/>
      <c r="AD833" s="186" t="s">
        <v>145</v>
      </c>
    </row>
    <row r="834" spans="1:30" s="74" customFormat="1" ht="12.95" customHeight="1">
      <c r="A834" s="75" t="str">
        <f t="shared" si="298"/>
        <v/>
      </c>
      <c r="B834" s="76">
        <f t="shared" si="299"/>
        <v>101</v>
      </c>
      <c r="C834" s="77">
        <f t="shared" si="300"/>
        <v>11.7</v>
      </c>
      <c r="D834" s="78" t="str">
        <f t="shared" si="301"/>
        <v>(후)</v>
      </c>
      <c r="E834" s="79">
        <f t="shared" si="302"/>
        <v>0</v>
      </c>
      <c r="F834" s="80">
        <v>700</v>
      </c>
      <c r="G834" s="81">
        <v>72.45</v>
      </c>
      <c r="H834" s="81">
        <v>67.44</v>
      </c>
      <c r="I834" s="81">
        <v>5.0100000000000051</v>
      </c>
      <c r="J834" s="81" t="s">
        <v>103</v>
      </c>
      <c r="K834" s="81" t="s">
        <v>96</v>
      </c>
      <c r="L834" s="82">
        <v>0</v>
      </c>
      <c r="M834" s="83" t="s">
        <v>100</v>
      </c>
      <c r="N834" s="83" t="s">
        <v>100</v>
      </c>
      <c r="O834" s="83" t="s">
        <v>100</v>
      </c>
      <c r="P834" s="84">
        <v>0</v>
      </c>
      <c r="Q834" s="85">
        <f t="shared" si="303"/>
        <v>1</v>
      </c>
      <c r="R834" s="91">
        <v>4051.7</v>
      </c>
      <c r="S834" s="87"/>
      <c r="T834" s="88">
        <f>IF(S834=0,0,SUM($S$5:S834))</f>
        <v>0</v>
      </c>
      <c r="U834" s="89">
        <f t="shared" si="280"/>
        <v>0</v>
      </c>
      <c r="V834" s="89">
        <f t="shared" si="281"/>
        <v>0</v>
      </c>
      <c r="W834" s="90">
        <f t="shared" si="282"/>
        <v>0</v>
      </c>
      <c r="X834" s="90">
        <f t="shared" si="283"/>
        <v>0</v>
      </c>
      <c r="Y834" s="89">
        <f t="shared" si="284"/>
        <v>0</v>
      </c>
      <c r="Z834" s="89">
        <f t="shared" si="285"/>
        <v>0</v>
      </c>
      <c r="AA834" s="87"/>
      <c r="AB834" s="87"/>
      <c r="AD834" s="186" t="s">
        <v>145</v>
      </c>
    </row>
    <row r="835" spans="1:30" s="74" customFormat="1" ht="12.95" customHeight="1">
      <c r="A835" s="75" t="str">
        <f t="shared" si="298"/>
        <v/>
      </c>
      <c r="B835" s="76">
        <f t="shared" si="299"/>
        <v>101</v>
      </c>
      <c r="C835" s="77">
        <f t="shared" si="300"/>
        <v>13.4</v>
      </c>
      <c r="D835" s="78" t="str">
        <f t="shared" si="301"/>
        <v>(전)</v>
      </c>
      <c r="E835" s="79">
        <f t="shared" si="302"/>
        <v>1.7</v>
      </c>
      <c r="F835" s="80">
        <v>700</v>
      </c>
      <c r="G835" s="81">
        <v>72.459999999999994</v>
      </c>
      <c r="H835" s="81">
        <v>67.430000000000007</v>
      </c>
      <c r="I835" s="81">
        <v>5.0299999999999869</v>
      </c>
      <c r="J835" s="81" t="s">
        <v>103</v>
      </c>
      <c r="K835" s="81" t="s">
        <v>96</v>
      </c>
      <c r="L835" s="82">
        <v>0</v>
      </c>
      <c r="M835" s="83" t="s">
        <v>106</v>
      </c>
      <c r="N835" s="83" t="s">
        <v>100</v>
      </c>
      <c r="O835" s="83" t="s">
        <v>100</v>
      </c>
      <c r="P835" s="84">
        <v>0</v>
      </c>
      <c r="Q835" s="85">
        <f t="shared" si="303"/>
        <v>1</v>
      </c>
      <c r="R835" s="91">
        <v>4053.4</v>
      </c>
      <c r="S835" s="87"/>
      <c r="T835" s="88">
        <f>IF(S835=0,0,SUM($S$5:S835))</f>
        <v>0</v>
      </c>
      <c r="U835" s="89">
        <f t="shared" si="280"/>
        <v>0</v>
      </c>
      <c r="V835" s="89">
        <f t="shared" si="281"/>
        <v>0</v>
      </c>
      <c r="W835" s="90">
        <f t="shared" si="282"/>
        <v>0</v>
      </c>
      <c r="X835" s="90">
        <f t="shared" si="283"/>
        <v>0</v>
      </c>
      <c r="Y835" s="89">
        <f t="shared" si="284"/>
        <v>0</v>
      </c>
      <c r="Z835" s="89">
        <f t="shared" si="285"/>
        <v>0</v>
      </c>
      <c r="AA835" s="87"/>
      <c r="AB835" s="87"/>
      <c r="AD835" s="186" t="s">
        <v>145</v>
      </c>
    </row>
    <row r="836" spans="1:30" s="74" customFormat="1" ht="12.95" customHeight="1">
      <c r="A836" s="75" t="str">
        <f t="shared" si="298"/>
        <v/>
      </c>
      <c r="B836" s="76">
        <f t="shared" si="299"/>
        <v>101</v>
      </c>
      <c r="C836" s="77">
        <f t="shared" si="300"/>
        <v>13.4</v>
      </c>
      <c r="D836" s="78" t="str">
        <f t="shared" si="301"/>
        <v>(후)</v>
      </c>
      <c r="E836" s="79">
        <f t="shared" si="302"/>
        <v>0</v>
      </c>
      <c r="F836" s="80">
        <v>700</v>
      </c>
      <c r="G836" s="81">
        <v>72.459999999999994</v>
      </c>
      <c r="H836" s="81">
        <v>67.430000000000007</v>
      </c>
      <c r="I836" s="81">
        <v>5.0299999999999869</v>
      </c>
      <c r="J836" s="81" t="s">
        <v>103</v>
      </c>
      <c r="K836" s="81" t="s">
        <v>96</v>
      </c>
      <c r="L836" s="82" t="s">
        <v>114</v>
      </c>
      <c r="M836" s="83" t="s">
        <v>100</v>
      </c>
      <c r="N836" s="83" t="s">
        <v>100</v>
      </c>
      <c r="O836" s="83" t="s">
        <v>120</v>
      </c>
      <c r="P836" s="84">
        <v>0</v>
      </c>
      <c r="Q836" s="85">
        <f t="shared" si="303"/>
        <v>1</v>
      </c>
      <c r="R836" s="91">
        <v>4053.4</v>
      </c>
      <c r="S836" s="87">
        <v>1</v>
      </c>
      <c r="T836" s="88">
        <f>IF(S836=0,0,SUM($S$5:S836))</f>
        <v>9</v>
      </c>
      <c r="U836" s="89">
        <f t="shared" ref="U836:U899" si="304">IF(S836=1,Q836,0)</f>
        <v>1</v>
      </c>
      <c r="V836" s="89">
        <f t="shared" ref="V836:V899" si="305">IF(S836=1,R836,0)</f>
        <v>4053.4</v>
      </c>
      <c r="W836" s="90">
        <f t="shared" ref="W836:W899" si="306">IF($S836=0,0,G836)</f>
        <v>72.459999999999994</v>
      </c>
      <c r="X836" s="90">
        <f t="shared" ref="X836:X899" si="307">IF($S836=0,0,H836)</f>
        <v>67.430000000000007</v>
      </c>
      <c r="Y836" s="89" t="str">
        <f t="shared" ref="Y836:Y899" si="308">IF(S836=1,J836,0)</f>
        <v>비포장</v>
      </c>
      <c r="Z836" s="89" t="str">
        <f t="shared" ref="Z836:Z899" si="309">IF(S836=1,K836,0)</f>
        <v>조절식흙막이</v>
      </c>
      <c r="AA836" s="87">
        <v>1</v>
      </c>
      <c r="AB836" s="87" t="s">
        <v>94</v>
      </c>
      <c r="AC836" s="135">
        <f>V839-V836</f>
        <v>6</v>
      </c>
      <c r="AD836" s="186" t="s">
        <v>145</v>
      </c>
    </row>
    <row r="837" spans="1:30" s="74" customFormat="1" ht="12.95" customHeight="1">
      <c r="A837" s="75" t="str">
        <f t="shared" si="298"/>
        <v/>
      </c>
      <c r="B837" s="76">
        <f t="shared" si="299"/>
        <v>101</v>
      </c>
      <c r="C837" s="77">
        <f t="shared" si="300"/>
        <v>14.1</v>
      </c>
      <c r="D837" s="78" t="str">
        <f t="shared" si="301"/>
        <v/>
      </c>
      <c r="E837" s="79">
        <f t="shared" si="302"/>
        <v>0.7</v>
      </c>
      <c r="F837" s="80">
        <v>700</v>
      </c>
      <c r="G837" s="81">
        <v>70.98</v>
      </c>
      <c r="H837" s="81">
        <v>67.430000000000007</v>
      </c>
      <c r="I837" s="81">
        <v>3.5499999999999972</v>
      </c>
      <c r="J837" s="81" t="s">
        <v>103</v>
      </c>
      <c r="K837" s="81" t="s">
        <v>96</v>
      </c>
      <c r="L837" s="82" t="s">
        <v>114</v>
      </c>
      <c r="M837" s="83" t="s">
        <v>100</v>
      </c>
      <c r="N837" s="83" t="s">
        <v>100</v>
      </c>
      <c r="O837" s="83" t="s">
        <v>120</v>
      </c>
      <c r="P837" s="84">
        <v>0</v>
      </c>
      <c r="Q837" s="85">
        <f t="shared" si="303"/>
        <v>1</v>
      </c>
      <c r="R837" s="91">
        <v>4054.1</v>
      </c>
      <c r="S837" s="87"/>
      <c r="T837" s="88">
        <f>IF(S837=0,0,SUM($S$5:S837))</f>
        <v>0</v>
      </c>
      <c r="U837" s="89">
        <f t="shared" si="304"/>
        <v>0</v>
      </c>
      <c r="V837" s="89">
        <f t="shared" si="305"/>
        <v>0</v>
      </c>
      <c r="W837" s="90">
        <f t="shared" si="306"/>
        <v>0</v>
      </c>
      <c r="X837" s="90">
        <f t="shared" si="307"/>
        <v>0</v>
      </c>
      <c r="Y837" s="89">
        <f t="shared" si="308"/>
        <v>0</v>
      </c>
      <c r="Z837" s="89">
        <f t="shared" si="309"/>
        <v>0</v>
      </c>
      <c r="AA837" s="87"/>
      <c r="AB837" s="87"/>
      <c r="AD837" s="186" t="s">
        <v>145</v>
      </c>
    </row>
    <row r="838" spans="1:30" s="74" customFormat="1" ht="12.95" customHeight="1">
      <c r="A838" s="75" t="str">
        <f t="shared" si="298"/>
        <v/>
      </c>
      <c r="B838" s="76">
        <f t="shared" si="299"/>
        <v>101</v>
      </c>
      <c r="C838" s="77">
        <f t="shared" si="300"/>
        <v>18.3</v>
      </c>
      <c r="D838" s="78" t="str">
        <f t="shared" si="301"/>
        <v/>
      </c>
      <c r="E838" s="79">
        <f t="shared" si="302"/>
        <v>4.2</v>
      </c>
      <c r="F838" s="80">
        <v>700</v>
      </c>
      <c r="G838" s="81">
        <v>70.72</v>
      </c>
      <c r="H838" s="81">
        <v>67.41</v>
      </c>
      <c r="I838" s="81">
        <v>3.3100000000000023</v>
      </c>
      <c r="J838" s="81" t="s">
        <v>103</v>
      </c>
      <c r="K838" s="81" t="s">
        <v>96</v>
      </c>
      <c r="L838" s="82" t="s">
        <v>114</v>
      </c>
      <c r="M838" s="83" t="s">
        <v>100</v>
      </c>
      <c r="N838" s="83" t="s">
        <v>100</v>
      </c>
      <c r="O838" s="83" t="s">
        <v>120</v>
      </c>
      <c r="P838" s="84">
        <v>0</v>
      </c>
      <c r="Q838" s="85">
        <f t="shared" si="303"/>
        <v>1</v>
      </c>
      <c r="R838" s="91">
        <v>4058.3</v>
      </c>
      <c r="S838" s="87"/>
      <c r="T838" s="88">
        <f>IF(S838=0,0,SUM($S$5:S838))</f>
        <v>0</v>
      </c>
      <c r="U838" s="89">
        <f t="shared" si="304"/>
        <v>0</v>
      </c>
      <c r="V838" s="89">
        <f t="shared" si="305"/>
        <v>0</v>
      </c>
      <c r="W838" s="90">
        <f t="shared" si="306"/>
        <v>0</v>
      </c>
      <c r="X838" s="90">
        <f t="shared" si="307"/>
        <v>0</v>
      </c>
      <c r="Y838" s="89">
        <f t="shared" si="308"/>
        <v>0</v>
      </c>
      <c r="Z838" s="89">
        <f t="shared" si="309"/>
        <v>0</v>
      </c>
      <c r="AA838" s="87"/>
      <c r="AB838" s="87"/>
      <c r="AD838" s="186" t="s">
        <v>145</v>
      </c>
    </row>
    <row r="839" spans="1:30" s="74" customFormat="1" ht="12.95" customHeight="1">
      <c r="A839" s="75" t="str">
        <f t="shared" si="298"/>
        <v/>
      </c>
      <c r="B839" s="76">
        <f t="shared" si="299"/>
        <v>101</v>
      </c>
      <c r="C839" s="77">
        <f t="shared" si="300"/>
        <v>19.399999999999999</v>
      </c>
      <c r="D839" s="78" t="str">
        <f t="shared" si="301"/>
        <v>(전)</v>
      </c>
      <c r="E839" s="79">
        <f t="shared" si="302"/>
        <v>1.1000000000000001</v>
      </c>
      <c r="F839" s="80">
        <v>700</v>
      </c>
      <c r="G839" s="81">
        <v>72.62</v>
      </c>
      <c r="H839" s="81">
        <v>67.41</v>
      </c>
      <c r="I839" s="81">
        <v>5.210000000000008</v>
      </c>
      <c r="J839" s="81" t="s">
        <v>103</v>
      </c>
      <c r="K839" s="81" t="s">
        <v>96</v>
      </c>
      <c r="L839" s="82" t="s">
        <v>114</v>
      </c>
      <c r="M839" s="83" t="s">
        <v>124</v>
      </c>
      <c r="N839" s="83" t="s">
        <v>100</v>
      </c>
      <c r="O839" s="83" t="s">
        <v>120</v>
      </c>
      <c r="P839" s="84">
        <v>0</v>
      </c>
      <c r="Q839" s="85">
        <f t="shared" si="303"/>
        <v>1</v>
      </c>
      <c r="R839" s="91">
        <v>4059.4</v>
      </c>
      <c r="S839" s="87">
        <v>1</v>
      </c>
      <c r="T839" s="88">
        <f>IF(S839=0,0,SUM($S$5:S839))</f>
        <v>10</v>
      </c>
      <c r="U839" s="89">
        <f t="shared" si="304"/>
        <v>1</v>
      </c>
      <c r="V839" s="89">
        <f t="shared" si="305"/>
        <v>4059.4</v>
      </c>
      <c r="W839" s="90">
        <f t="shared" si="306"/>
        <v>72.62</v>
      </c>
      <c r="X839" s="90">
        <f t="shared" si="307"/>
        <v>67.41</v>
      </c>
      <c r="Y839" s="89" t="str">
        <f t="shared" si="308"/>
        <v>비포장</v>
      </c>
      <c r="Z839" s="89" t="str">
        <f t="shared" si="309"/>
        <v>조절식흙막이</v>
      </c>
      <c r="AA839" s="87">
        <v>1</v>
      </c>
      <c r="AB839" s="87" t="s">
        <v>94</v>
      </c>
      <c r="AD839" s="186" t="s">
        <v>145</v>
      </c>
    </row>
    <row r="840" spans="1:30" s="74" customFormat="1" ht="12.95" customHeight="1">
      <c r="A840" s="75" t="str">
        <f t="shared" si="298"/>
        <v/>
      </c>
      <c r="B840" s="76">
        <f t="shared" si="299"/>
        <v>101</v>
      </c>
      <c r="C840" s="77">
        <f t="shared" si="300"/>
        <v>19.399999999999999</v>
      </c>
      <c r="D840" s="78" t="str">
        <f t="shared" si="301"/>
        <v>(후)</v>
      </c>
      <c r="E840" s="79">
        <f t="shared" si="302"/>
        <v>0</v>
      </c>
      <c r="F840" s="80">
        <v>700</v>
      </c>
      <c r="G840" s="81">
        <v>72.62</v>
      </c>
      <c r="H840" s="81">
        <v>67.41</v>
      </c>
      <c r="I840" s="81">
        <v>5.210000000000008</v>
      </c>
      <c r="J840" s="81" t="s">
        <v>103</v>
      </c>
      <c r="K840" s="81" t="s">
        <v>96</v>
      </c>
      <c r="L840" s="82">
        <v>0</v>
      </c>
      <c r="M840" s="83" t="s">
        <v>100</v>
      </c>
      <c r="N840" s="83" t="s">
        <v>100</v>
      </c>
      <c r="O840" s="83" t="s">
        <v>100</v>
      </c>
      <c r="P840" s="84">
        <v>0</v>
      </c>
      <c r="Q840" s="85">
        <f t="shared" si="303"/>
        <v>1</v>
      </c>
      <c r="R840" s="91">
        <v>4059.4</v>
      </c>
      <c r="S840" s="87"/>
      <c r="T840" s="88">
        <f>IF(S840=0,0,SUM($S$5:S840))</f>
        <v>0</v>
      </c>
      <c r="U840" s="89">
        <f t="shared" si="304"/>
        <v>0</v>
      </c>
      <c r="V840" s="89">
        <f t="shared" si="305"/>
        <v>0</v>
      </c>
      <c r="W840" s="90">
        <f t="shared" si="306"/>
        <v>0</v>
      </c>
      <c r="X840" s="90">
        <f t="shared" si="307"/>
        <v>0</v>
      </c>
      <c r="Y840" s="89">
        <f t="shared" si="308"/>
        <v>0</v>
      </c>
      <c r="Z840" s="89">
        <f t="shared" si="309"/>
        <v>0</v>
      </c>
      <c r="AA840" s="87"/>
      <c r="AB840" s="87"/>
      <c r="AD840" s="186" t="s">
        <v>145</v>
      </c>
    </row>
    <row r="841" spans="1:30" s="74" customFormat="1" ht="12.95" customHeight="1">
      <c r="A841" s="75" t="str">
        <f t="shared" si="298"/>
        <v/>
      </c>
      <c r="B841" s="76">
        <f t="shared" si="299"/>
        <v>101</v>
      </c>
      <c r="C841" s="77">
        <f t="shared" si="300"/>
        <v>22.3</v>
      </c>
      <c r="D841" s="78" t="str">
        <f t="shared" si="301"/>
        <v>(전)</v>
      </c>
      <c r="E841" s="79">
        <f t="shared" si="302"/>
        <v>2.9</v>
      </c>
      <c r="F841" s="80">
        <v>700</v>
      </c>
      <c r="G841" s="81">
        <v>72.55</v>
      </c>
      <c r="H841" s="81">
        <v>67.400000000000006</v>
      </c>
      <c r="I841" s="81">
        <v>5.1499999999999915</v>
      </c>
      <c r="J841" s="81" t="s">
        <v>103</v>
      </c>
      <c r="K841" s="81" t="s">
        <v>96</v>
      </c>
      <c r="L841" s="82">
        <v>0</v>
      </c>
      <c r="M841" s="83" t="s">
        <v>100</v>
      </c>
      <c r="N841" s="83" t="s">
        <v>100</v>
      </c>
      <c r="O841" s="83" t="s">
        <v>100</v>
      </c>
      <c r="P841" s="84">
        <v>0</v>
      </c>
      <c r="Q841" s="85">
        <f t="shared" si="303"/>
        <v>1</v>
      </c>
      <c r="R841" s="91">
        <v>4062.3</v>
      </c>
      <c r="S841" s="87"/>
      <c r="T841" s="88">
        <f>IF(S841=0,0,SUM($S$5:S841))</f>
        <v>0</v>
      </c>
      <c r="U841" s="89">
        <f t="shared" si="304"/>
        <v>0</v>
      </c>
      <c r="V841" s="89">
        <f t="shared" si="305"/>
        <v>0</v>
      </c>
      <c r="W841" s="90">
        <f t="shared" si="306"/>
        <v>0</v>
      </c>
      <c r="X841" s="90">
        <f t="shared" si="307"/>
        <v>0</v>
      </c>
      <c r="Y841" s="89">
        <f t="shared" si="308"/>
        <v>0</v>
      </c>
      <c r="Z841" s="89">
        <f t="shared" si="309"/>
        <v>0</v>
      </c>
      <c r="AA841" s="87"/>
      <c r="AB841" s="87"/>
      <c r="AD841" s="186" t="s">
        <v>145</v>
      </c>
    </row>
    <row r="842" spans="1:30" s="74" customFormat="1" ht="12.95" customHeight="1">
      <c r="A842" s="75" t="str">
        <f t="shared" si="298"/>
        <v/>
      </c>
      <c r="B842" s="76">
        <f t="shared" si="299"/>
        <v>101</v>
      </c>
      <c r="C842" s="77">
        <f t="shared" si="300"/>
        <v>22.3</v>
      </c>
      <c r="D842" s="78" t="str">
        <f t="shared" si="301"/>
        <v>(후)</v>
      </c>
      <c r="E842" s="79">
        <f t="shared" si="302"/>
        <v>0</v>
      </c>
      <c r="F842" s="80">
        <v>700</v>
      </c>
      <c r="G842" s="81">
        <v>72.55</v>
      </c>
      <c r="H842" s="81">
        <v>67.400000000000006</v>
      </c>
      <c r="I842" s="81">
        <v>5.1499999999999915</v>
      </c>
      <c r="J842" s="81" t="s">
        <v>99</v>
      </c>
      <c r="K842" s="81" t="s">
        <v>96</v>
      </c>
      <c r="L842" s="82">
        <v>0</v>
      </c>
      <c r="M842" s="83" t="s">
        <v>100</v>
      </c>
      <c r="N842" s="83" t="s">
        <v>100</v>
      </c>
      <c r="O842" s="83" t="s">
        <v>100</v>
      </c>
      <c r="P842" s="84">
        <v>0</v>
      </c>
      <c r="Q842" s="85">
        <f t="shared" si="303"/>
        <v>1</v>
      </c>
      <c r="R842" s="91">
        <v>4062.3</v>
      </c>
      <c r="S842" s="87"/>
      <c r="T842" s="88">
        <f>IF(S842=0,0,SUM($S$5:S842))</f>
        <v>0</v>
      </c>
      <c r="U842" s="89">
        <f t="shared" si="304"/>
        <v>0</v>
      </c>
      <c r="V842" s="89">
        <f t="shared" si="305"/>
        <v>0</v>
      </c>
      <c r="W842" s="90">
        <f t="shared" si="306"/>
        <v>0</v>
      </c>
      <c r="X842" s="90">
        <f t="shared" si="307"/>
        <v>0</v>
      </c>
      <c r="Y842" s="89">
        <f t="shared" si="308"/>
        <v>0</v>
      </c>
      <c r="Z842" s="89">
        <f t="shared" si="309"/>
        <v>0</v>
      </c>
      <c r="AA842" s="87"/>
      <c r="AB842" s="87"/>
      <c r="AD842" s="186" t="s">
        <v>145</v>
      </c>
    </row>
    <row r="843" spans="1:30" s="74" customFormat="1" ht="12.95" customHeight="1">
      <c r="A843" s="75" t="str">
        <f t="shared" si="298"/>
        <v/>
      </c>
      <c r="B843" s="76">
        <f t="shared" si="299"/>
        <v>101</v>
      </c>
      <c r="C843" s="77">
        <f t="shared" si="300"/>
        <v>24.7</v>
      </c>
      <c r="D843" s="78" t="str">
        <f t="shared" si="301"/>
        <v>(전)</v>
      </c>
      <c r="E843" s="79">
        <f t="shared" si="302"/>
        <v>2.4</v>
      </c>
      <c r="F843" s="80">
        <v>700</v>
      </c>
      <c r="G843" s="81">
        <v>72.489999999999995</v>
      </c>
      <c r="H843" s="81">
        <v>67.39</v>
      </c>
      <c r="I843" s="81">
        <v>5.0999999999999943</v>
      </c>
      <c r="J843" s="81" t="s">
        <v>99</v>
      </c>
      <c r="K843" s="81" t="s">
        <v>96</v>
      </c>
      <c r="L843" s="82">
        <v>0</v>
      </c>
      <c r="M843" s="83" t="s">
        <v>100</v>
      </c>
      <c r="N843" s="83" t="s">
        <v>100</v>
      </c>
      <c r="O843" s="83" t="s">
        <v>100</v>
      </c>
      <c r="P843" s="84">
        <v>0</v>
      </c>
      <c r="Q843" s="85">
        <f t="shared" si="303"/>
        <v>1</v>
      </c>
      <c r="R843" s="91">
        <v>4064.7</v>
      </c>
      <c r="S843" s="87"/>
      <c r="T843" s="88">
        <f>IF(S843=0,0,SUM($S$5:S843))</f>
        <v>0</v>
      </c>
      <c r="U843" s="89">
        <f t="shared" si="304"/>
        <v>0</v>
      </c>
      <c r="V843" s="89">
        <f t="shared" si="305"/>
        <v>0</v>
      </c>
      <c r="W843" s="90">
        <f t="shared" si="306"/>
        <v>0</v>
      </c>
      <c r="X843" s="90">
        <f t="shared" si="307"/>
        <v>0</v>
      </c>
      <c r="Y843" s="89">
        <f t="shared" si="308"/>
        <v>0</v>
      </c>
      <c r="Z843" s="89">
        <f t="shared" si="309"/>
        <v>0</v>
      </c>
      <c r="AA843" s="87"/>
      <c r="AB843" s="87"/>
      <c r="AD843" s="186" t="s">
        <v>145</v>
      </c>
    </row>
    <row r="844" spans="1:30" s="104" customFormat="1" ht="12.95" customHeight="1">
      <c r="A844" s="92" t="str">
        <f t="shared" si="298"/>
        <v/>
      </c>
      <c r="B844" s="93">
        <f t="shared" si="299"/>
        <v>101</v>
      </c>
      <c r="C844" s="94">
        <f t="shared" si="300"/>
        <v>24.7</v>
      </c>
      <c r="D844" s="95" t="str">
        <f t="shared" si="301"/>
        <v>(후)</v>
      </c>
      <c r="E844" s="96">
        <f t="shared" si="302"/>
        <v>0</v>
      </c>
      <c r="F844" s="97">
        <v>700</v>
      </c>
      <c r="G844" s="98">
        <v>72.489999999999995</v>
      </c>
      <c r="H844" s="98">
        <v>67.39</v>
      </c>
      <c r="I844" s="98">
        <v>5.0999999999999943</v>
      </c>
      <c r="J844" s="98" t="s">
        <v>111</v>
      </c>
      <c r="K844" s="98" t="s">
        <v>96</v>
      </c>
      <c r="L844" s="99">
        <v>0</v>
      </c>
      <c r="M844" s="100" t="s">
        <v>100</v>
      </c>
      <c r="N844" s="100" t="s">
        <v>100</v>
      </c>
      <c r="O844" s="100" t="s">
        <v>100</v>
      </c>
      <c r="P844" s="101">
        <v>0</v>
      </c>
      <c r="Q844" s="102">
        <f t="shared" si="303"/>
        <v>1</v>
      </c>
      <c r="R844" s="103">
        <v>4064.7</v>
      </c>
      <c r="S844" s="87"/>
      <c r="T844" s="88">
        <f>IF(S844=0,0,SUM($S$5:S844))</f>
        <v>0</v>
      </c>
      <c r="U844" s="89">
        <f t="shared" si="304"/>
        <v>0</v>
      </c>
      <c r="V844" s="89">
        <f t="shared" si="305"/>
        <v>0</v>
      </c>
      <c r="W844" s="90">
        <f t="shared" si="306"/>
        <v>0</v>
      </c>
      <c r="X844" s="90">
        <f t="shared" si="307"/>
        <v>0</v>
      </c>
      <c r="Y844" s="89">
        <f t="shared" si="308"/>
        <v>0</v>
      </c>
      <c r="Z844" s="89">
        <f t="shared" si="309"/>
        <v>0</v>
      </c>
      <c r="AA844" s="87"/>
      <c r="AB844" s="87"/>
      <c r="AC844" s="74"/>
      <c r="AD844" s="186" t="s">
        <v>145</v>
      </c>
    </row>
    <row r="845" spans="1:30" s="104" customFormat="1" ht="12.95" customHeight="1">
      <c r="A845" s="92" t="str">
        <f t="shared" si="298"/>
        <v/>
      </c>
      <c r="B845" s="93">
        <f t="shared" si="299"/>
        <v>101</v>
      </c>
      <c r="C845" s="94">
        <f t="shared" si="300"/>
        <v>28.5</v>
      </c>
      <c r="D845" s="95" t="str">
        <f t="shared" si="301"/>
        <v/>
      </c>
      <c r="E845" s="96">
        <f t="shared" si="302"/>
        <v>3.8</v>
      </c>
      <c r="F845" s="97">
        <v>700</v>
      </c>
      <c r="G845" s="98">
        <v>72.400000000000006</v>
      </c>
      <c r="H845" s="98">
        <v>67.38</v>
      </c>
      <c r="I845" s="98">
        <v>5.0200000000000102</v>
      </c>
      <c r="J845" s="98" t="s">
        <v>111</v>
      </c>
      <c r="K845" s="98" t="s">
        <v>96</v>
      </c>
      <c r="L845" s="99">
        <v>0</v>
      </c>
      <c r="M845" s="100" t="s">
        <v>106</v>
      </c>
      <c r="N845" s="100" t="s">
        <v>100</v>
      </c>
      <c r="O845" s="100" t="s">
        <v>100</v>
      </c>
      <c r="P845" s="101">
        <v>0</v>
      </c>
      <c r="Q845" s="102">
        <f t="shared" si="303"/>
        <v>1</v>
      </c>
      <c r="R845" s="103">
        <v>4068.5</v>
      </c>
      <c r="S845" s="87"/>
      <c r="T845" s="88">
        <f>IF(S845=0,0,SUM($S$5:S845))</f>
        <v>0</v>
      </c>
      <c r="U845" s="89">
        <f t="shared" si="304"/>
        <v>0</v>
      </c>
      <c r="V845" s="89">
        <f t="shared" si="305"/>
        <v>0</v>
      </c>
      <c r="W845" s="90">
        <f t="shared" si="306"/>
        <v>0</v>
      </c>
      <c r="X845" s="90">
        <f t="shared" si="307"/>
        <v>0</v>
      </c>
      <c r="Y845" s="89">
        <f t="shared" si="308"/>
        <v>0</v>
      </c>
      <c r="Z845" s="89">
        <f t="shared" si="309"/>
        <v>0</v>
      </c>
      <c r="AA845" s="87"/>
      <c r="AB845" s="87"/>
      <c r="AC845" s="74"/>
      <c r="AD845" s="186" t="s">
        <v>145</v>
      </c>
    </row>
    <row r="846" spans="1:30" s="74" customFormat="1" ht="12.95" customHeight="1">
      <c r="A846" s="75" t="str">
        <f t="shared" si="298"/>
        <v/>
      </c>
      <c r="B846" s="76">
        <f t="shared" si="299"/>
        <v>102</v>
      </c>
      <c r="C846" s="77">
        <f t="shared" si="300"/>
        <v>0</v>
      </c>
      <c r="D846" s="78" t="str">
        <f t="shared" si="301"/>
        <v/>
      </c>
      <c r="E846" s="79">
        <f t="shared" si="302"/>
        <v>11.5</v>
      </c>
      <c r="F846" s="80">
        <v>700</v>
      </c>
      <c r="G846" s="81">
        <v>72.12</v>
      </c>
      <c r="H846" s="81">
        <v>67.34</v>
      </c>
      <c r="I846" s="81">
        <v>4.7800000000000011</v>
      </c>
      <c r="J846" s="81" t="s">
        <v>111</v>
      </c>
      <c r="K846" s="81" t="s">
        <v>96</v>
      </c>
      <c r="L846" s="82">
        <v>0</v>
      </c>
      <c r="M846" s="83" t="s">
        <v>100</v>
      </c>
      <c r="N846" s="83" t="s">
        <v>100</v>
      </c>
      <c r="O846" s="83" t="s">
        <v>100</v>
      </c>
      <c r="P846" s="84">
        <v>0</v>
      </c>
      <c r="Q846" s="85">
        <f t="shared" si="303"/>
        <v>1</v>
      </c>
      <c r="R846" s="91">
        <v>4080</v>
      </c>
      <c r="S846" s="87"/>
      <c r="T846" s="88">
        <f>IF(S846=0,0,SUM($S$5:S846))</f>
        <v>0</v>
      </c>
      <c r="U846" s="89">
        <f t="shared" si="304"/>
        <v>0</v>
      </c>
      <c r="V846" s="89">
        <f t="shared" si="305"/>
        <v>0</v>
      </c>
      <c r="W846" s="90">
        <f t="shared" si="306"/>
        <v>0</v>
      </c>
      <c r="X846" s="90">
        <f t="shared" si="307"/>
        <v>0</v>
      </c>
      <c r="Y846" s="89">
        <f t="shared" si="308"/>
        <v>0</v>
      </c>
      <c r="Z846" s="89">
        <f t="shared" si="309"/>
        <v>0</v>
      </c>
      <c r="AA846" s="87"/>
      <c r="AB846" s="87"/>
      <c r="AD846" s="186" t="s">
        <v>145</v>
      </c>
    </row>
    <row r="847" spans="1:30" s="74" customFormat="1" ht="12.95" customHeight="1">
      <c r="A847" s="75" t="str">
        <f t="shared" si="298"/>
        <v/>
      </c>
      <c r="B847" s="76">
        <f t="shared" si="299"/>
        <v>102</v>
      </c>
      <c r="C847" s="77">
        <f t="shared" si="300"/>
        <v>21.6</v>
      </c>
      <c r="D847" s="78" t="str">
        <f t="shared" si="301"/>
        <v/>
      </c>
      <c r="E847" s="79">
        <f t="shared" si="302"/>
        <v>21.6</v>
      </c>
      <c r="F847" s="80">
        <v>700</v>
      </c>
      <c r="G847" s="81">
        <v>71.59</v>
      </c>
      <c r="H847" s="81">
        <v>67.260000000000005</v>
      </c>
      <c r="I847" s="81">
        <v>4.3299999999999983</v>
      </c>
      <c r="J847" s="81" t="s">
        <v>111</v>
      </c>
      <c r="K847" s="81" t="s">
        <v>96</v>
      </c>
      <c r="L847" s="82">
        <v>0</v>
      </c>
      <c r="M847" s="83" t="s">
        <v>100</v>
      </c>
      <c r="N847" s="83" t="s">
        <v>100</v>
      </c>
      <c r="O847" s="83" t="s">
        <v>100</v>
      </c>
      <c r="P847" s="84">
        <v>0</v>
      </c>
      <c r="Q847" s="85">
        <f t="shared" si="303"/>
        <v>1</v>
      </c>
      <c r="R847" s="91">
        <v>4101.6000000000004</v>
      </c>
      <c r="S847" s="87"/>
      <c r="T847" s="88">
        <f>IF(S847=0,0,SUM($S$5:S847))</f>
        <v>0</v>
      </c>
      <c r="U847" s="89">
        <f t="shared" si="304"/>
        <v>0</v>
      </c>
      <c r="V847" s="89">
        <f t="shared" si="305"/>
        <v>0</v>
      </c>
      <c r="W847" s="90">
        <f t="shared" si="306"/>
        <v>0</v>
      </c>
      <c r="X847" s="90">
        <f t="shared" si="307"/>
        <v>0</v>
      </c>
      <c r="Y847" s="89">
        <f t="shared" si="308"/>
        <v>0</v>
      </c>
      <c r="Z847" s="89">
        <f t="shared" si="309"/>
        <v>0</v>
      </c>
      <c r="AA847" s="87"/>
      <c r="AB847" s="87"/>
      <c r="AD847" s="186" t="s">
        <v>145</v>
      </c>
    </row>
    <row r="848" spans="1:30" s="74" customFormat="1" ht="12.95" customHeight="1">
      <c r="A848" s="75" t="str">
        <f t="shared" si="298"/>
        <v/>
      </c>
      <c r="B848" s="76">
        <f t="shared" si="299"/>
        <v>103</v>
      </c>
      <c r="C848" s="77">
        <f t="shared" si="300"/>
        <v>0</v>
      </c>
      <c r="D848" s="78" t="str">
        <f t="shared" si="301"/>
        <v/>
      </c>
      <c r="E848" s="79">
        <f t="shared" si="302"/>
        <v>18.399999999999999</v>
      </c>
      <c r="F848" s="80">
        <v>700</v>
      </c>
      <c r="G848" s="81">
        <v>71.290000000000006</v>
      </c>
      <c r="H848" s="81">
        <v>67.2</v>
      </c>
      <c r="I848" s="81">
        <v>4.0900000000000034</v>
      </c>
      <c r="J848" s="81" t="s">
        <v>111</v>
      </c>
      <c r="K848" s="81" t="s">
        <v>96</v>
      </c>
      <c r="L848" s="82">
        <v>0</v>
      </c>
      <c r="M848" s="83" t="s">
        <v>100</v>
      </c>
      <c r="N848" s="83" t="s">
        <v>100</v>
      </c>
      <c r="O848" s="83" t="s">
        <v>100</v>
      </c>
      <c r="P848" s="84">
        <v>0</v>
      </c>
      <c r="Q848" s="85">
        <f t="shared" si="303"/>
        <v>1</v>
      </c>
      <c r="R848" s="91">
        <v>4120</v>
      </c>
      <c r="S848" s="87"/>
      <c r="T848" s="88">
        <f>IF(S848=0,0,SUM($S$5:S848))</f>
        <v>0</v>
      </c>
      <c r="U848" s="89">
        <f t="shared" si="304"/>
        <v>0</v>
      </c>
      <c r="V848" s="89">
        <f t="shared" si="305"/>
        <v>0</v>
      </c>
      <c r="W848" s="90">
        <f t="shared" si="306"/>
        <v>0</v>
      </c>
      <c r="X848" s="90">
        <f t="shared" si="307"/>
        <v>0</v>
      </c>
      <c r="Y848" s="89">
        <f t="shared" si="308"/>
        <v>0</v>
      </c>
      <c r="Z848" s="89">
        <f t="shared" si="309"/>
        <v>0</v>
      </c>
      <c r="AA848" s="87"/>
      <c r="AB848" s="87"/>
      <c r="AD848" s="186" t="s">
        <v>145</v>
      </c>
    </row>
    <row r="849" spans="1:30" s="74" customFormat="1" ht="12.95" customHeight="1">
      <c r="A849" s="75" t="str">
        <f t="shared" si="298"/>
        <v/>
      </c>
      <c r="B849" s="76">
        <f t="shared" si="299"/>
        <v>104</v>
      </c>
      <c r="C849" s="77">
        <f t="shared" si="300"/>
        <v>0</v>
      </c>
      <c r="D849" s="78" t="str">
        <f t="shared" si="301"/>
        <v>(전)</v>
      </c>
      <c r="E849" s="79">
        <f t="shared" si="302"/>
        <v>40</v>
      </c>
      <c r="F849" s="80">
        <v>700</v>
      </c>
      <c r="G849" s="81">
        <v>70.64</v>
      </c>
      <c r="H849" s="81">
        <v>67.06</v>
      </c>
      <c r="I849" s="81">
        <v>3.5799999999999983</v>
      </c>
      <c r="J849" s="81" t="s">
        <v>111</v>
      </c>
      <c r="K849" s="81" t="s">
        <v>96</v>
      </c>
      <c r="L849" s="82">
        <v>0</v>
      </c>
      <c r="M849" s="83" t="s">
        <v>100</v>
      </c>
      <c r="N849" s="83" t="s">
        <v>100</v>
      </c>
      <c r="O849" s="83" t="s">
        <v>100</v>
      </c>
      <c r="P849" s="84">
        <v>0</v>
      </c>
      <c r="Q849" s="85">
        <f t="shared" si="303"/>
        <v>1</v>
      </c>
      <c r="R849" s="91">
        <v>4160</v>
      </c>
      <c r="S849" s="87"/>
      <c r="T849" s="88">
        <f>IF(S849=0,0,SUM($S$5:S849))</f>
        <v>0</v>
      </c>
      <c r="U849" s="89">
        <f t="shared" si="304"/>
        <v>0</v>
      </c>
      <c r="V849" s="89">
        <f t="shared" si="305"/>
        <v>0</v>
      </c>
      <c r="W849" s="90">
        <f t="shared" si="306"/>
        <v>0</v>
      </c>
      <c r="X849" s="90">
        <f t="shared" si="307"/>
        <v>0</v>
      </c>
      <c r="Y849" s="89">
        <f t="shared" si="308"/>
        <v>0</v>
      </c>
      <c r="Z849" s="89">
        <f t="shared" si="309"/>
        <v>0</v>
      </c>
      <c r="AA849" s="87"/>
      <c r="AB849" s="87"/>
      <c r="AD849" s="186" t="s">
        <v>145</v>
      </c>
    </row>
    <row r="850" spans="1:30" s="74" customFormat="1" ht="12.95" customHeight="1">
      <c r="A850" s="75" t="str">
        <f t="shared" si="298"/>
        <v/>
      </c>
      <c r="B850" s="76">
        <f t="shared" si="299"/>
        <v>104</v>
      </c>
      <c r="C850" s="77">
        <f t="shared" si="300"/>
        <v>0</v>
      </c>
      <c r="D850" s="78" t="str">
        <f t="shared" si="301"/>
        <v>(후)</v>
      </c>
      <c r="E850" s="79">
        <f t="shared" si="302"/>
        <v>0</v>
      </c>
      <c r="F850" s="80">
        <v>700</v>
      </c>
      <c r="G850" s="81">
        <v>70.64</v>
      </c>
      <c r="H850" s="81">
        <v>67.06</v>
      </c>
      <c r="I850" s="81">
        <v>3.5799999999999983</v>
      </c>
      <c r="J850" s="81" t="s">
        <v>111</v>
      </c>
      <c r="K850" s="81" t="s">
        <v>95</v>
      </c>
      <c r="L850" s="82">
        <v>0</v>
      </c>
      <c r="M850" s="83" t="s">
        <v>100</v>
      </c>
      <c r="N850" s="83" t="s">
        <v>100</v>
      </c>
      <c r="O850" s="83" t="s">
        <v>100</v>
      </c>
      <c r="P850" s="84">
        <v>0</v>
      </c>
      <c r="Q850" s="85">
        <f t="shared" si="303"/>
        <v>1</v>
      </c>
      <c r="R850" s="91">
        <v>4160</v>
      </c>
      <c r="S850" s="87"/>
      <c r="T850" s="88">
        <f>IF(S850=0,0,SUM($S$5:S850))</f>
        <v>0</v>
      </c>
      <c r="U850" s="89">
        <f t="shared" si="304"/>
        <v>0</v>
      </c>
      <c r="V850" s="89">
        <f t="shared" si="305"/>
        <v>0</v>
      </c>
      <c r="W850" s="90">
        <f t="shared" si="306"/>
        <v>0</v>
      </c>
      <c r="X850" s="90">
        <f t="shared" si="307"/>
        <v>0</v>
      </c>
      <c r="Y850" s="89">
        <f t="shared" si="308"/>
        <v>0</v>
      </c>
      <c r="Z850" s="89">
        <f t="shared" si="309"/>
        <v>0</v>
      </c>
      <c r="AA850" s="87"/>
      <c r="AB850" s="87"/>
      <c r="AD850" s="186" t="s">
        <v>145</v>
      </c>
    </row>
    <row r="851" spans="1:30" s="74" customFormat="1" ht="12.95" customHeight="1">
      <c r="A851" s="75" t="str">
        <f t="shared" si="298"/>
        <v/>
      </c>
      <c r="B851" s="76">
        <f t="shared" si="299"/>
        <v>104</v>
      </c>
      <c r="C851" s="77">
        <f t="shared" si="300"/>
        <v>21.6</v>
      </c>
      <c r="D851" s="78" t="str">
        <f t="shared" si="301"/>
        <v/>
      </c>
      <c r="E851" s="79">
        <f t="shared" si="302"/>
        <v>21.6</v>
      </c>
      <c r="F851" s="80">
        <v>700</v>
      </c>
      <c r="G851" s="81">
        <v>70.290000000000006</v>
      </c>
      <c r="H851" s="81">
        <v>66.989999999999995</v>
      </c>
      <c r="I851" s="81">
        <v>3.3000000000000114</v>
      </c>
      <c r="J851" s="81" t="s">
        <v>111</v>
      </c>
      <c r="K851" s="81" t="s">
        <v>95</v>
      </c>
      <c r="L851" s="82">
        <v>0</v>
      </c>
      <c r="M851" s="83" t="s">
        <v>100</v>
      </c>
      <c r="N851" s="83" t="s">
        <v>100</v>
      </c>
      <c r="O851" s="83" t="s">
        <v>100</v>
      </c>
      <c r="P851" s="84">
        <v>0</v>
      </c>
      <c r="Q851" s="85">
        <f t="shared" si="303"/>
        <v>1</v>
      </c>
      <c r="R851" s="91">
        <v>4181.6000000000004</v>
      </c>
      <c r="S851" s="87"/>
      <c r="T851" s="88">
        <f>IF(S851=0,0,SUM($S$5:S851))</f>
        <v>0</v>
      </c>
      <c r="U851" s="89">
        <f t="shared" si="304"/>
        <v>0</v>
      </c>
      <c r="V851" s="89">
        <f t="shared" si="305"/>
        <v>0</v>
      </c>
      <c r="W851" s="90">
        <f t="shared" si="306"/>
        <v>0</v>
      </c>
      <c r="X851" s="90">
        <f t="shared" si="307"/>
        <v>0</v>
      </c>
      <c r="Y851" s="89">
        <f t="shared" si="308"/>
        <v>0</v>
      </c>
      <c r="Z851" s="89">
        <f t="shared" si="309"/>
        <v>0</v>
      </c>
      <c r="AA851" s="87"/>
      <c r="AB851" s="87"/>
      <c r="AD851" s="186" t="s">
        <v>145</v>
      </c>
    </row>
    <row r="852" spans="1:30" s="74" customFormat="1" ht="12.95" customHeight="1">
      <c r="A852" s="75" t="str">
        <f t="shared" si="298"/>
        <v/>
      </c>
      <c r="B852" s="76">
        <f t="shared" si="299"/>
        <v>104</v>
      </c>
      <c r="C852" s="77">
        <f t="shared" si="300"/>
        <v>29.6</v>
      </c>
      <c r="D852" s="78" t="str">
        <f t="shared" si="301"/>
        <v/>
      </c>
      <c r="E852" s="79">
        <f t="shared" si="302"/>
        <v>8</v>
      </c>
      <c r="F852" s="80">
        <v>700</v>
      </c>
      <c r="G852" s="81">
        <v>70.38</v>
      </c>
      <c r="H852" s="81">
        <v>66.959999999999994</v>
      </c>
      <c r="I852" s="81">
        <v>3.4200000000000017</v>
      </c>
      <c r="J852" s="81" t="s">
        <v>111</v>
      </c>
      <c r="K852" s="81" t="s">
        <v>95</v>
      </c>
      <c r="L852" s="82">
        <v>0</v>
      </c>
      <c r="M852" s="83" t="s">
        <v>100</v>
      </c>
      <c r="N852" s="83" t="s">
        <v>110</v>
      </c>
      <c r="O852" s="83" t="s">
        <v>100</v>
      </c>
      <c r="P852" s="84">
        <v>0</v>
      </c>
      <c r="Q852" s="85">
        <f t="shared" si="303"/>
        <v>1</v>
      </c>
      <c r="R852" s="91">
        <v>4189.6000000000004</v>
      </c>
      <c r="S852" s="87"/>
      <c r="T852" s="88">
        <f>IF(S852=0,0,SUM($S$5:S852))</f>
        <v>0</v>
      </c>
      <c r="U852" s="89">
        <f t="shared" si="304"/>
        <v>0</v>
      </c>
      <c r="V852" s="89">
        <f t="shared" si="305"/>
        <v>0</v>
      </c>
      <c r="W852" s="90">
        <f t="shared" si="306"/>
        <v>0</v>
      </c>
      <c r="X852" s="90">
        <f t="shared" si="307"/>
        <v>0</v>
      </c>
      <c r="Y852" s="89">
        <f t="shared" si="308"/>
        <v>0</v>
      </c>
      <c r="Z852" s="89">
        <f t="shared" si="309"/>
        <v>0</v>
      </c>
      <c r="AA852" s="87"/>
      <c r="AB852" s="87"/>
      <c r="AD852" s="186" t="s">
        <v>145</v>
      </c>
    </row>
    <row r="853" spans="1:30" s="74" customFormat="1" ht="12.95" customHeight="1">
      <c r="A853" s="75" t="str">
        <f t="shared" si="298"/>
        <v/>
      </c>
      <c r="B853" s="76">
        <f t="shared" si="299"/>
        <v>105</v>
      </c>
      <c r="C853" s="77">
        <f t="shared" si="300"/>
        <v>0</v>
      </c>
      <c r="D853" s="78" t="str">
        <f t="shared" si="301"/>
        <v/>
      </c>
      <c r="E853" s="79">
        <f t="shared" si="302"/>
        <v>10.4</v>
      </c>
      <c r="F853" s="80">
        <v>700</v>
      </c>
      <c r="G853" s="81">
        <v>70.489999999999995</v>
      </c>
      <c r="H853" s="81">
        <v>67.09</v>
      </c>
      <c r="I853" s="81">
        <v>3.3999999999999915</v>
      </c>
      <c r="J853" s="81" t="s">
        <v>111</v>
      </c>
      <c r="K853" s="81" t="s">
        <v>95</v>
      </c>
      <c r="L853" s="82">
        <v>0</v>
      </c>
      <c r="M853" s="83" t="s">
        <v>100</v>
      </c>
      <c r="N853" s="83" t="s">
        <v>100</v>
      </c>
      <c r="O853" s="83" t="s">
        <v>100</v>
      </c>
      <c r="P853" s="84">
        <v>0</v>
      </c>
      <c r="Q853" s="85">
        <f t="shared" si="303"/>
        <v>1</v>
      </c>
      <c r="R853" s="91">
        <v>4200</v>
      </c>
      <c r="S853" s="87"/>
      <c r="T853" s="88">
        <f>IF(S853=0,0,SUM($S$5:S853))</f>
        <v>0</v>
      </c>
      <c r="U853" s="89">
        <f t="shared" si="304"/>
        <v>0</v>
      </c>
      <c r="V853" s="89">
        <f t="shared" si="305"/>
        <v>0</v>
      </c>
      <c r="W853" s="90">
        <f t="shared" si="306"/>
        <v>0</v>
      </c>
      <c r="X853" s="90">
        <f t="shared" si="307"/>
        <v>0</v>
      </c>
      <c r="Y853" s="89">
        <f t="shared" si="308"/>
        <v>0</v>
      </c>
      <c r="Z853" s="89">
        <f t="shared" si="309"/>
        <v>0</v>
      </c>
      <c r="AA853" s="87"/>
      <c r="AB853" s="87"/>
      <c r="AD853" s="186" t="s">
        <v>145</v>
      </c>
    </row>
    <row r="854" spans="1:30" s="74" customFormat="1" ht="12.95" customHeight="1">
      <c r="A854" s="75" t="str">
        <f t="shared" si="298"/>
        <v/>
      </c>
      <c r="B854" s="76">
        <f t="shared" si="299"/>
        <v>106</v>
      </c>
      <c r="C854" s="77">
        <f t="shared" si="300"/>
        <v>0</v>
      </c>
      <c r="D854" s="78" t="str">
        <f t="shared" si="301"/>
        <v/>
      </c>
      <c r="E854" s="79">
        <f t="shared" si="302"/>
        <v>40</v>
      </c>
      <c r="F854" s="80">
        <v>700</v>
      </c>
      <c r="G854" s="81">
        <v>70.94</v>
      </c>
      <c r="H854" s="81">
        <v>67.599999999999994</v>
      </c>
      <c r="I854" s="81">
        <v>3.3400000000000034</v>
      </c>
      <c r="J854" s="81" t="s">
        <v>111</v>
      </c>
      <c r="K854" s="81" t="s">
        <v>95</v>
      </c>
      <c r="L854" s="82">
        <v>0</v>
      </c>
      <c r="M854" s="83" t="s">
        <v>100</v>
      </c>
      <c r="N854" s="83" t="s">
        <v>100</v>
      </c>
      <c r="O854" s="83" t="s">
        <v>100</v>
      </c>
      <c r="P854" s="84">
        <v>0</v>
      </c>
      <c r="Q854" s="85">
        <f t="shared" si="303"/>
        <v>1</v>
      </c>
      <c r="R854" s="91">
        <v>4240</v>
      </c>
      <c r="S854" s="87"/>
      <c r="T854" s="88">
        <f>IF(S854=0,0,SUM($S$5:S854))</f>
        <v>0</v>
      </c>
      <c r="U854" s="89">
        <f t="shared" si="304"/>
        <v>0</v>
      </c>
      <c r="V854" s="89">
        <f t="shared" si="305"/>
        <v>0</v>
      </c>
      <c r="W854" s="90">
        <f t="shared" si="306"/>
        <v>0</v>
      </c>
      <c r="X854" s="90">
        <f t="shared" si="307"/>
        <v>0</v>
      </c>
      <c r="Y854" s="89">
        <f t="shared" si="308"/>
        <v>0</v>
      </c>
      <c r="Z854" s="89">
        <f t="shared" si="309"/>
        <v>0</v>
      </c>
      <c r="AA854" s="87"/>
      <c r="AB854" s="87"/>
      <c r="AD854" s="186" t="s">
        <v>145</v>
      </c>
    </row>
    <row r="855" spans="1:30" s="74" customFormat="1" ht="12.95" customHeight="1">
      <c r="A855" s="75" t="str">
        <f t="shared" si="298"/>
        <v/>
      </c>
      <c r="B855" s="76">
        <f t="shared" si="299"/>
        <v>107</v>
      </c>
      <c r="C855" s="77">
        <f t="shared" si="300"/>
        <v>0</v>
      </c>
      <c r="D855" s="78" t="str">
        <f t="shared" si="301"/>
        <v/>
      </c>
      <c r="E855" s="79">
        <f t="shared" si="302"/>
        <v>40</v>
      </c>
      <c r="F855" s="80">
        <v>700</v>
      </c>
      <c r="G855" s="81">
        <v>71.38</v>
      </c>
      <c r="H855" s="81">
        <v>68.11</v>
      </c>
      <c r="I855" s="81">
        <v>3.269999999999996</v>
      </c>
      <c r="J855" s="81" t="s">
        <v>111</v>
      </c>
      <c r="K855" s="81" t="s">
        <v>95</v>
      </c>
      <c r="L855" s="82">
        <v>0</v>
      </c>
      <c r="M855" s="83" t="s">
        <v>100</v>
      </c>
      <c r="N855" s="83" t="s">
        <v>100</v>
      </c>
      <c r="O855" s="83" t="s">
        <v>100</v>
      </c>
      <c r="P855" s="84">
        <v>0</v>
      </c>
      <c r="Q855" s="85">
        <f t="shared" si="303"/>
        <v>1</v>
      </c>
      <c r="R855" s="91">
        <v>4280</v>
      </c>
      <c r="S855" s="87"/>
      <c r="T855" s="88">
        <f>IF(S855=0,0,SUM($S$5:S855))</f>
        <v>0</v>
      </c>
      <c r="U855" s="89">
        <f t="shared" si="304"/>
        <v>0</v>
      </c>
      <c r="V855" s="89">
        <f t="shared" si="305"/>
        <v>0</v>
      </c>
      <c r="W855" s="90">
        <f t="shared" si="306"/>
        <v>0</v>
      </c>
      <c r="X855" s="90">
        <f t="shared" si="307"/>
        <v>0</v>
      </c>
      <c r="Y855" s="89">
        <f t="shared" si="308"/>
        <v>0</v>
      </c>
      <c r="Z855" s="89">
        <f t="shared" si="309"/>
        <v>0</v>
      </c>
      <c r="AA855" s="87"/>
      <c r="AB855" s="87"/>
      <c r="AD855" s="186" t="s">
        <v>145</v>
      </c>
    </row>
    <row r="856" spans="1:30" s="74" customFormat="1" ht="12.95" customHeight="1">
      <c r="A856" s="75" t="str">
        <f t="shared" si="298"/>
        <v/>
      </c>
      <c r="B856" s="76">
        <f t="shared" si="299"/>
        <v>107</v>
      </c>
      <c r="C856" s="77">
        <f t="shared" si="300"/>
        <v>11.5</v>
      </c>
      <c r="D856" s="78" t="str">
        <f t="shared" si="301"/>
        <v>(전)</v>
      </c>
      <c r="E856" s="79">
        <f t="shared" si="302"/>
        <v>11.5</v>
      </c>
      <c r="F856" s="80">
        <v>700</v>
      </c>
      <c r="G856" s="81">
        <v>71.510000000000005</v>
      </c>
      <c r="H856" s="81">
        <v>68.25</v>
      </c>
      <c r="I856" s="81">
        <v>3.2600000000000051</v>
      </c>
      <c r="J856" s="81" t="s">
        <v>111</v>
      </c>
      <c r="K856" s="81" t="s">
        <v>95</v>
      </c>
      <c r="L856" s="82">
        <v>0</v>
      </c>
      <c r="M856" s="83" t="s">
        <v>124</v>
      </c>
      <c r="N856" s="83" t="s">
        <v>100</v>
      </c>
      <c r="O856" s="83" t="s">
        <v>100</v>
      </c>
      <c r="P856" s="84">
        <v>0</v>
      </c>
      <c r="Q856" s="85">
        <f t="shared" si="303"/>
        <v>1</v>
      </c>
      <c r="R856" s="91">
        <v>4291.5</v>
      </c>
      <c r="S856" s="87"/>
      <c r="T856" s="88">
        <f>IF(S856=0,0,SUM($S$5:S856))</f>
        <v>0</v>
      </c>
      <c r="U856" s="89">
        <f t="shared" si="304"/>
        <v>0</v>
      </c>
      <c r="V856" s="89">
        <f t="shared" si="305"/>
        <v>0</v>
      </c>
      <c r="W856" s="90">
        <f t="shared" si="306"/>
        <v>0</v>
      </c>
      <c r="X856" s="90">
        <f t="shared" si="307"/>
        <v>0</v>
      </c>
      <c r="Y856" s="89">
        <f t="shared" si="308"/>
        <v>0</v>
      </c>
      <c r="Z856" s="89">
        <f t="shared" si="309"/>
        <v>0</v>
      </c>
      <c r="AA856" s="87"/>
      <c r="AB856" s="87"/>
      <c r="AD856" s="186" t="s">
        <v>145</v>
      </c>
    </row>
    <row r="857" spans="1:30" s="74" customFormat="1" ht="12.95" customHeight="1">
      <c r="A857" s="75" t="str">
        <f t="shared" si="298"/>
        <v/>
      </c>
      <c r="B857" s="76">
        <f t="shared" si="299"/>
        <v>107</v>
      </c>
      <c r="C857" s="77">
        <f t="shared" si="300"/>
        <v>11.5</v>
      </c>
      <c r="D857" s="78" t="str">
        <f t="shared" si="301"/>
        <v>(후)</v>
      </c>
      <c r="E857" s="79">
        <f t="shared" si="302"/>
        <v>0</v>
      </c>
      <c r="F857" s="80">
        <v>700</v>
      </c>
      <c r="G857" s="81">
        <v>71.510000000000005</v>
      </c>
      <c r="H857" s="81">
        <v>68.25</v>
      </c>
      <c r="I857" s="81">
        <v>3.2600000000000051</v>
      </c>
      <c r="J857" s="81" t="s">
        <v>111</v>
      </c>
      <c r="K857" s="81" t="s">
        <v>95</v>
      </c>
      <c r="L857" s="82">
        <v>0</v>
      </c>
      <c r="M857" s="83" t="s">
        <v>100</v>
      </c>
      <c r="N857" s="83" t="s">
        <v>100</v>
      </c>
      <c r="O857" s="83" t="s">
        <v>100</v>
      </c>
      <c r="P857" s="84">
        <v>0</v>
      </c>
      <c r="Q857" s="85">
        <f t="shared" si="303"/>
        <v>1</v>
      </c>
      <c r="R857" s="91">
        <v>4291.5</v>
      </c>
      <c r="S857" s="87"/>
      <c r="T857" s="88">
        <f>IF(S857=0,0,SUM($S$5:S857))</f>
        <v>0</v>
      </c>
      <c r="U857" s="89">
        <f t="shared" si="304"/>
        <v>0</v>
      </c>
      <c r="V857" s="89">
        <f t="shared" si="305"/>
        <v>0</v>
      </c>
      <c r="W857" s="90">
        <f t="shared" si="306"/>
        <v>0</v>
      </c>
      <c r="X857" s="90">
        <f t="shared" si="307"/>
        <v>0</v>
      </c>
      <c r="Y857" s="89">
        <f t="shared" si="308"/>
        <v>0</v>
      </c>
      <c r="Z857" s="89">
        <f t="shared" si="309"/>
        <v>0</v>
      </c>
      <c r="AA857" s="87"/>
      <c r="AB857" s="87"/>
      <c r="AD857" s="186" t="s">
        <v>146</v>
      </c>
    </row>
    <row r="858" spans="1:30" s="74" customFormat="1" ht="12.95" customHeight="1">
      <c r="A858" s="75" t="str">
        <f t="shared" si="298"/>
        <v/>
      </c>
      <c r="B858" s="76">
        <f t="shared" si="299"/>
        <v>107</v>
      </c>
      <c r="C858" s="77">
        <f t="shared" si="300"/>
        <v>23.4</v>
      </c>
      <c r="D858" s="78" t="str">
        <f t="shared" si="301"/>
        <v>(전)</v>
      </c>
      <c r="E858" s="79">
        <f t="shared" si="302"/>
        <v>11.9</v>
      </c>
      <c r="F858" s="80">
        <v>700</v>
      </c>
      <c r="G858" s="81">
        <v>71.599999999999994</v>
      </c>
      <c r="H858" s="81">
        <v>68.400000000000006</v>
      </c>
      <c r="I858" s="81">
        <v>3.1999999999999886</v>
      </c>
      <c r="J858" s="81" t="s">
        <v>111</v>
      </c>
      <c r="K858" s="81" t="s">
        <v>95</v>
      </c>
      <c r="L858" s="82">
        <v>0</v>
      </c>
      <c r="M858" s="83" t="s">
        <v>127</v>
      </c>
      <c r="N858" s="83" t="s">
        <v>100</v>
      </c>
      <c r="O858" s="83" t="s">
        <v>100</v>
      </c>
      <c r="P858" s="84">
        <v>0</v>
      </c>
      <c r="Q858" s="85">
        <f t="shared" si="303"/>
        <v>1</v>
      </c>
      <c r="R858" s="91">
        <v>4303.3999999999996</v>
      </c>
      <c r="S858" s="87"/>
      <c r="T858" s="88">
        <f>IF(S858=0,0,SUM($S$5:S858))</f>
        <v>0</v>
      </c>
      <c r="U858" s="89">
        <f t="shared" si="304"/>
        <v>0</v>
      </c>
      <c r="V858" s="89">
        <f t="shared" si="305"/>
        <v>0</v>
      </c>
      <c r="W858" s="90">
        <f t="shared" si="306"/>
        <v>0</v>
      </c>
      <c r="X858" s="90">
        <f t="shared" si="307"/>
        <v>0</v>
      </c>
      <c r="Y858" s="89">
        <f t="shared" si="308"/>
        <v>0</v>
      </c>
      <c r="Z858" s="89">
        <f t="shared" si="309"/>
        <v>0</v>
      </c>
      <c r="AA858" s="87"/>
      <c r="AB858" s="87"/>
      <c r="AD858" s="186" t="s">
        <v>146</v>
      </c>
    </row>
    <row r="859" spans="1:30" s="74" customFormat="1" ht="12.95" customHeight="1">
      <c r="A859" s="75" t="str">
        <f t="shared" si="298"/>
        <v/>
      </c>
      <c r="B859" s="76">
        <f t="shared" si="299"/>
        <v>107</v>
      </c>
      <c r="C859" s="77">
        <f t="shared" si="300"/>
        <v>23.4</v>
      </c>
      <c r="D859" s="78" t="str">
        <f t="shared" si="301"/>
        <v>(후)</v>
      </c>
      <c r="E859" s="79">
        <f t="shared" si="302"/>
        <v>0</v>
      </c>
      <c r="F859" s="80">
        <v>700</v>
      </c>
      <c r="G859" s="81">
        <v>71.599999999999994</v>
      </c>
      <c r="H859" s="81">
        <v>68.400000000000006</v>
      </c>
      <c r="I859" s="81">
        <v>3.1999999999999886</v>
      </c>
      <c r="J859" s="81" t="s">
        <v>111</v>
      </c>
      <c r="K859" s="81" t="s">
        <v>95</v>
      </c>
      <c r="L859" s="82">
        <v>0</v>
      </c>
      <c r="M859" s="83" t="s">
        <v>100</v>
      </c>
      <c r="N859" s="83" t="s">
        <v>100</v>
      </c>
      <c r="O859" s="83" t="s">
        <v>100</v>
      </c>
      <c r="P859" s="84">
        <v>0</v>
      </c>
      <c r="Q859" s="85">
        <f t="shared" si="303"/>
        <v>1</v>
      </c>
      <c r="R859" s="91">
        <v>4303.3999999999996</v>
      </c>
      <c r="S859" s="87"/>
      <c r="T859" s="88">
        <f>IF(S859=0,0,SUM($S$5:S859))</f>
        <v>0</v>
      </c>
      <c r="U859" s="89">
        <f t="shared" si="304"/>
        <v>0</v>
      </c>
      <c r="V859" s="89">
        <f t="shared" si="305"/>
        <v>0</v>
      </c>
      <c r="W859" s="90">
        <f t="shared" si="306"/>
        <v>0</v>
      </c>
      <c r="X859" s="90">
        <f t="shared" si="307"/>
        <v>0</v>
      </c>
      <c r="Y859" s="89">
        <f t="shared" si="308"/>
        <v>0</v>
      </c>
      <c r="Z859" s="89">
        <f t="shared" si="309"/>
        <v>0</v>
      </c>
      <c r="AA859" s="87"/>
      <c r="AB859" s="87"/>
      <c r="AD859" s="186" t="s">
        <v>145</v>
      </c>
    </row>
    <row r="860" spans="1:30" s="74" customFormat="1" ht="12.95" customHeight="1">
      <c r="A860" s="75" t="str">
        <f t="shared" si="298"/>
        <v/>
      </c>
      <c r="B860" s="76">
        <f t="shared" si="299"/>
        <v>108</v>
      </c>
      <c r="C860" s="77">
        <f t="shared" si="300"/>
        <v>0</v>
      </c>
      <c r="D860" s="78" t="str">
        <f t="shared" si="301"/>
        <v/>
      </c>
      <c r="E860" s="79">
        <f t="shared" si="302"/>
        <v>16.600000000000001</v>
      </c>
      <c r="F860" s="80">
        <v>700</v>
      </c>
      <c r="G860" s="81">
        <v>71.73</v>
      </c>
      <c r="H860" s="81">
        <v>68.62</v>
      </c>
      <c r="I860" s="81">
        <v>3.1099999999999994</v>
      </c>
      <c r="J860" s="81" t="s">
        <v>111</v>
      </c>
      <c r="K860" s="81" t="s">
        <v>95</v>
      </c>
      <c r="L860" s="82">
        <v>0</v>
      </c>
      <c r="M860" s="83" t="s">
        <v>100</v>
      </c>
      <c r="N860" s="83" t="s">
        <v>100</v>
      </c>
      <c r="O860" s="83" t="s">
        <v>100</v>
      </c>
      <c r="P860" s="84">
        <v>0</v>
      </c>
      <c r="Q860" s="85">
        <f t="shared" si="303"/>
        <v>1</v>
      </c>
      <c r="R860" s="91">
        <v>4320</v>
      </c>
      <c r="S860" s="87"/>
      <c r="T860" s="88">
        <f>IF(S860=0,0,SUM($S$5:S860))</f>
        <v>0</v>
      </c>
      <c r="U860" s="89">
        <f t="shared" si="304"/>
        <v>0</v>
      </c>
      <c r="V860" s="89">
        <f t="shared" si="305"/>
        <v>0</v>
      </c>
      <c r="W860" s="90">
        <f t="shared" si="306"/>
        <v>0</v>
      </c>
      <c r="X860" s="90">
        <f t="shared" si="307"/>
        <v>0</v>
      </c>
      <c r="Y860" s="89">
        <f t="shared" si="308"/>
        <v>0</v>
      </c>
      <c r="Z860" s="89">
        <f t="shared" si="309"/>
        <v>0</v>
      </c>
      <c r="AA860" s="87"/>
      <c r="AB860" s="87"/>
      <c r="AD860" s="186" t="s">
        <v>145</v>
      </c>
    </row>
    <row r="861" spans="1:30" s="74" customFormat="1" ht="12.95" customHeight="1">
      <c r="A861" s="75" t="str">
        <f t="shared" si="298"/>
        <v/>
      </c>
      <c r="B861" s="76">
        <f t="shared" si="299"/>
        <v>108</v>
      </c>
      <c r="C861" s="77">
        <f t="shared" si="300"/>
        <v>21.6</v>
      </c>
      <c r="D861" s="78" t="str">
        <f t="shared" si="301"/>
        <v/>
      </c>
      <c r="E861" s="79">
        <f t="shared" si="302"/>
        <v>21.6</v>
      </c>
      <c r="F861" s="80">
        <v>700</v>
      </c>
      <c r="G861" s="81">
        <v>71.89</v>
      </c>
      <c r="H861" s="81">
        <v>68.89</v>
      </c>
      <c r="I861" s="81">
        <v>3</v>
      </c>
      <c r="J861" s="81" t="s">
        <v>111</v>
      </c>
      <c r="K861" s="81" t="s">
        <v>95</v>
      </c>
      <c r="L861" s="82">
        <v>0</v>
      </c>
      <c r="M861" s="83" t="s">
        <v>100</v>
      </c>
      <c r="N861" s="83" t="s">
        <v>115</v>
      </c>
      <c r="O861" s="83" t="s">
        <v>100</v>
      </c>
      <c r="P861" s="84">
        <v>0</v>
      </c>
      <c r="Q861" s="85">
        <f t="shared" si="303"/>
        <v>1</v>
      </c>
      <c r="R861" s="91">
        <v>4341.6000000000004</v>
      </c>
      <c r="S861" s="87"/>
      <c r="T861" s="88">
        <f>IF(S861=0,0,SUM($S$5:S861))</f>
        <v>0</v>
      </c>
      <c r="U861" s="89">
        <f t="shared" si="304"/>
        <v>0</v>
      </c>
      <c r="V861" s="89">
        <f t="shared" si="305"/>
        <v>0</v>
      </c>
      <c r="W861" s="90">
        <f t="shared" si="306"/>
        <v>0</v>
      </c>
      <c r="X861" s="90">
        <f t="shared" si="307"/>
        <v>0</v>
      </c>
      <c r="Y861" s="89">
        <f t="shared" si="308"/>
        <v>0</v>
      </c>
      <c r="Z861" s="89">
        <f t="shared" si="309"/>
        <v>0</v>
      </c>
      <c r="AA861" s="87"/>
      <c r="AB861" s="87"/>
      <c r="AD861" s="186" t="s">
        <v>145</v>
      </c>
    </row>
    <row r="862" spans="1:30" s="74" customFormat="1" ht="12.95" customHeight="1">
      <c r="A862" s="75" t="str">
        <f t="shared" si="298"/>
        <v/>
      </c>
      <c r="B862" s="76">
        <f t="shared" si="299"/>
        <v>109</v>
      </c>
      <c r="C862" s="77">
        <f t="shared" si="300"/>
        <v>0</v>
      </c>
      <c r="D862" s="78" t="str">
        <f t="shared" si="301"/>
        <v/>
      </c>
      <c r="E862" s="79">
        <f t="shared" si="302"/>
        <v>18.399999999999999</v>
      </c>
      <c r="F862" s="80">
        <v>700</v>
      </c>
      <c r="G862" s="81">
        <v>71.56</v>
      </c>
      <c r="H862" s="81">
        <v>68.5</v>
      </c>
      <c r="I862" s="81">
        <v>3.0600000000000023</v>
      </c>
      <c r="J862" s="81" t="s">
        <v>111</v>
      </c>
      <c r="K862" s="81" t="s">
        <v>95</v>
      </c>
      <c r="L862" s="82">
        <v>0</v>
      </c>
      <c r="M862" s="83" t="s">
        <v>100</v>
      </c>
      <c r="N862" s="83" t="s">
        <v>100</v>
      </c>
      <c r="O862" s="83" t="s">
        <v>100</v>
      </c>
      <c r="P862" s="84">
        <v>0</v>
      </c>
      <c r="Q862" s="85">
        <f t="shared" si="303"/>
        <v>1</v>
      </c>
      <c r="R862" s="91">
        <v>4360</v>
      </c>
      <c r="S862" s="87"/>
      <c r="T862" s="88">
        <f>IF(S862=0,0,SUM($S$5:S862))</f>
        <v>0</v>
      </c>
      <c r="U862" s="89">
        <f t="shared" si="304"/>
        <v>0</v>
      </c>
      <c r="V862" s="89">
        <f t="shared" si="305"/>
        <v>0</v>
      </c>
      <c r="W862" s="90">
        <f t="shared" si="306"/>
        <v>0</v>
      </c>
      <c r="X862" s="90">
        <f t="shared" si="307"/>
        <v>0</v>
      </c>
      <c r="Y862" s="89">
        <f t="shared" si="308"/>
        <v>0</v>
      </c>
      <c r="Z862" s="89">
        <f t="shared" si="309"/>
        <v>0</v>
      </c>
      <c r="AA862" s="87"/>
      <c r="AB862" s="87"/>
      <c r="AD862" s="186" t="s">
        <v>145</v>
      </c>
    </row>
    <row r="863" spans="1:30" s="74" customFormat="1" ht="12.95" customHeight="1">
      <c r="A863" s="75" t="str">
        <f t="shared" si="298"/>
        <v/>
      </c>
      <c r="B863" s="76">
        <f t="shared" si="299"/>
        <v>110</v>
      </c>
      <c r="C863" s="77">
        <f t="shared" si="300"/>
        <v>0</v>
      </c>
      <c r="D863" s="78" t="str">
        <f t="shared" si="301"/>
        <v/>
      </c>
      <c r="E863" s="79">
        <f t="shared" si="302"/>
        <v>40</v>
      </c>
      <c r="F863" s="80">
        <v>700</v>
      </c>
      <c r="G863" s="81">
        <v>70.849999999999994</v>
      </c>
      <c r="H863" s="81">
        <v>67.66</v>
      </c>
      <c r="I863" s="81">
        <v>3.1899999999999977</v>
      </c>
      <c r="J863" s="81" t="s">
        <v>111</v>
      </c>
      <c r="K863" s="81" t="s">
        <v>95</v>
      </c>
      <c r="L863" s="82">
        <v>0</v>
      </c>
      <c r="M863" s="83" t="s">
        <v>100</v>
      </c>
      <c r="N863" s="83" t="s">
        <v>100</v>
      </c>
      <c r="O863" s="83" t="s">
        <v>100</v>
      </c>
      <c r="P863" s="84">
        <v>0</v>
      </c>
      <c r="Q863" s="85">
        <f t="shared" si="303"/>
        <v>1</v>
      </c>
      <c r="R863" s="91">
        <v>4400</v>
      </c>
      <c r="S863" s="87"/>
      <c r="T863" s="88">
        <f>IF(S863=0,0,SUM($S$5:S863))</f>
        <v>0</v>
      </c>
      <c r="U863" s="89">
        <f t="shared" si="304"/>
        <v>0</v>
      </c>
      <c r="V863" s="89">
        <f t="shared" si="305"/>
        <v>0</v>
      </c>
      <c r="W863" s="90">
        <f t="shared" si="306"/>
        <v>0</v>
      </c>
      <c r="X863" s="90">
        <f t="shared" si="307"/>
        <v>0</v>
      </c>
      <c r="Y863" s="89">
        <f t="shared" si="308"/>
        <v>0</v>
      </c>
      <c r="Z863" s="89">
        <f t="shared" si="309"/>
        <v>0</v>
      </c>
      <c r="AA863" s="87"/>
      <c r="AB863" s="87"/>
      <c r="AD863" s="186" t="s">
        <v>145</v>
      </c>
    </row>
    <row r="864" spans="1:30" s="74" customFormat="1" ht="12.95" customHeight="1">
      <c r="A864" s="75" t="str">
        <f t="shared" si="298"/>
        <v/>
      </c>
      <c r="B864" s="76">
        <f t="shared" si="299"/>
        <v>111</v>
      </c>
      <c r="C864" s="77">
        <f t="shared" si="300"/>
        <v>0</v>
      </c>
      <c r="D864" s="78" t="str">
        <f t="shared" si="301"/>
        <v/>
      </c>
      <c r="E864" s="79">
        <f t="shared" si="302"/>
        <v>40</v>
      </c>
      <c r="F864" s="80">
        <v>700</v>
      </c>
      <c r="G864" s="81">
        <v>70.14</v>
      </c>
      <c r="H864" s="81">
        <v>66.819999999999993</v>
      </c>
      <c r="I864" s="81">
        <v>3.3200000000000074</v>
      </c>
      <c r="J864" s="81" t="s">
        <v>111</v>
      </c>
      <c r="K864" s="81" t="s">
        <v>95</v>
      </c>
      <c r="L864" s="82">
        <v>0</v>
      </c>
      <c r="M864" s="83" t="s">
        <v>100</v>
      </c>
      <c r="N864" s="83" t="s">
        <v>100</v>
      </c>
      <c r="O864" s="83" t="s">
        <v>100</v>
      </c>
      <c r="P864" s="84">
        <v>0</v>
      </c>
      <c r="Q864" s="85">
        <f t="shared" si="303"/>
        <v>1</v>
      </c>
      <c r="R864" s="91">
        <v>4440</v>
      </c>
      <c r="S864" s="87"/>
      <c r="T864" s="88">
        <f>IF(S864=0,0,SUM($S$5:S864))</f>
        <v>0</v>
      </c>
      <c r="U864" s="89">
        <f t="shared" si="304"/>
        <v>0</v>
      </c>
      <c r="V864" s="89">
        <f t="shared" si="305"/>
        <v>0</v>
      </c>
      <c r="W864" s="90">
        <f t="shared" si="306"/>
        <v>0</v>
      </c>
      <c r="X864" s="90">
        <f t="shared" si="307"/>
        <v>0</v>
      </c>
      <c r="Y864" s="89">
        <f t="shared" si="308"/>
        <v>0</v>
      </c>
      <c r="Z864" s="89">
        <f t="shared" si="309"/>
        <v>0</v>
      </c>
      <c r="AA864" s="87"/>
      <c r="AB864" s="87"/>
      <c r="AD864" s="186" t="s">
        <v>145</v>
      </c>
    </row>
    <row r="865" spans="1:30" s="74" customFormat="1" ht="12.95" customHeight="1">
      <c r="A865" s="75" t="str">
        <f t="shared" si="298"/>
        <v/>
      </c>
      <c r="B865" s="76">
        <f t="shared" si="299"/>
        <v>111</v>
      </c>
      <c r="C865" s="77">
        <f t="shared" si="300"/>
        <v>21.6</v>
      </c>
      <c r="D865" s="78" t="str">
        <f t="shared" si="301"/>
        <v/>
      </c>
      <c r="E865" s="79">
        <f t="shared" si="302"/>
        <v>21.6</v>
      </c>
      <c r="F865" s="80">
        <v>700</v>
      </c>
      <c r="G865" s="81">
        <v>69.760000000000005</v>
      </c>
      <c r="H865" s="81">
        <v>66.36</v>
      </c>
      <c r="I865" s="81">
        <v>3.4000000000000057</v>
      </c>
      <c r="J865" s="81" t="s">
        <v>111</v>
      </c>
      <c r="K865" s="81" t="s">
        <v>95</v>
      </c>
      <c r="L865" s="82">
        <v>0</v>
      </c>
      <c r="M865" s="83" t="s">
        <v>100</v>
      </c>
      <c r="N865" s="83" t="s">
        <v>100</v>
      </c>
      <c r="O865" s="83" t="s">
        <v>100</v>
      </c>
      <c r="P865" s="84">
        <v>0</v>
      </c>
      <c r="Q865" s="85">
        <f t="shared" si="303"/>
        <v>1</v>
      </c>
      <c r="R865" s="91">
        <v>4461.6000000000004</v>
      </c>
      <c r="S865" s="87"/>
      <c r="T865" s="88">
        <f>IF(S865=0,0,SUM($S$5:S865))</f>
        <v>0</v>
      </c>
      <c r="U865" s="89">
        <f t="shared" si="304"/>
        <v>0</v>
      </c>
      <c r="V865" s="89">
        <f t="shared" si="305"/>
        <v>0</v>
      </c>
      <c r="W865" s="90">
        <f t="shared" si="306"/>
        <v>0</v>
      </c>
      <c r="X865" s="90">
        <f t="shared" si="307"/>
        <v>0</v>
      </c>
      <c r="Y865" s="89">
        <f t="shared" si="308"/>
        <v>0</v>
      </c>
      <c r="Z865" s="89">
        <f t="shared" si="309"/>
        <v>0</v>
      </c>
      <c r="AA865" s="87"/>
      <c r="AB865" s="87"/>
      <c r="AD865" s="186" t="s">
        <v>145</v>
      </c>
    </row>
    <row r="866" spans="1:30" s="74" customFormat="1" ht="12.95" customHeight="1">
      <c r="A866" s="75" t="str">
        <f t="shared" si="298"/>
        <v/>
      </c>
      <c r="B866" s="76">
        <f t="shared" si="299"/>
        <v>112</v>
      </c>
      <c r="C866" s="77">
        <f t="shared" si="300"/>
        <v>0</v>
      </c>
      <c r="D866" s="78" t="str">
        <f t="shared" si="301"/>
        <v/>
      </c>
      <c r="E866" s="79">
        <f t="shared" si="302"/>
        <v>18.399999999999999</v>
      </c>
      <c r="F866" s="80">
        <v>700</v>
      </c>
      <c r="G866" s="81">
        <v>69.510000000000005</v>
      </c>
      <c r="H866" s="81">
        <v>66.099999999999994</v>
      </c>
      <c r="I866" s="81">
        <v>3.4100000000000108</v>
      </c>
      <c r="J866" s="81" t="s">
        <v>111</v>
      </c>
      <c r="K866" s="81" t="s">
        <v>95</v>
      </c>
      <c r="L866" s="82">
        <v>0</v>
      </c>
      <c r="M866" s="83" t="s">
        <v>100</v>
      </c>
      <c r="N866" s="83" t="s">
        <v>100</v>
      </c>
      <c r="O866" s="83" t="s">
        <v>100</v>
      </c>
      <c r="P866" s="84">
        <v>0</v>
      </c>
      <c r="Q866" s="85">
        <f t="shared" si="303"/>
        <v>1</v>
      </c>
      <c r="R866" s="91">
        <v>4480</v>
      </c>
      <c r="S866" s="87"/>
      <c r="T866" s="88">
        <f>IF(S866=0,0,SUM($S$5:S866))</f>
        <v>0</v>
      </c>
      <c r="U866" s="89">
        <f t="shared" si="304"/>
        <v>0</v>
      </c>
      <c r="V866" s="89">
        <f t="shared" si="305"/>
        <v>0</v>
      </c>
      <c r="W866" s="90">
        <f t="shared" si="306"/>
        <v>0</v>
      </c>
      <c r="X866" s="90">
        <f t="shared" si="307"/>
        <v>0</v>
      </c>
      <c r="Y866" s="89">
        <f t="shared" si="308"/>
        <v>0</v>
      </c>
      <c r="Z866" s="89">
        <f t="shared" si="309"/>
        <v>0</v>
      </c>
      <c r="AA866" s="87"/>
      <c r="AB866" s="87"/>
      <c r="AD866" s="186" t="s">
        <v>145</v>
      </c>
    </row>
    <row r="867" spans="1:30" s="74" customFormat="1" ht="12.95" customHeight="1">
      <c r="A867" s="75" t="str">
        <f t="shared" si="298"/>
        <v/>
      </c>
      <c r="B867" s="76">
        <f t="shared" si="299"/>
        <v>113</v>
      </c>
      <c r="C867" s="77">
        <f t="shared" si="300"/>
        <v>0</v>
      </c>
      <c r="D867" s="78" t="str">
        <f t="shared" si="301"/>
        <v/>
      </c>
      <c r="E867" s="79">
        <f t="shared" si="302"/>
        <v>40</v>
      </c>
      <c r="F867" s="80">
        <v>700</v>
      </c>
      <c r="G867" s="81">
        <v>68.95</v>
      </c>
      <c r="H867" s="81">
        <v>65.55</v>
      </c>
      <c r="I867" s="81">
        <v>3.4000000000000057</v>
      </c>
      <c r="J867" s="81" t="s">
        <v>111</v>
      </c>
      <c r="K867" s="81" t="s">
        <v>95</v>
      </c>
      <c r="L867" s="82">
        <v>0</v>
      </c>
      <c r="M867" s="83" t="s">
        <v>100</v>
      </c>
      <c r="N867" s="83" t="s">
        <v>100</v>
      </c>
      <c r="O867" s="83" t="s">
        <v>100</v>
      </c>
      <c r="P867" s="84">
        <v>0</v>
      </c>
      <c r="Q867" s="85">
        <f t="shared" si="303"/>
        <v>1</v>
      </c>
      <c r="R867" s="91">
        <v>4520</v>
      </c>
      <c r="S867" s="87"/>
      <c r="T867" s="88">
        <f>IF(S867=0,0,SUM($S$5:S867))</f>
        <v>0</v>
      </c>
      <c r="U867" s="89">
        <f t="shared" si="304"/>
        <v>0</v>
      </c>
      <c r="V867" s="89">
        <f t="shared" si="305"/>
        <v>0</v>
      </c>
      <c r="W867" s="90">
        <f t="shared" si="306"/>
        <v>0</v>
      </c>
      <c r="X867" s="90">
        <f t="shared" si="307"/>
        <v>0</v>
      </c>
      <c r="Y867" s="89">
        <f t="shared" si="308"/>
        <v>0</v>
      </c>
      <c r="Z867" s="89">
        <f t="shared" si="309"/>
        <v>0</v>
      </c>
      <c r="AA867" s="87"/>
      <c r="AB867" s="87"/>
      <c r="AD867" s="186" t="s">
        <v>145</v>
      </c>
    </row>
    <row r="868" spans="1:30" s="74" customFormat="1" ht="12.95" customHeight="1">
      <c r="A868" s="75" t="str">
        <f t="shared" si="298"/>
        <v/>
      </c>
      <c r="B868" s="76">
        <f t="shared" si="299"/>
        <v>114</v>
      </c>
      <c r="C868" s="77">
        <f t="shared" si="300"/>
        <v>0</v>
      </c>
      <c r="D868" s="78" t="str">
        <f t="shared" si="301"/>
        <v/>
      </c>
      <c r="E868" s="79">
        <f t="shared" si="302"/>
        <v>40</v>
      </c>
      <c r="F868" s="80">
        <v>700</v>
      </c>
      <c r="G868" s="81">
        <v>68.400000000000006</v>
      </c>
      <c r="H868" s="81">
        <v>64.989999999999995</v>
      </c>
      <c r="I868" s="81">
        <v>3.4100000000000108</v>
      </c>
      <c r="J868" s="81" t="s">
        <v>111</v>
      </c>
      <c r="K868" s="81" t="s">
        <v>95</v>
      </c>
      <c r="L868" s="82">
        <v>0</v>
      </c>
      <c r="M868" s="83" t="s">
        <v>100</v>
      </c>
      <c r="N868" s="83" t="s">
        <v>100</v>
      </c>
      <c r="O868" s="83" t="s">
        <v>100</v>
      </c>
      <c r="P868" s="84">
        <v>0</v>
      </c>
      <c r="Q868" s="85">
        <f t="shared" si="303"/>
        <v>1</v>
      </c>
      <c r="R868" s="91">
        <v>4560</v>
      </c>
      <c r="S868" s="87"/>
      <c r="T868" s="88">
        <f>IF(S868=0,0,SUM($S$5:S868))</f>
        <v>0</v>
      </c>
      <c r="U868" s="89">
        <f t="shared" si="304"/>
        <v>0</v>
      </c>
      <c r="V868" s="89">
        <f t="shared" si="305"/>
        <v>0</v>
      </c>
      <c r="W868" s="90">
        <f t="shared" si="306"/>
        <v>0</v>
      </c>
      <c r="X868" s="90">
        <f t="shared" si="307"/>
        <v>0</v>
      </c>
      <c r="Y868" s="89">
        <f t="shared" si="308"/>
        <v>0</v>
      </c>
      <c r="Z868" s="89">
        <f t="shared" si="309"/>
        <v>0</v>
      </c>
      <c r="AA868" s="87"/>
      <c r="AB868" s="87"/>
      <c r="AD868" s="186" t="s">
        <v>145</v>
      </c>
    </row>
    <row r="869" spans="1:30" s="74" customFormat="1" ht="12.95" customHeight="1">
      <c r="A869" s="75" t="str">
        <f t="shared" si="298"/>
        <v/>
      </c>
      <c r="B869" s="76">
        <f t="shared" si="299"/>
        <v>115</v>
      </c>
      <c r="C869" s="77">
        <f t="shared" si="300"/>
        <v>0</v>
      </c>
      <c r="D869" s="78" t="str">
        <f t="shared" si="301"/>
        <v/>
      </c>
      <c r="E869" s="79">
        <f t="shared" si="302"/>
        <v>40</v>
      </c>
      <c r="F869" s="80">
        <v>700</v>
      </c>
      <c r="G869" s="81">
        <v>67.849999999999994</v>
      </c>
      <c r="H869" s="81">
        <v>64.430000000000007</v>
      </c>
      <c r="I869" s="81">
        <v>3.4199999999999875</v>
      </c>
      <c r="J869" s="81" t="s">
        <v>111</v>
      </c>
      <c r="K869" s="81" t="s">
        <v>95</v>
      </c>
      <c r="L869" s="82">
        <v>0</v>
      </c>
      <c r="M869" s="83" t="s">
        <v>100</v>
      </c>
      <c r="N869" s="83" t="s">
        <v>100</v>
      </c>
      <c r="O869" s="83" t="s">
        <v>100</v>
      </c>
      <c r="P869" s="84">
        <v>0</v>
      </c>
      <c r="Q869" s="85">
        <f t="shared" si="303"/>
        <v>1</v>
      </c>
      <c r="R869" s="91">
        <v>4600</v>
      </c>
      <c r="S869" s="87"/>
      <c r="T869" s="88">
        <f>IF(S869=0,0,SUM($S$5:S869))</f>
        <v>0</v>
      </c>
      <c r="U869" s="89">
        <f t="shared" si="304"/>
        <v>0</v>
      </c>
      <c r="V869" s="89">
        <f t="shared" si="305"/>
        <v>0</v>
      </c>
      <c r="W869" s="90">
        <f t="shared" si="306"/>
        <v>0</v>
      </c>
      <c r="X869" s="90">
        <f t="shared" si="307"/>
        <v>0</v>
      </c>
      <c r="Y869" s="89">
        <f t="shared" si="308"/>
        <v>0</v>
      </c>
      <c r="Z869" s="89">
        <f t="shared" si="309"/>
        <v>0</v>
      </c>
      <c r="AA869" s="87"/>
      <c r="AB869" s="87"/>
      <c r="AD869" s="186" t="s">
        <v>145</v>
      </c>
    </row>
    <row r="870" spans="1:30" s="74" customFormat="1" ht="12.95" customHeight="1">
      <c r="A870" s="75" t="str">
        <f t="shared" si="298"/>
        <v/>
      </c>
      <c r="B870" s="76">
        <f t="shared" si="299"/>
        <v>115</v>
      </c>
      <c r="C870" s="77">
        <f t="shared" si="300"/>
        <v>21.6</v>
      </c>
      <c r="D870" s="78" t="str">
        <f t="shared" si="301"/>
        <v/>
      </c>
      <c r="E870" s="79">
        <f t="shared" si="302"/>
        <v>21.6</v>
      </c>
      <c r="F870" s="80">
        <v>700</v>
      </c>
      <c r="G870" s="81">
        <v>67.55</v>
      </c>
      <c r="H870" s="81">
        <v>64.13</v>
      </c>
      <c r="I870" s="81">
        <v>3.4200000000000017</v>
      </c>
      <c r="J870" s="81" t="s">
        <v>111</v>
      </c>
      <c r="K870" s="81" t="s">
        <v>95</v>
      </c>
      <c r="L870" s="82">
        <v>0</v>
      </c>
      <c r="M870" s="83" t="s">
        <v>100</v>
      </c>
      <c r="N870" s="83" t="s">
        <v>100</v>
      </c>
      <c r="O870" s="83" t="s">
        <v>100</v>
      </c>
      <c r="P870" s="84">
        <v>0</v>
      </c>
      <c r="Q870" s="85">
        <f t="shared" si="303"/>
        <v>1</v>
      </c>
      <c r="R870" s="91">
        <v>4621.6000000000004</v>
      </c>
      <c r="S870" s="87"/>
      <c r="T870" s="88">
        <f>IF(S870=0,0,SUM($S$5:S870))</f>
        <v>0</v>
      </c>
      <c r="U870" s="89">
        <f t="shared" si="304"/>
        <v>0</v>
      </c>
      <c r="V870" s="89">
        <f t="shared" si="305"/>
        <v>0</v>
      </c>
      <c r="W870" s="90">
        <f t="shared" si="306"/>
        <v>0</v>
      </c>
      <c r="X870" s="90">
        <f t="shared" si="307"/>
        <v>0</v>
      </c>
      <c r="Y870" s="89">
        <f t="shared" si="308"/>
        <v>0</v>
      </c>
      <c r="Z870" s="89">
        <f t="shared" si="309"/>
        <v>0</v>
      </c>
      <c r="AA870" s="87"/>
      <c r="AB870" s="87"/>
      <c r="AD870" s="186" t="s">
        <v>145</v>
      </c>
    </row>
    <row r="871" spans="1:30" s="74" customFormat="1" ht="12.95" customHeight="1">
      <c r="A871" s="75" t="str">
        <f t="shared" si="298"/>
        <v/>
      </c>
      <c r="B871" s="76">
        <f t="shared" si="299"/>
        <v>116</v>
      </c>
      <c r="C871" s="77">
        <f t="shared" si="300"/>
        <v>0</v>
      </c>
      <c r="D871" s="78" t="str">
        <f t="shared" si="301"/>
        <v/>
      </c>
      <c r="E871" s="79">
        <f t="shared" si="302"/>
        <v>18.399999999999999</v>
      </c>
      <c r="F871" s="80">
        <v>700</v>
      </c>
      <c r="G871" s="81">
        <v>67.3</v>
      </c>
      <c r="H871" s="81">
        <v>63.95</v>
      </c>
      <c r="I871" s="81">
        <v>3.3499999999999943</v>
      </c>
      <c r="J871" s="81" t="s">
        <v>111</v>
      </c>
      <c r="K871" s="81" t="s">
        <v>95</v>
      </c>
      <c r="L871" s="82">
        <v>0</v>
      </c>
      <c r="M871" s="83" t="s">
        <v>100</v>
      </c>
      <c r="N871" s="83" t="s">
        <v>100</v>
      </c>
      <c r="O871" s="83" t="s">
        <v>100</v>
      </c>
      <c r="P871" s="84">
        <v>0</v>
      </c>
      <c r="Q871" s="85">
        <f t="shared" si="303"/>
        <v>1</v>
      </c>
      <c r="R871" s="91">
        <v>4640</v>
      </c>
      <c r="S871" s="87"/>
      <c r="T871" s="88">
        <f>IF(S871=0,0,SUM($S$5:S871))</f>
        <v>0</v>
      </c>
      <c r="U871" s="89">
        <f t="shared" si="304"/>
        <v>0</v>
      </c>
      <c r="V871" s="89">
        <f t="shared" si="305"/>
        <v>0</v>
      </c>
      <c r="W871" s="90">
        <f t="shared" si="306"/>
        <v>0</v>
      </c>
      <c r="X871" s="90">
        <f t="shared" si="307"/>
        <v>0</v>
      </c>
      <c r="Y871" s="89">
        <f t="shared" si="308"/>
        <v>0</v>
      </c>
      <c r="Z871" s="89">
        <f t="shared" si="309"/>
        <v>0</v>
      </c>
      <c r="AA871" s="87"/>
      <c r="AB871" s="87"/>
      <c r="AD871" s="186" t="s">
        <v>145</v>
      </c>
    </row>
    <row r="872" spans="1:30" s="74" customFormat="1" ht="12.95" customHeight="1">
      <c r="A872" s="75" t="str">
        <f t="shared" si="298"/>
        <v/>
      </c>
      <c r="B872" s="76">
        <f t="shared" si="299"/>
        <v>116</v>
      </c>
      <c r="C872" s="77">
        <f t="shared" si="300"/>
        <v>21.6</v>
      </c>
      <c r="D872" s="78" t="str">
        <f t="shared" si="301"/>
        <v/>
      </c>
      <c r="E872" s="79">
        <f t="shared" si="302"/>
        <v>21.6</v>
      </c>
      <c r="F872" s="80">
        <v>700</v>
      </c>
      <c r="G872" s="81">
        <v>67</v>
      </c>
      <c r="H872" s="81">
        <v>63.74</v>
      </c>
      <c r="I872" s="81">
        <v>3.259999999999998</v>
      </c>
      <c r="J872" s="81" t="s">
        <v>111</v>
      </c>
      <c r="K872" s="81" t="s">
        <v>95</v>
      </c>
      <c r="L872" s="82">
        <v>0</v>
      </c>
      <c r="M872" s="83" t="s">
        <v>100</v>
      </c>
      <c r="N872" s="83" t="s">
        <v>100</v>
      </c>
      <c r="O872" s="83" t="s">
        <v>100</v>
      </c>
      <c r="P872" s="84">
        <v>0</v>
      </c>
      <c r="Q872" s="85">
        <f t="shared" si="303"/>
        <v>1</v>
      </c>
      <c r="R872" s="91">
        <v>4661.6000000000004</v>
      </c>
      <c r="S872" s="87"/>
      <c r="T872" s="88">
        <f>IF(S872=0,0,SUM($S$5:S872))</f>
        <v>0</v>
      </c>
      <c r="U872" s="89">
        <f t="shared" si="304"/>
        <v>0</v>
      </c>
      <c r="V872" s="89">
        <f t="shared" si="305"/>
        <v>0</v>
      </c>
      <c r="W872" s="90">
        <f t="shared" si="306"/>
        <v>0</v>
      </c>
      <c r="X872" s="90">
        <f t="shared" si="307"/>
        <v>0</v>
      </c>
      <c r="Y872" s="89">
        <f t="shared" si="308"/>
        <v>0</v>
      </c>
      <c r="Z872" s="89">
        <f t="shared" si="309"/>
        <v>0</v>
      </c>
      <c r="AA872" s="87"/>
      <c r="AB872" s="87"/>
      <c r="AD872" s="186" t="s">
        <v>145</v>
      </c>
    </row>
    <row r="873" spans="1:30" s="74" customFormat="1" ht="12.95" customHeight="1">
      <c r="A873" s="75" t="str">
        <f t="shared" si="298"/>
        <v/>
      </c>
      <c r="B873" s="76">
        <f t="shared" si="299"/>
        <v>117</v>
      </c>
      <c r="C873" s="77">
        <f t="shared" si="300"/>
        <v>0</v>
      </c>
      <c r="D873" s="78" t="str">
        <f t="shared" si="301"/>
        <v/>
      </c>
      <c r="E873" s="79">
        <f t="shared" si="302"/>
        <v>18.399999999999999</v>
      </c>
      <c r="F873" s="80">
        <v>700</v>
      </c>
      <c r="G873" s="81">
        <v>66.91</v>
      </c>
      <c r="H873" s="81">
        <v>63.56</v>
      </c>
      <c r="I873" s="81">
        <v>3.3499999999999943</v>
      </c>
      <c r="J873" s="81" t="s">
        <v>111</v>
      </c>
      <c r="K873" s="81" t="s">
        <v>95</v>
      </c>
      <c r="L873" s="82">
        <v>0</v>
      </c>
      <c r="M873" s="83" t="s">
        <v>100</v>
      </c>
      <c r="N873" s="83" t="s">
        <v>100</v>
      </c>
      <c r="O873" s="83" t="s">
        <v>100</v>
      </c>
      <c r="P873" s="84">
        <v>0</v>
      </c>
      <c r="Q873" s="85">
        <f t="shared" si="303"/>
        <v>1</v>
      </c>
      <c r="R873" s="91">
        <v>4680</v>
      </c>
      <c r="S873" s="87"/>
      <c r="T873" s="88">
        <f>IF(S873=0,0,SUM($S$5:S873))</f>
        <v>0</v>
      </c>
      <c r="U873" s="89">
        <f t="shared" si="304"/>
        <v>0</v>
      </c>
      <c r="V873" s="89">
        <f t="shared" si="305"/>
        <v>0</v>
      </c>
      <c r="W873" s="90">
        <f t="shared" si="306"/>
        <v>0</v>
      </c>
      <c r="X873" s="90">
        <f t="shared" si="307"/>
        <v>0</v>
      </c>
      <c r="Y873" s="89">
        <f t="shared" si="308"/>
        <v>0</v>
      </c>
      <c r="Z873" s="89">
        <f t="shared" si="309"/>
        <v>0</v>
      </c>
      <c r="AA873" s="87"/>
      <c r="AB873" s="87"/>
      <c r="AD873" s="186" t="s">
        <v>145</v>
      </c>
    </row>
    <row r="874" spans="1:30" s="74" customFormat="1" ht="12.95" customHeight="1">
      <c r="A874" s="75" t="str">
        <f t="shared" si="298"/>
        <v/>
      </c>
      <c r="B874" s="76">
        <f t="shared" si="299"/>
        <v>117</v>
      </c>
      <c r="C874" s="77">
        <f t="shared" si="300"/>
        <v>21.6</v>
      </c>
      <c r="D874" s="78" t="str">
        <f t="shared" si="301"/>
        <v/>
      </c>
      <c r="E874" s="79">
        <f t="shared" si="302"/>
        <v>21.6</v>
      </c>
      <c r="F874" s="80">
        <v>700</v>
      </c>
      <c r="G874" s="81">
        <v>66.81</v>
      </c>
      <c r="H874" s="81">
        <v>63.35</v>
      </c>
      <c r="I874" s="81">
        <v>3.4600000000000009</v>
      </c>
      <c r="J874" s="81" t="s">
        <v>111</v>
      </c>
      <c r="K874" s="81" t="s">
        <v>95</v>
      </c>
      <c r="L874" s="82">
        <v>0</v>
      </c>
      <c r="M874" s="83" t="s">
        <v>100</v>
      </c>
      <c r="N874" s="83" t="s">
        <v>100</v>
      </c>
      <c r="O874" s="83" t="s">
        <v>100</v>
      </c>
      <c r="P874" s="84">
        <v>0</v>
      </c>
      <c r="Q874" s="85">
        <f t="shared" si="303"/>
        <v>1</v>
      </c>
      <c r="R874" s="91">
        <v>4701.6000000000004</v>
      </c>
      <c r="S874" s="87"/>
      <c r="T874" s="88">
        <f>IF(S874=0,0,SUM($S$5:S874))</f>
        <v>0</v>
      </c>
      <c r="U874" s="89">
        <f t="shared" si="304"/>
        <v>0</v>
      </c>
      <c r="V874" s="89">
        <f t="shared" si="305"/>
        <v>0</v>
      </c>
      <c r="W874" s="90">
        <f t="shared" si="306"/>
        <v>0</v>
      </c>
      <c r="X874" s="90">
        <f t="shared" si="307"/>
        <v>0</v>
      </c>
      <c r="Y874" s="89">
        <f t="shared" si="308"/>
        <v>0</v>
      </c>
      <c r="Z874" s="89">
        <f t="shared" si="309"/>
        <v>0</v>
      </c>
      <c r="AA874" s="87"/>
      <c r="AB874" s="87"/>
      <c r="AD874" s="186" t="s">
        <v>145</v>
      </c>
    </row>
    <row r="875" spans="1:30" s="74" customFormat="1" ht="12.95" customHeight="1">
      <c r="A875" s="75" t="str">
        <f t="shared" si="298"/>
        <v/>
      </c>
      <c r="B875" s="76">
        <f t="shared" si="299"/>
        <v>118</v>
      </c>
      <c r="C875" s="77">
        <f t="shared" si="300"/>
        <v>0</v>
      </c>
      <c r="D875" s="78" t="str">
        <f t="shared" si="301"/>
        <v/>
      </c>
      <c r="E875" s="79">
        <f t="shared" si="302"/>
        <v>18.399999999999999</v>
      </c>
      <c r="F875" s="80">
        <v>700</v>
      </c>
      <c r="G875" s="81">
        <v>66.73</v>
      </c>
      <c r="H875" s="81">
        <v>63.23</v>
      </c>
      <c r="I875" s="81">
        <v>3.5000000000000071</v>
      </c>
      <c r="J875" s="81" t="s">
        <v>111</v>
      </c>
      <c r="K875" s="81" t="s">
        <v>95</v>
      </c>
      <c r="L875" s="82">
        <v>0</v>
      </c>
      <c r="M875" s="83" t="s">
        <v>100</v>
      </c>
      <c r="N875" s="83" t="s">
        <v>100</v>
      </c>
      <c r="O875" s="83" t="s">
        <v>100</v>
      </c>
      <c r="P875" s="84">
        <v>0</v>
      </c>
      <c r="Q875" s="85">
        <f t="shared" si="303"/>
        <v>1</v>
      </c>
      <c r="R875" s="91">
        <v>4720</v>
      </c>
      <c r="S875" s="87"/>
      <c r="T875" s="88">
        <f>IF(S875=0,0,SUM($S$5:S875))</f>
        <v>0</v>
      </c>
      <c r="U875" s="89">
        <f t="shared" si="304"/>
        <v>0</v>
      </c>
      <c r="V875" s="89">
        <f t="shared" si="305"/>
        <v>0</v>
      </c>
      <c r="W875" s="90">
        <f t="shared" si="306"/>
        <v>0</v>
      </c>
      <c r="X875" s="90">
        <f t="shared" si="307"/>
        <v>0</v>
      </c>
      <c r="Y875" s="89">
        <f t="shared" si="308"/>
        <v>0</v>
      </c>
      <c r="Z875" s="89">
        <f t="shared" si="309"/>
        <v>0</v>
      </c>
      <c r="AA875" s="87"/>
      <c r="AB875" s="87"/>
      <c r="AD875" s="186" t="s">
        <v>145</v>
      </c>
    </row>
    <row r="876" spans="1:30" s="74" customFormat="1" ht="12.95" customHeight="1">
      <c r="A876" s="75" t="str">
        <f t="shared" si="298"/>
        <v/>
      </c>
      <c r="B876" s="76">
        <f t="shared" si="299"/>
        <v>119</v>
      </c>
      <c r="C876" s="77">
        <f t="shared" si="300"/>
        <v>0</v>
      </c>
      <c r="D876" s="78" t="str">
        <f t="shared" si="301"/>
        <v/>
      </c>
      <c r="E876" s="79">
        <f t="shared" si="302"/>
        <v>40</v>
      </c>
      <c r="F876" s="80">
        <v>700</v>
      </c>
      <c r="G876" s="81">
        <v>66.540000000000006</v>
      </c>
      <c r="H876" s="81">
        <v>62.98</v>
      </c>
      <c r="I876" s="81">
        <v>3.5600000000000094</v>
      </c>
      <c r="J876" s="81" t="s">
        <v>111</v>
      </c>
      <c r="K876" s="81" t="s">
        <v>95</v>
      </c>
      <c r="L876" s="82">
        <v>0</v>
      </c>
      <c r="M876" s="83" t="s">
        <v>100</v>
      </c>
      <c r="N876" s="83" t="s">
        <v>100</v>
      </c>
      <c r="O876" s="83" t="s">
        <v>100</v>
      </c>
      <c r="P876" s="84">
        <v>0</v>
      </c>
      <c r="Q876" s="85">
        <f t="shared" si="303"/>
        <v>1</v>
      </c>
      <c r="R876" s="91">
        <v>4760</v>
      </c>
      <c r="S876" s="87"/>
      <c r="T876" s="88">
        <f>IF(S876=0,0,SUM($S$5:S876))</f>
        <v>0</v>
      </c>
      <c r="U876" s="89">
        <f t="shared" si="304"/>
        <v>0</v>
      </c>
      <c r="V876" s="89">
        <f t="shared" si="305"/>
        <v>0</v>
      </c>
      <c r="W876" s="90">
        <f t="shared" si="306"/>
        <v>0</v>
      </c>
      <c r="X876" s="90">
        <f t="shared" si="307"/>
        <v>0</v>
      </c>
      <c r="Y876" s="89">
        <f t="shared" si="308"/>
        <v>0</v>
      </c>
      <c r="Z876" s="89">
        <f t="shared" si="309"/>
        <v>0</v>
      </c>
      <c r="AA876" s="87"/>
      <c r="AB876" s="87"/>
      <c r="AD876" s="186" t="s">
        <v>145</v>
      </c>
    </row>
    <row r="877" spans="1:30" s="74" customFormat="1" ht="12.95" customHeight="1">
      <c r="A877" s="75" t="str">
        <f t="shared" si="298"/>
        <v/>
      </c>
      <c r="B877" s="76">
        <f t="shared" si="299"/>
        <v>120</v>
      </c>
      <c r="C877" s="77">
        <f t="shared" si="300"/>
        <v>0</v>
      </c>
      <c r="D877" s="78" t="str">
        <f t="shared" si="301"/>
        <v/>
      </c>
      <c r="E877" s="79">
        <f t="shared" si="302"/>
        <v>40</v>
      </c>
      <c r="F877" s="80">
        <v>700</v>
      </c>
      <c r="G877" s="81">
        <v>66.349999999999994</v>
      </c>
      <c r="H877" s="81">
        <v>62.72</v>
      </c>
      <c r="I877" s="81">
        <v>3.6299999999999955</v>
      </c>
      <c r="J877" s="81" t="s">
        <v>111</v>
      </c>
      <c r="K877" s="81" t="s">
        <v>95</v>
      </c>
      <c r="L877" s="82">
        <v>0</v>
      </c>
      <c r="M877" s="83" t="s">
        <v>100</v>
      </c>
      <c r="N877" s="83" t="s">
        <v>100</v>
      </c>
      <c r="O877" s="83" t="s">
        <v>100</v>
      </c>
      <c r="P877" s="84">
        <v>0</v>
      </c>
      <c r="Q877" s="85">
        <f t="shared" si="303"/>
        <v>1</v>
      </c>
      <c r="R877" s="91">
        <v>4800</v>
      </c>
      <c r="S877" s="87"/>
      <c r="T877" s="88">
        <f>IF(S877=0,0,SUM($S$5:S877))</f>
        <v>0</v>
      </c>
      <c r="U877" s="89">
        <f t="shared" si="304"/>
        <v>0</v>
      </c>
      <c r="V877" s="89">
        <f t="shared" si="305"/>
        <v>0</v>
      </c>
      <c r="W877" s="90">
        <f t="shared" si="306"/>
        <v>0</v>
      </c>
      <c r="X877" s="90">
        <f t="shared" si="307"/>
        <v>0</v>
      </c>
      <c r="Y877" s="89">
        <f t="shared" si="308"/>
        <v>0</v>
      </c>
      <c r="Z877" s="89">
        <f t="shared" si="309"/>
        <v>0</v>
      </c>
      <c r="AA877" s="87"/>
      <c r="AB877" s="87"/>
      <c r="AD877" s="186" t="s">
        <v>145</v>
      </c>
    </row>
    <row r="878" spans="1:30" s="74" customFormat="1" ht="12.95" customHeight="1">
      <c r="A878" s="75" t="str">
        <f t="shared" si="298"/>
        <v/>
      </c>
      <c r="B878" s="76">
        <f t="shared" si="299"/>
        <v>121</v>
      </c>
      <c r="C878" s="77">
        <f t="shared" si="300"/>
        <v>0</v>
      </c>
      <c r="D878" s="78" t="str">
        <f t="shared" si="301"/>
        <v/>
      </c>
      <c r="E878" s="79">
        <f t="shared" si="302"/>
        <v>40</v>
      </c>
      <c r="F878" s="80">
        <v>700</v>
      </c>
      <c r="G878" s="81">
        <v>66.16</v>
      </c>
      <c r="H878" s="81">
        <v>62.47</v>
      </c>
      <c r="I878" s="81">
        <v>3.6899999999999977</v>
      </c>
      <c r="J878" s="81" t="s">
        <v>111</v>
      </c>
      <c r="K878" s="81" t="s">
        <v>95</v>
      </c>
      <c r="L878" s="82">
        <v>0</v>
      </c>
      <c r="M878" s="83" t="s">
        <v>100</v>
      </c>
      <c r="N878" s="83" t="s">
        <v>100</v>
      </c>
      <c r="O878" s="83" t="s">
        <v>100</v>
      </c>
      <c r="P878" s="84">
        <v>0</v>
      </c>
      <c r="Q878" s="85">
        <f t="shared" si="303"/>
        <v>1</v>
      </c>
      <c r="R878" s="91">
        <v>4840</v>
      </c>
      <c r="S878" s="87"/>
      <c r="T878" s="88">
        <f>IF(S878=0,0,SUM($S$5:S878))</f>
        <v>0</v>
      </c>
      <c r="U878" s="89">
        <f t="shared" si="304"/>
        <v>0</v>
      </c>
      <c r="V878" s="89">
        <f t="shared" si="305"/>
        <v>0</v>
      </c>
      <c r="W878" s="90">
        <f t="shared" si="306"/>
        <v>0</v>
      </c>
      <c r="X878" s="90">
        <f t="shared" si="307"/>
        <v>0</v>
      </c>
      <c r="Y878" s="89">
        <f t="shared" si="308"/>
        <v>0</v>
      </c>
      <c r="Z878" s="89">
        <f t="shared" si="309"/>
        <v>0</v>
      </c>
      <c r="AA878" s="87"/>
      <c r="AB878" s="87"/>
      <c r="AD878" s="186" t="s">
        <v>145</v>
      </c>
    </row>
    <row r="879" spans="1:30" s="74" customFormat="1" ht="12.95" customHeight="1">
      <c r="A879" s="75" t="str">
        <f t="shared" si="298"/>
        <v/>
      </c>
      <c r="B879" s="76">
        <f t="shared" si="299"/>
        <v>121</v>
      </c>
      <c r="C879" s="77">
        <f t="shared" si="300"/>
        <v>21.6</v>
      </c>
      <c r="D879" s="78" t="str">
        <f t="shared" si="301"/>
        <v/>
      </c>
      <c r="E879" s="79">
        <f t="shared" si="302"/>
        <v>21.6</v>
      </c>
      <c r="F879" s="80">
        <v>700</v>
      </c>
      <c r="G879" s="81">
        <v>66.06</v>
      </c>
      <c r="H879" s="81">
        <v>62.33</v>
      </c>
      <c r="I879" s="81">
        <v>3.730000000000004</v>
      </c>
      <c r="J879" s="81" t="s">
        <v>111</v>
      </c>
      <c r="K879" s="81" t="s">
        <v>95</v>
      </c>
      <c r="L879" s="82">
        <v>0</v>
      </c>
      <c r="M879" s="83" t="s">
        <v>100</v>
      </c>
      <c r="N879" s="83" t="s">
        <v>100</v>
      </c>
      <c r="O879" s="83" t="s">
        <v>100</v>
      </c>
      <c r="P879" s="84">
        <v>0</v>
      </c>
      <c r="Q879" s="85">
        <f t="shared" si="303"/>
        <v>1</v>
      </c>
      <c r="R879" s="91">
        <v>4861.6000000000004</v>
      </c>
      <c r="S879" s="87"/>
      <c r="T879" s="88">
        <f>IF(S879=0,0,SUM($S$5:S879))</f>
        <v>0</v>
      </c>
      <c r="U879" s="89">
        <f t="shared" si="304"/>
        <v>0</v>
      </c>
      <c r="V879" s="89">
        <f t="shared" si="305"/>
        <v>0</v>
      </c>
      <c r="W879" s="90">
        <f t="shared" si="306"/>
        <v>0</v>
      </c>
      <c r="X879" s="90">
        <f t="shared" si="307"/>
        <v>0</v>
      </c>
      <c r="Y879" s="89">
        <f t="shared" si="308"/>
        <v>0</v>
      </c>
      <c r="Z879" s="89">
        <f t="shared" si="309"/>
        <v>0</v>
      </c>
      <c r="AA879" s="87"/>
      <c r="AB879" s="87"/>
      <c r="AD879" s="186" t="s">
        <v>145</v>
      </c>
    </row>
    <row r="880" spans="1:30" s="74" customFormat="1" ht="12.95" customHeight="1">
      <c r="A880" s="75" t="str">
        <f t="shared" si="298"/>
        <v/>
      </c>
      <c r="B880" s="76">
        <f t="shared" si="299"/>
        <v>122</v>
      </c>
      <c r="C880" s="77">
        <f t="shared" si="300"/>
        <v>0</v>
      </c>
      <c r="D880" s="78" t="str">
        <f t="shared" si="301"/>
        <v/>
      </c>
      <c r="E880" s="79">
        <f t="shared" si="302"/>
        <v>18.399999999999999</v>
      </c>
      <c r="F880" s="80">
        <v>700</v>
      </c>
      <c r="G880" s="81">
        <v>65.98</v>
      </c>
      <c r="H880" s="81">
        <v>62.33</v>
      </c>
      <c r="I880" s="81">
        <v>3.6500000000000057</v>
      </c>
      <c r="J880" s="81" t="s">
        <v>111</v>
      </c>
      <c r="K880" s="81" t="s">
        <v>95</v>
      </c>
      <c r="L880" s="82">
        <v>0</v>
      </c>
      <c r="M880" s="83" t="s">
        <v>100</v>
      </c>
      <c r="N880" s="83" t="s">
        <v>100</v>
      </c>
      <c r="O880" s="83" t="s">
        <v>100</v>
      </c>
      <c r="P880" s="84">
        <v>0</v>
      </c>
      <c r="Q880" s="85">
        <f t="shared" si="303"/>
        <v>1</v>
      </c>
      <c r="R880" s="91">
        <v>4880</v>
      </c>
      <c r="S880" s="87"/>
      <c r="T880" s="88">
        <f>IF(S880=0,0,SUM($S$5:S880))</f>
        <v>0</v>
      </c>
      <c r="U880" s="89">
        <f t="shared" si="304"/>
        <v>0</v>
      </c>
      <c r="V880" s="89">
        <f t="shared" si="305"/>
        <v>0</v>
      </c>
      <c r="W880" s="90">
        <f t="shared" si="306"/>
        <v>0</v>
      </c>
      <c r="X880" s="90">
        <f t="shared" si="307"/>
        <v>0</v>
      </c>
      <c r="Y880" s="89">
        <f t="shared" si="308"/>
        <v>0</v>
      </c>
      <c r="Z880" s="89">
        <f t="shared" si="309"/>
        <v>0</v>
      </c>
      <c r="AA880" s="87"/>
      <c r="AB880" s="87"/>
      <c r="AD880" s="186" t="s">
        <v>145</v>
      </c>
    </row>
    <row r="881" spans="1:30" s="74" customFormat="1" ht="12.95" customHeight="1">
      <c r="A881" s="75" t="str">
        <f t="shared" si="298"/>
        <v/>
      </c>
      <c r="B881" s="76">
        <f t="shared" si="299"/>
        <v>123</v>
      </c>
      <c r="C881" s="77">
        <f t="shared" si="300"/>
        <v>0</v>
      </c>
      <c r="D881" s="78" t="str">
        <f t="shared" si="301"/>
        <v/>
      </c>
      <c r="E881" s="79">
        <f t="shared" si="302"/>
        <v>40</v>
      </c>
      <c r="F881" s="80">
        <v>700</v>
      </c>
      <c r="G881" s="81">
        <v>65.790000000000006</v>
      </c>
      <c r="H881" s="81">
        <v>62.32</v>
      </c>
      <c r="I881" s="81">
        <v>3.470000000000006</v>
      </c>
      <c r="J881" s="81" t="s">
        <v>111</v>
      </c>
      <c r="K881" s="81" t="s">
        <v>95</v>
      </c>
      <c r="L881" s="82">
        <v>0</v>
      </c>
      <c r="M881" s="83" t="s">
        <v>100</v>
      </c>
      <c r="N881" s="83" t="s">
        <v>100</v>
      </c>
      <c r="O881" s="83" t="s">
        <v>100</v>
      </c>
      <c r="P881" s="84">
        <v>0</v>
      </c>
      <c r="Q881" s="85">
        <f t="shared" si="303"/>
        <v>1</v>
      </c>
      <c r="R881" s="91">
        <v>4920</v>
      </c>
      <c r="S881" s="87"/>
      <c r="T881" s="88">
        <f>IF(S881=0,0,SUM($S$5:S881))</f>
        <v>0</v>
      </c>
      <c r="U881" s="89">
        <f t="shared" si="304"/>
        <v>0</v>
      </c>
      <c r="V881" s="89">
        <f t="shared" si="305"/>
        <v>0</v>
      </c>
      <c r="W881" s="90">
        <f t="shared" si="306"/>
        <v>0</v>
      </c>
      <c r="X881" s="90">
        <f t="shared" si="307"/>
        <v>0</v>
      </c>
      <c r="Y881" s="89">
        <f t="shared" si="308"/>
        <v>0</v>
      </c>
      <c r="Z881" s="89">
        <f t="shared" si="309"/>
        <v>0</v>
      </c>
      <c r="AA881" s="87"/>
      <c r="AB881" s="87"/>
      <c r="AD881" s="186" t="s">
        <v>145</v>
      </c>
    </row>
    <row r="882" spans="1:30" s="74" customFormat="1" ht="12.95" customHeight="1">
      <c r="A882" s="75" t="str">
        <f t="shared" si="298"/>
        <v/>
      </c>
      <c r="B882" s="76">
        <f t="shared" si="299"/>
        <v>123</v>
      </c>
      <c r="C882" s="77">
        <f t="shared" si="300"/>
        <v>23.1</v>
      </c>
      <c r="D882" s="78" t="str">
        <f t="shared" si="301"/>
        <v/>
      </c>
      <c r="E882" s="79">
        <f t="shared" si="302"/>
        <v>23.1</v>
      </c>
      <c r="F882" s="80">
        <v>700</v>
      </c>
      <c r="G882" s="81">
        <v>65.680000000000007</v>
      </c>
      <c r="H882" s="81">
        <v>62.31</v>
      </c>
      <c r="I882" s="81">
        <v>3.3700000000000045</v>
      </c>
      <c r="J882" s="81" t="s">
        <v>111</v>
      </c>
      <c r="K882" s="81" t="s">
        <v>95</v>
      </c>
      <c r="L882" s="82">
        <v>0</v>
      </c>
      <c r="M882" s="83" t="s">
        <v>104</v>
      </c>
      <c r="N882" s="83" t="s">
        <v>100</v>
      </c>
      <c r="O882" s="83" t="s">
        <v>100</v>
      </c>
      <c r="P882" s="84">
        <v>0</v>
      </c>
      <c r="Q882" s="85">
        <f t="shared" si="303"/>
        <v>1</v>
      </c>
      <c r="R882" s="91">
        <v>4943.1000000000004</v>
      </c>
      <c r="S882" s="87"/>
      <c r="T882" s="88">
        <f>IF(S882=0,0,SUM($S$5:S882))</f>
        <v>0</v>
      </c>
      <c r="U882" s="89">
        <f t="shared" si="304"/>
        <v>0</v>
      </c>
      <c r="V882" s="89">
        <f t="shared" si="305"/>
        <v>0</v>
      </c>
      <c r="W882" s="90">
        <f t="shared" si="306"/>
        <v>0</v>
      </c>
      <c r="X882" s="90">
        <f t="shared" si="307"/>
        <v>0</v>
      </c>
      <c r="Y882" s="89">
        <f t="shared" si="308"/>
        <v>0</v>
      </c>
      <c r="Z882" s="89">
        <f t="shared" si="309"/>
        <v>0</v>
      </c>
      <c r="AA882" s="87"/>
      <c r="AB882" s="87"/>
      <c r="AD882" s="186" t="s">
        <v>145</v>
      </c>
    </row>
    <row r="883" spans="1:30" s="74" customFormat="1" ht="12.95" customHeight="1">
      <c r="A883" s="75" t="str">
        <f t="shared" si="298"/>
        <v/>
      </c>
      <c r="B883" s="76">
        <f t="shared" si="299"/>
        <v>123</v>
      </c>
      <c r="C883" s="77">
        <f t="shared" si="300"/>
        <v>36.299999999999997</v>
      </c>
      <c r="D883" s="78" t="str">
        <f t="shared" si="301"/>
        <v/>
      </c>
      <c r="E883" s="79">
        <f t="shared" si="302"/>
        <v>13.2</v>
      </c>
      <c r="F883" s="80">
        <v>700</v>
      </c>
      <c r="G883" s="81">
        <v>65.72</v>
      </c>
      <c r="H883" s="81">
        <v>62.31</v>
      </c>
      <c r="I883" s="81">
        <v>3.4099999999999966</v>
      </c>
      <c r="J883" s="81" t="s">
        <v>111</v>
      </c>
      <c r="K883" s="81" t="s">
        <v>95</v>
      </c>
      <c r="L883" s="82">
        <v>0</v>
      </c>
      <c r="M883" s="83" t="s">
        <v>104</v>
      </c>
      <c r="N883" s="83" t="s">
        <v>100</v>
      </c>
      <c r="O883" s="83" t="s">
        <v>100</v>
      </c>
      <c r="P883" s="84">
        <v>0</v>
      </c>
      <c r="Q883" s="85">
        <f t="shared" si="303"/>
        <v>1</v>
      </c>
      <c r="R883" s="91">
        <v>4956.3</v>
      </c>
      <c r="S883" s="87"/>
      <c r="T883" s="88">
        <f>IF(S883=0,0,SUM($S$5:S883))</f>
        <v>0</v>
      </c>
      <c r="U883" s="89">
        <f t="shared" si="304"/>
        <v>0</v>
      </c>
      <c r="V883" s="89">
        <f t="shared" si="305"/>
        <v>0</v>
      </c>
      <c r="W883" s="90">
        <f t="shared" si="306"/>
        <v>0</v>
      </c>
      <c r="X883" s="90">
        <f t="shared" si="307"/>
        <v>0</v>
      </c>
      <c r="Y883" s="89">
        <f t="shared" si="308"/>
        <v>0</v>
      </c>
      <c r="Z883" s="89">
        <f t="shared" si="309"/>
        <v>0</v>
      </c>
      <c r="AA883" s="87"/>
      <c r="AB883" s="87"/>
      <c r="AD883" s="186" t="s">
        <v>145</v>
      </c>
    </row>
    <row r="884" spans="1:30" s="74" customFormat="1" ht="12.95" customHeight="1">
      <c r="A884" s="75" t="str">
        <f t="shared" si="298"/>
        <v/>
      </c>
      <c r="B884" s="76">
        <f t="shared" si="299"/>
        <v>124</v>
      </c>
      <c r="C884" s="77">
        <f t="shared" si="300"/>
        <v>0</v>
      </c>
      <c r="D884" s="78" t="str">
        <f t="shared" si="301"/>
        <v/>
      </c>
      <c r="E884" s="79">
        <f t="shared" si="302"/>
        <v>3.7</v>
      </c>
      <c r="F884" s="80">
        <v>700</v>
      </c>
      <c r="G884" s="81">
        <v>65.73</v>
      </c>
      <c r="H884" s="81">
        <v>62.31</v>
      </c>
      <c r="I884" s="81">
        <v>3.4200000000000017</v>
      </c>
      <c r="J884" s="81" t="s">
        <v>111</v>
      </c>
      <c r="K884" s="81" t="s">
        <v>95</v>
      </c>
      <c r="L884" s="82">
        <v>0</v>
      </c>
      <c r="M884" s="83" t="s">
        <v>100</v>
      </c>
      <c r="N884" s="83" t="s">
        <v>100</v>
      </c>
      <c r="O884" s="83" t="s">
        <v>100</v>
      </c>
      <c r="P884" s="84">
        <v>0</v>
      </c>
      <c r="Q884" s="85">
        <f t="shared" si="303"/>
        <v>1</v>
      </c>
      <c r="R884" s="91">
        <v>4960</v>
      </c>
      <c r="S884" s="87"/>
      <c r="T884" s="88">
        <f>IF(S884=0,0,SUM($S$5:S884))</f>
        <v>0</v>
      </c>
      <c r="U884" s="89">
        <f t="shared" si="304"/>
        <v>0</v>
      </c>
      <c r="V884" s="89">
        <f t="shared" si="305"/>
        <v>0</v>
      </c>
      <c r="W884" s="90">
        <f t="shared" si="306"/>
        <v>0</v>
      </c>
      <c r="X884" s="90">
        <f t="shared" si="307"/>
        <v>0</v>
      </c>
      <c r="Y884" s="89">
        <f t="shared" si="308"/>
        <v>0</v>
      </c>
      <c r="Z884" s="89">
        <f t="shared" si="309"/>
        <v>0</v>
      </c>
      <c r="AA884" s="87"/>
      <c r="AB884" s="87"/>
      <c r="AD884" s="186" t="s">
        <v>145</v>
      </c>
    </row>
    <row r="885" spans="1:30" s="74" customFormat="1" ht="12.95" customHeight="1">
      <c r="A885" s="75" t="str">
        <f t="shared" si="298"/>
        <v/>
      </c>
      <c r="B885" s="76">
        <f t="shared" si="299"/>
        <v>124</v>
      </c>
      <c r="C885" s="77">
        <f t="shared" si="300"/>
        <v>23.3</v>
      </c>
      <c r="D885" s="78" t="str">
        <f t="shared" si="301"/>
        <v/>
      </c>
      <c r="E885" s="79">
        <f t="shared" si="302"/>
        <v>23.3</v>
      </c>
      <c r="F885" s="80">
        <v>700</v>
      </c>
      <c r="G885" s="81">
        <v>65.81</v>
      </c>
      <c r="H885" s="81">
        <v>62.31</v>
      </c>
      <c r="I885" s="81">
        <v>3.5</v>
      </c>
      <c r="J885" s="81" t="s">
        <v>111</v>
      </c>
      <c r="K885" s="81" t="s">
        <v>95</v>
      </c>
      <c r="L885" s="82">
        <v>0</v>
      </c>
      <c r="M885" s="83" t="s">
        <v>100</v>
      </c>
      <c r="N885" s="83" t="s">
        <v>100</v>
      </c>
      <c r="O885" s="83" t="s">
        <v>100</v>
      </c>
      <c r="P885" s="84">
        <v>0</v>
      </c>
      <c r="Q885" s="85">
        <f t="shared" si="303"/>
        <v>1</v>
      </c>
      <c r="R885" s="91">
        <v>4983.3</v>
      </c>
      <c r="S885" s="87"/>
      <c r="T885" s="88">
        <f>IF(S885=0,0,SUM($S$5:S885))</f>
        <v>0</v>
      </c>
      <c r="U885" s="89">
        <f t="shared" si="304"/>
        <v>0</v>
      </c>
      <c r="V885" s="89">
        <f t="shared" si="305"/>
        <v>0</v>
      </c>
      <c r="W885" s="90">
        <f t="shared" si="306"/>
        <v>0</v>
      </c>
      <c r="X885" s="90">
        <f t="shared" si="307"/>
        <v>0</v>
      </c>
      <c r="Y885" s="89">
        <f t="shared" si="308"/>
        <v>0</v>
      </c>
      <c r="Z885" s="89">
        <f t="shared" si="309"/>
        <v>0</v>
      </c>
      <c r="AA885" s="87"/>
      <c r="AB885" s="87"/>
      <c r="AD885" s="186" t="s">
        <v>145</v>
      </c>
    </row>
    <row r="886" spans="1:30" s="74" customFormat="1" ht="12.95" customHeight="1">
      <c r="A886" s="75" t="str">
        <f t="shared" si="298"/>
        <v/>
      </c>
      <c r="B886" s="76">
        <f t="shared" si="299"/>
        <v>125</v>
      </c>
      <c r="C886" s="77">
        <f t="shared" si="300"/>
        <v>0</v>
      </c>
      <c r="D886" s="78" t="str">
        <f t="shared" si="301"/>
        <v/>
      </c>
      <c r="E886" s="79">
        <f t="shared" si="302"/>
        <v>16.7</v>
      </c>
      <c r="F886" s="80">
        <v>700</v>
      </c>
      <c r="G886" s="81">
        <v>65.209999999999994</v>
      </c>
      <c r="H886" s="81">
        <v>62.3</v>
      </c>
      <c r="I886" s="81">
        <v>2.9099999999999966</v>
      </c>
      <c r="J886" s="81" t="s">
        <v>111</v>
      </c>
      <c r="K886" s="81" t="s">
        <v>95</v>
      </c>
      <c r="L886" s="82">
        <v>0</v>
      </c>
      <c r="M886" s="83" t="s">
        <v>100</v>
      </c>
      <c r="N886" s="83" t="s">
        <v>100</v>
      </c>
      <c r="O886" s="83" t="s">
        <v>100</v>
      </c>
      <c r="P886" s="84">
        <v>0</v>
      </c>
      <c r="Q886" s="85">
        <f t="shared" si="303"/>
        <v>1</v>
      </c>
      <c r="R886" s="91">
        <v>5000</v>
      </c>
      <c r="S886" s="87"/>
      <c r="T886" s="88">
        <f>IF(S886=0,0,SUM($S$5:S886))</f>
        <v>0</v>
      </c>
      <c r="U886" s="89">
        <f t="shared" si="304"/>
        <v>0</v>
      </c>
      <c r="V886" s="89">
        <f t="shared" si="305"/>
        <v>0</v>
      </c>
      <c r="W886" s="90">
        <f t="shared" si="306"/>
        <v>0</v>
      </c>
      <c r="X886" s="90">
        <f t="shared" si="307"/>
        <v>0</v>
      </c>
      <c r="Y886" s="89">
        <f t="shared" si="308"/>
        <v>0</v>
      </c>
      <c r="Z886" s="89">
        <f t="shared" si="309"/>
        <v>0</v>
      </c>
      <c r="AA886" s="87"/>
      <c r="AB886" s="87"/>
      <c r="AD886" s="186" t="s">
        <v>145</v>
      </c>
    </row>
    <row r="887" spans="1:30" s="74" customFormat="1" ht="12.95" customHeight="1">
      <c r="A887" s="75" t="str">
        <f t="shared" si="298"/>
        <v/>
      </c>
      <c r="B887" s="76">
        <f t="shared" si="299"/>
        <v>125</v>
      </c>
      <c r="C887" s="77">
        <f t="shared" si="300"/>
        <v>2.1</v>
      </c>
      <c r="D887" s="78" t="str">
        <f t="shared" si="301"/>
        <v/>
      </c>
      <c r="E887" s="79">
        <f t="shared" si="302"/>
        <v>2.1</v>
      </c>
      <c r="F887" s="80">
        <v>700</v>
      </c>
      <c r="G887" s="81">
        <v>65.13</v>
      </c>
      <c r="H887" s="81">
        <v>62.3</v>
      </c>
      <c r="I887" s="81">
        <v>2.8299999999999983</v>
      </c>
      <c r="J887" s="81" t="s">
        <v>111</v>
      </c>
      <c r="K887" s="81" t="s">
        <v>95</v>
      </c>
      <c r="L887" s="82">
        <v>0</v>
      </c>
      <c r="M887" s="83" t="s">
        <v>100</v>
      </c>
      <c r="N887" s="83" t="s">
        <v>100</v>
      </c>
      <c r="O887" s="83" t="s">
        <v>100</v>
      </c>
      <c r="P887" s="84">
        <v>0</v>
      </c>
      <c r="Q887" s="85">
        <f t="shared" si="303"/>
        <v>1</v>
      </c>
      <c r="R887" s="91">
        <v>5002.1000000000004</v>
      </c>
      <c r="S887" s="87"/>
      <c r="T887" s="88">
        <f>IF(S887=0,0,SUM($S$5:S887))</f>
        <v>0</v>
      </c>
      <c r="U887" s="89">
        <f t="shared" si="304"/>
        <v>0</v>
      </c>
      <c r="V887" s="89">
        <f t="shared" si="305"/>
        <v>0</v>
      </c>
      <c r="W887" s="90">
        <f t="shared" si="306"/>
        <v>0</v>
      </c>
      <c r="X887" s="90">
        <f t="shared" si="307"/>
        <v>0</v>
      </c>
      <c r="Y887" s="89">
        <f t="shared" si="308"/>
        <v>0</v>
      </c>
      <c r="Z887" s="89">
        <f t="shared" si="309"/>
        <v>0</v>
      </c>
      <c r="AA887" s="87"/>
      <c r="AB887" s="87"/>
      <c r="AD887" s="186" t="s">
        <v>145</v>
      </c>
    </row>
    <row r="888" spans="1:30" s="74" customFormat="1" ht="12.95" customHeight="1">
      <c r="A888" s="75" t="str">
        <f t="shared" si="298"/>
        <v/>
      </c>
      <c r="B888" s="76">
        <f t="shared" si="299"/>
        <v>125</v>
      </c>
      <c r="C888" s="77">
        <f t="shared" si="300"/>
        <v>11.2</v>
      </c>
      <c r="D888" s="78" t="str">
        <f t="shared" si="301"/>
        <v>(전)</v>
      </c>
      <c r="E888" s="79">
        <f t="shared" si="302"/>
        <v>9.1</v>
      </c>
      <c r="F888" s="80">
        <v>700</v>
      </c>
      <c r="G888" s="81">
        <v>65.36</v>
      </c>
      <c r="H888" s="81">
        <v>62.3</v>
      </c>
      <c r="I888" s="81">
        <v>3.0600000000000023</v>
      </c>
      <c r="J888" s="81" t="s">
        <v>111</v>
      </c>
      <c r="K888" s="81" t="s">
        <v>95</v>
      </c>
      <c r="L888" s="82">
        <v>0</v>
      </c>
      <c r="M888" s="83" t="s">
        <v>100</v>
      </c>
      <c r="N888" s="83" t="s">
        <v>100</v>
      </c>
      <c r="O888" s="83" t="s">
        <v>100</v>
      </c>
      <c r="P888" s="84">
        <v>0</v>
      </c>
      <c r="Q888" s="85">
        <f t="shared" si="303"/>
        <v>1</v>
      </c>
      <c r="R888" s="91">
        <v>5011.2</v>
      </c>
      <c r="S888" s="87"/>
      <c r="T888" s="88">
        <f>IF(S888=0,0,SUM($S$5:S888))</f>
        <v>0</v>
      </c>
      <c r="U888" s="89">
        <f t="shared" si="304"/>
        <v>0</v>
      </c>
      <c r="V888" s="89">
        <f t="shared" si="305"/>
        <v>0</v>
      </c>
      <c r="W888" s="90">
        <f t="shared" si="306"/>
        <v>0</v>
      </c>
      <c r="X888" s="90">
        <f t="shared" si="307"/>
        <v>0</v>
      </c>
      <c r="Y888" s="89">
        <f t="shared" si="308"/>
        <v>0</v>
      </c>
      <c r="Z888" s="89">
        <f t="shared" si="309"/>
        <v>0</v>
      </c>
      <c r="AA888" s="87"/>
      <c r="AB888" s="87"/>
      <c r="AD888" s="186" t="s">
        <v>145</v>
      </c>
    </row>
    <row r="889" spans="1:30" s="74" customFormat="1" ht="12.95" customHeight="1">
      <c r="A889" s="75" t="str">
        <f t="shared" si="298"/>
        <v/>
      </c>
      <c r="B889" s="76">
        <f t="shared" si="299"/>
        <v>125</v>
      </c>
      <c r="C889" s="77">
        <f t="shared" si="300"/>
        <v>11.2</v>
      </c>
      <c r="D889" s="78" t="str">
        <f t="shared" si="301"/>
        <v>(후)</v>
      </c>
      <c r="E889" s="79">
        <f t="shared" si="302"/>
        <v>0</v>
      </c>
      <c r="F889" s="80">
        <v>700</v>
      </c>
      <c r="G889" s="81">
        <v>65.36</v>
      </c>
      <c r="H889" s="81">
        <v>62.3</v>
      </c>
      <c r="I889" s="81">
        <v>3.0600000000000023</v>
      </c>
      <c r="J889" s="81" t="s">
        <v>111</v>
      </c>
      <c r="K889" s="81" t="s">
        <v>96</v>
      </c>
      <c r="L889" s="82">
        <v>0</v>
      </c>
      <c r="M889" s="83" t="s">
        <v>100</v>
      </c>
      <c r="N889" s="83" t="s">
        <v>100</v>
      </c>
      <c r="O889" s="83" t="s">
        <v>100</v>
      </c>
      <c r="P889" s="84">
        <v>0</v>
      </c>
      <c r="Q889" s="85">
        <f t="shared" si="303"/>
        <v>1</v>
      </c>
      <c r="R889" s="91">
        <v>5011.2</v>
      </c>
      <c r="S889" s="87"/>
      <c r="T889" s="88">
        <f>IF(S889=0,0,SUM($S$5:S889))</f>
        <v>0</v>
      </c>
      <c r="U889" s="89">
        <f t="shared" si="304"/>
        <v>0</v>
      </c>
      <c r="V889" s="89">
        <f t="shared" si="305"/>
        <v>0</v>
      </c>
      <c r="W889" s="90">
        <f t="shared" si="306"/>
        <v>0</v>
      </c>
      <c r="X889" s="90">
        <f t="shared" si="307"/>
        <v>0</v>
      </c>
      <c r="Y889" s="89">
        <f t="shared" si="308"/>
        <v>0</v>
      </c>
      <c r="Z889" s="89">
        <f t="shared" si="309"/>
        <v>0</v>
      </c>
      <c r="AA889" s="87"/>
      <c r="AB889" s="87"/>
      <c r="AD889" s="186" t="s">
        <v>145</v>
      </c>
    </row>
    <row r="890" spans="1:30" s="74" customFormat="1" ht="12.95" customHeight="1">
      <c r="A890" s="75" t="str">
        <f t="shared" si="298"/>
        <v/>
      </c>
      <c r="B890" s="76">
        <f t="shared" si="299"/>
        <v>125</v>
      </c>
      <c r="C890" s="77">
        <f t="shared" si="300"/>
        <v>16.2</v>
      </c>
      <c r="D890" s="78" t="str">
        <f t="shared" si="301"/>
        <v>(전)</v>
      </c>
      <c r="E890" s="79">
        <f t="shared" si="302"/>
        <v>5</v>
      </c>
      <c r="F890" s="80">
        <v>700</v>
      </c>
      <c r="G890" s="81">
        <v>65.489999999999995</v>
      </c>
      <c r="H890" s="81">
        <v>60.53</v>
      </c>
      <c r="I890" s="81">
        <v>4.9599999999999937</v>
      </c>
      <c r="J890" s="81" t="s">
        <v>111</v>
      </c>
      <c r="K890" s="81" t="s">
        <v>96</v>
      </c>
      <c r="L890" s="82">
        <v>0</v>
      </c>
      <c r="M890" s="83" t="s">
        <v>100</v>
      </c>
      <c r="N890" s="83" t="s">
        <v>110</v>
      </c>
      <c r="O890" s="83" t="s">
        <v>100</v>
      </c>
      <c r="P890" s="84">
        <v>0</v>
      </c>
      <c r="Q890" s="85">
        <f t="shared" si="303"/>
        <v>1</v>
      </c>
      <c r="R890" s="91">
        <v>5016.2</v>
      </c>
      <c r="S890" s="87"/>
      <c r="T890" s="88">
        <f>IF(S890=0,0,SUM($S$5:S890))</f>
        <v>0</v>
      </c>
      <c r="U890" s="89">
        <f t="shared" si="304"/>
        <v>0</v>
      </c>
      <c r="V890" s="89">
        <f t="shared" si="305"/>
        <v>0</v>
      </c>
      <c r="W890" s="90">
        <f t="shared" si="306"/>
        <v>0</v>
      </c>
      <c r="X890" s="90">
        <f t="shared" si="307"/>
        <v>0</v>
      </c>
      <c r="Y890" s="89">
        <f t="shared" si="308"/>
        <v>0</v>
      </c>
      <c r="Z890" s="89">
        <f t="shared" si="309"/>
        <v>0</v>
      </c>
      <c r="AA890" s="87"/>
      <c r="AB890" s="87"/>
      <c r="AD890" s="186" t="s">
        <v>145</v>
      </c>
    </row>
    <row r="891" spans="1:30" s="74" customFormat="1" ht="12.95" customHeight="1">
      <c r="A891" s="75" t="str">
        <f t="shared" si="298"/>
        <v/>
      </c>
      <c r="B891" s="76">
        <f t="shared" si="299"/>
        <v>125</v>
      </c>
      <c r="C891" s="77">
        <f t="shared" si="300"/>
        <v>16.2</v>
      </c>
      <c r="D891" s="78" t="str">
        <f t="shared" si="301"/>
        <v>(후)</v>
      </c>
      <c r="E891" s="79">
        <f t="shared" si="302"/>
        <v>0</v>
      </c>
      <c r="F891" s="80">
        <v>700</v>
      </c>
      <c r="G891" s="81">
        <v>65.489999999999995</v>
      </c>
      <c r="H891" s="81">
        <v>60.53</v>
      </c>
      <c r="I891" s="81">
        <v>4.9599999999999937</v>
      </c>
      <c r="J891" s="81" t="s">
        <v>111</v>
      </c>
      <c r="K891" s="81" t="s">
        <v>113</v>
      </c>
      <c r="L891" s="82" t="s">
        <v>114</v>
      </c>
      <c r="M891" s="83" t="s">
        <v>100</v>
      </c>
      <c r="N891" s="83" t="s">
        <v>100</v>
      </c>
      <c r="O891" s="83" t="s">
        <v>100</v>
      </c>
      <c r="P891" s="84">
        <v>0</v>
      </c>
      <c r="Q891" s="85">
        <f t="shared" si="303"/>
        <v>1</v>
      </c>
      <c r="R891" s="91">
        <v>5016.2</v>
      </c>
      <c r="S891" s="87"/>
      <c r="T891" s="88">
        <f>IF(S891=0,0,SUM($S$5:S891))</f>
        <v>0</v>
      </c>
      <c r="U891" s="89">
        <f t="shared" si="304"/>
        <v>0</v>
      </c>
      <c r="V891" s="89">
        <f t="shared" si="305"/>
        <v>0</v>
      </c>
      <c r="W891" s="90">
        <f t="shared" si="306"/>
        <v>0</v>
      </c>
      <c r="X891" s="90">
        <f t="shared" si="307"/>
        <v>0</v>
      </c>
      <c r="Y891" s="89">
        <f t="shared" si="308"/>
        <v>0</v>
      </c>
      <c r="Z891" s="89">
        <f t="shared" si="309"/>
        <v>0</v>
      </c>
      <c r="AA891" s="87"/>
      <c r="AB891" s="87"/>
      <c r="AD891" s="186" t="s">
        <v>145</v>
      </c>
    </row>
    <row r="892" spans="1:30" s="74" customFormat="1" ht="12.95" customHeight="1">
      <c r="A892" s="75" t="str">
        <f t="shared" si="298"/>
        <v/>
      </c>
      <c r="B892" s="76">
        <f t="shared" si="299"/>
        <v>125</v>
      </c>
      <c r="C892" s="77">
        <f t="shared" si="300"/>
        <v>19.8</v>
      </c>
      <c r="D892" s="78" t="str">
        <f t="shared" si="301"/>
        <v>(전)</v>
      </c>
      <c r="E892" s="79">
        <f t="shared" si="302"/>
        <v>3.6</v>
      </c>
      <c r="F892" s="80">
        <v>700</v>
      </c>
      <c r="G892" s="81">
        <v>65.58</v>
      </c>
      <c r="H892" s="81">
        <v>60.53</v>
      </c>
      <c r="I892" s="81">
        <v>5.0499999999999972</v>
      </c>
      <c r="J892" s="81" t="s">
        <v>111</v>
      </c>
      <c r="K892" s="81" t="s">
        <v>113</v>
      </c>
      <c r="L892" s="82" t="s">
        <v>114</v>
      </c>
      <c r="M892" s="83" t="s">
        <v>100</v>
      </c>
      <c r="N892" s="83" t="s">
        <v>100</v>
      </c>
      <c r="O892" s="83" t="s">
        <v>100</v>
      </c>
      <c r="P892" s="84">
        <v>0</v>
      </c>
      <c r="Q892" s="85">
        <f t="shared" si="303"/>
        <v>1</v>
      </c>
      <c r="R892" s="91">
        <v>5019.8</v>
      </c>
      <c r="S892" s="87"/>
      <c r="T892" s="88">
        <f>IF(S892=0,0,SUM($S$5:S892))</f>
        <v>0</v>
      </c>
      <c r="U892" s="89">
        <f t="shared" si="304"/>
        <v>0</v>
      </c>
      <c r="V892" s="89">
        <f t="shared" si="305"/>
        <v>0</v>
      </c>
      <c r="W892" s="90">
        <f t="shared" si="306"/>
        <v>0</v>
      </c>
      <c r="X892" s="90">
        <f t="shared" si="307"/>
        <v>0</v>
      </c>
      <c r="Y892" s="89">
        <f t="shared" si="308"/>
        <v>0</v>
      </c>
      <c r="Z892" s="89">
        <f t="shared" si="309"/>
        <v>0</v>
      </c>
      <c r="AA892" s="87"/>
      <c r="AB892" s="87"/>
      <c r="AD892" s="186" t="s">
        <v>145</v>
      </c>
    </row>
    <row r="893" spans="1:30" s="74" customFormat="1" ht="12.95" customHeight="1">
      <c r="A893" s="75" t="str">
        <f t="shared" si="298"/>
        <v/>
      </c>
      <c r="B893" s="76">
        <f t="shared" si="299"/>
        <v>125</v>
      </c>
      <c r="C893" s="77">
        <f t="shared" si="300"/>
        <v>19.8</v>
      </c>
      <c r="D893" s="78" t="str">
        <f t="shared" si="301"/>
        <v>(후)</v>
      </c>
      <c r="E893" s="79">
        <f t="shared" si="302"/>
        <v>0</v>
      </c>
      <c r="F893" s="80">
        <v>700</v>
      </c>
      <c r="G893" s="81">
        <v>65.58</v>
      </c>
      <c r="H893" s="81">
        <v>60.53</v>
      </c>
      <c r="I893" s="81">
        <v>5.0499999999999972</v>
      </c>
      <c r="J893" s="81" t="s">
        <v>111</v>
      </c>
      <c r="K893" s="81" t="s">
        <v>96</v>
      </c>
      <c r="L893" s="82">
        <v>0</v>
      </c>
      <c r="M893" s="83" t="s">
        <v>100</v>
      </c>
      <c r="N893" s="83" t="s">
        <v>100</v>
      </c>
      <c r="O893" s="83" t="s">
        <v>100</v>
      </c>
      <c r="P893" s="84">
        <v>0</v>
      </c>
      <c r="Q893" s="85">
        <f t="shared" si="303"/>
        <v>1</v>
      </c>
      <c r="R893" s="91">
        <v>5019.8</v>
      </c>
      <c r="S893" s="87"/>
      <c r="T893" s="88">
        <f>IF(S893=0,0,SUM($S$5:S893))</f>
        <v>0</v>
      </c>
      <c r="U893" s="89">
        <f t="shared" si="304"/>
        <v>0</v>
      </c>
      <c r="V893" s="89">
        <f t="shared" si="305"/>
        <v>0</v>
      </c>
      <c r="W893" s="90">
        <f t="shared" si="306"/>
        <v>0</v>
      </c>
      <c r="X893" s="90">
        <f t="shared" si="307"/>
        <v>0</v>
      </c>
      <c r="Y893" s="89">
        <f t="shared" si="308"/>
        <v>0</v>
      </c>
      <c r="Z893" s="89">
        <f t="shared" si="309"/>
        <v>0</v>
      </c>
      <c r="AA893" s="87"/>
      <c r="AB893" s="87"/>
      <c r="AD893" s="186" t="s">
        <v>145</v>
      </c>
    </row>
    <row r="894" spans="1:30" s="74" customFormat="1" ht="12.95" customHeight="1">
      <c r="A894" s="75" t="str">
        <f t="shared" ref="A894:A957" si="310">IF(P894&gt;0,P894,"")</f>
        <v/>
      </c>
      <c r="B894" s="76">
        <f t="shared" ref="B894:B957" si="311">ROUNDDOWN(R894/$P$2,0)</f>
        <v>125</v>
      </c>
      <c r="C894" s="77">
        <f t="shared" ref="C894:C957" si="312">ROUND(R894-(B894*$P$2),2)</f>
        <v>24.8</v>
      </c>
      <c r="D894" s="78" t="str">
        <f t="shared" ref="D894:D957" si="313">IF(D893="(전)","(후)",IF(AND(B894=B895,C894=C895),"(전)",""))</f>
        <v>(전)</v>
      </c>
      <c r="E894" s="79">
        <f t="shared" ref="E894:E957" si="314">IF(P894&gt;0,0,ROUND(((B894*$P$2)+C894)-((B893*$P$2)+C893),2))</f>
        <v>5</v>
      </c>
      <c r="F894" s="80">
        <v>700</v>
      </c>
      <c r="G894" s="81">
        <v>65.7</v>
      </c>
      <c r="H894" s="81">
        <v>63.27</v>
      </c>
      <c r="I894" s="81">
        <v>2.4299999999999997</v>
      </c>
      <c r="J894" s="81" t="s">
        <v>111</v>
      </c>
      <c r="K894" s="81" t="s">
        <v>96</v>
      </c>
      <c r="L894" s="82">
        <v>0</v>
      </c>
      <c r="M894" s="83" t="s">
        <v>100</v>
      </c>
      <c r="N894" s="83" t="s">
        <v>100</v>
      </c>
      <c r="O894" s="83" t="s">
        <v>100</v>
      </c>
      <c r="P894" s="84">
        <v>0</v>
      </c>
      <c r="Q894" s="85">
        <f t="shared" si="303"/>
        <v>1</v>
      </c>
      <c r="R894" s="91">
        <v>5024.8</v>
      </c>
      <c r="S894" s="87"/>
      <c r="T894" s="88">
        <f>IF(S894=0,0,SUM($S$5:S894))</f>
        <v>0</v>
      </c>
      <c r="U894" s="89">
        <f t="shared" si="304"/>
        <v>0</v>
      </c>
      <c r="V894" s="89">
        <f t="shared" si="305"/>
        <v>0</v>
      </c>
      <c r="W894" s="90">
        <f t="shared" si="306"/>
        <v>0</v>
      </c>
      <c r="X894" s="90">
        <f t="shared" si="307"/>
        <v>0</v>
      </c>
      <c r="Y894" s="89">
        <f t="shared" si="308"/>
        <v>0</v>
      </c>
      <c r="Z894" s="89">
        <f t="shared" si="309"/>
        <v>0</v>
      </c>
      <c r="AA894" s="87"/>
      <c r="AB894" s="87"/>
      <c r="AD894" s="186" t="s">
        <v>145</v>
      </c>
    </row>
    <row r="895" spans="1:30" s="74" customFormat="1" ht="12.95" customHeight="1">
      <c r="A895" s="75" t="str">
        <f t="shared" si="310"/>
        <v/>
      </c>
      <c r="B895" s="76">
        <f t="shared" si="311"/>
        <v>125</v>
      </c>
      <c r="C895" s="77">
        <f t="shared" si="312"/>
        <v>24.8</v>
      </c>
      <c r="D895" s="78" t="str">
        <f t="shared" si="313"/>
        <v>(후)</v>
      </c>
      <c r="E895" s="79">
        <f t="shared" si="314"/>
        <v>0</v>
      </c>
      <c r="F895" s="80">
        <v>700</v>
      </c>
      <c r="G895" s="81">
        <v>65.7</v>
      </c>
      <c r="H895" s="81">
        <v>63.27</v>
      </c>
      <c r="I895" s="81">
        <v>2.4299999999999997</v>
      </c>
      <c r="J895" s="81" t="s">
        <v>111</v>
      </c>
      <c r="K895" s="81" t="s">
        <v>95</v>
      </c>
      <c r="L895" s="82">
        <v>0</v>
      </c>
      <c r="M895" s="83" t="s">
        <v>100</v>
      </c>
      <c r="N895" s="83" t="s">
        <v>100</v>
      </c>
      <c r="O895" s="83" t="s">
        <v>100</v>
      </c>
      <c r="P895" s="84">
        <v>0</v>
      </c>
      <c r="Q895" s="85">
        <f t="shared" si="303"/>
        <v>1</v>
      </c>
      <c r="R895" s="91">
        <v>5024.8</v>
      </c>
      <c r="S895" s="87"/>
      <c r="T895" s="88">
        <f>IF(S895=0,0,SUM($S$5:S895))</f>
        <v>0</v>
      </c>
      <c r="U895" s="89">
        <f t="shared" si="304"/>
        <v>0</v>
      </c>
      <c r="V895" s="89">
        <f t="shared" si="305"/>
        <v>0</v>
      </c>
      <c r="W895" s="90">
        <f t="shared" si="306"/>
        <v>0</v>
      </c>
      <c r="X895" s="90">
        <f t="shared" si="307"/>
        <v>0</v>
      </c>
      <c r="Y895" s="89">
        <f t="shared" si="308"/>
        <v>0</v>
      </c>
      <c r="Z895" s="89">
        <f t="shared" si="309"/>
        <v>0</v>
      </c>
      <c r="AA895" s="87"/>
      <c r="AB895" s="87"/>
      <c r="AD895" s="186" t="s">
        <v>145</v>
      </c>
    </row>
    <row r="896" spans="1:30" s="74" customFormat="1" ht="12.95" customHeight="1">
      <c r="A896" s="75" t="str">
        <f t="shared" si="310"/>
        <v/>
      </c>
      <c r="B896" s="76">
        <f t="shared" si="311"/>
        <v>126</v>
      </c>
      <c r="C896" s="77">
        <f t="shared" si="312"/>
        <v>0</v>
      </c>
      <c r="D896" s="78" t="str">
        <f t="shared" si="313"/>
        <v/>
      </c>
      <c r="E896" s="79">
        <f t="shared" si="314"/>
        <v>15.2</v>
      </c>
      <c r="F896" s="80">
        <v>700</v>
      </c>
      <c r="G896" s="81">
        <v>66.09</v>
      </c>
      <c r="H896" s="81">
        <v>63.3</v>
      </c>
      <c r="I896" s="81">
        <v>2.7900000000000063</v>
      </c>
      <c r="J896" s="81" t="s">
        <v>111</v>
      </c>
      <c r="K896" s="81" t="s">
        <v>95</v>
      </c>
      <c r="L896" s="82">
        <v>0</v>
      </c>
      <c r="M896" s="83" t="s">
        <v>100</v>
      </c>
      <c r="N896" s="83" t="s">
        <v>100</v>
      </c>
      <c r="O896" s="83" t="s">
        <v>100</v>
      </c>
      <c r="P896" s="84">
        <v>0</v>
      </c>
      <c r="Q896" s="85">
        <f t="shared" ref="Q896:Q959" si="315">IF(P896=0,Q895,P896)</f>
        <v>1</v>
      </c>
      <c r="R896" s="91">
        <v>5040</v>
      </c>
      <c r="S896" s="87"/>
      <c r="T896" s="88">
        <f>IF(S896=0,0,SUM($S$5:S896))</f>
        <v>0</v>
      </c>
      <c r="U896" s="89">
        <f t="shared" si="304"/>
        <v>0</v>
      </c>
      <c r="V896" s="89">
        <f t="shared" si="305"/>
        <v>0</v>
      </c>
      <c r="W896" s="90">
        <f t="shared" si="306"/>
        <v>0</v>
      </c>
      <c r="X896" s="90">
        <f t="shared" si="307"/>
        <v>0</v>
      </c>
      <c r="Y896" s="89">
        <f t="shared" si="308"/>
        <v>0</v>
      </c>
      <c r="Z896" s="89">
        <f t="shared" si="309"/>
        <v>0</v>
      </c>
      <c r="AA896" s="87"/>
      <c r="AB896" s="87"/>
      <c r="AD896" s="186" t="s">
        <v>145</v>
      </c>
    </row>
    <row r="897" spans="1:30" s="74" customFormat="1" ht="12.95" customHeight="1">
      <c r="A897" s="75" t="str">
        <f t="shared" si="310"/>
        <v/>
      </c>
      <c r="B897" s="76">
        <f t="shared" si="311"/>
        <v>126</v>
      </c>
      <c r="C897" s="77">
        <f t="shared" si="312"/>
        <v>2.1</v>
      </c>
      <c r="D897" s="78" t="str">
        <f t="shared" si="313"/>
        <v/>
      </c>
      <c r="E897" s="79">
        <f t="shared" si="314"/>
        <v>2.1</v>
      </c>
      <c r="F897" s="80">
        <v>700</v>
      </c>
      <c r="G897" s="81">
        <v>66.14</v>
      </c>
      <c r="H897" s="81">
        <v>63.31</v>
      </c>
      <c r="I897" s="81">
        <v>2.8299999999999983</v>
      </c>
      <c r="J897" s="81" t="s">
        <v>111</v>
      </c>
      <c r="K897" s="81" t="s">
        <v>95</v>
      </c>
      <c r="L897" s="82">
        <v>0</v>
      </c>
      <c r="M897" s="83" t="s">
        <v>100</v>
      </c>
      <c r="N897" s="83" t="s">
        <v>100</v>
      </c>
      <c r="O897" s="83" t="s">
        <v>100</v>
      </c>
      <c r="P897" s="84">
        <v>0</v>
      </c>
      <c r="Q897" s="85">
        <f t="shared" si="315"/>
        <v>1</v>
      </c>
      <c r="R897" s="91">
        <v>5042.1000000000004</v>
      </c>
      <c r="S897" s="87"/>
      <c r="T897" s="88">
        <f>IF(S897=0,0,SUM($S$5:S897))</f>
        <v>0</v>
      </c>
      <c r="U897" s="89">
        <f t="shared" si="304"/>
        <v>0</v>
      </c>
      <c r="V897" s="89">
        <f t="shared" si="305"/>
        <v>0</v>
      </c>
      <c r="W897" s="90">
        <f t="shared" si="306"/>
        <v>0</v>
      </c>
      <c r="X897" s="90">
        <f t="shared" si="307"/>
        <v>0</v>
      </c>
      <c r="Y897" s="89">
        <f t="shared" si="308"/>
        <v>0</v>
      </c>
      <c r="Z897" s="89">
        <f t="shared" si="309"/>
        <v>0</v>
      </c>
      <c r="AA897" s="87"/>
      <c r="AB897" s="87"/>
      <c r="AD897" s="186" t="s">
        <v>145</v>
      </c>
    </row>
    <row r="898" spans="1:30" s="74" customFormat="1" ht="12.95" customHeight="1">
      <c r="A898" s="75" t="str">
        <f t="shared" si="310"/>
        <v/>
      </c>
      <c r="B898" s="76">
        <f t="shared" si="311"/>
        <v>126</v>
      </c>
      <c r="C898" s="77">
        <f t="shared" si="312"/>
        <v>10.7</v>
      </c>
      <c r="D898" s="78" t="str">
        <f t="shared" si="313"/>
        <v/>
      </c>
      <c r="E898" s="79">
        <f t="shared" si="314"/>
        <v>8.6</v>
      </c>
      <c r="F898" s="80">
        <v>700</v>
      </c>
      <c r="G898" s="81">
        <v>66.2</v>
      </c>
      <c r="H898" s="81">
        <v>63.33</v>
      </c>
      <c r="I898" s="81">
        <v>2.8700000000000045</v>
      </c>
      <c r="J898" s="81" t="s">
        <v>111</v>
      </c>
      <c r="K898" s="81" t="s">
        <v>95</v>
      </c>
      <c r="L898" s="82">
        <v>0</v>
      </c>
      <c r="M898" s="83" t="s">
        <v>104</v>
      </c>
      <c r="N898" s="83" t="s">
        <v>100</v>
      </c>
      <c r="O898" s="83" t="s">
        <v>100</v>
      </c>
      <c r="P898" s="84">
        <v>0</v>
      </c>
      <c r="Q898" s="85">
        <f t="shared" si="315"/>
        <v>1</v>
      </c>
      <c r="R898" s="91">
        <v>5050.7</v>
      </c>
      <c r="S898" s="87"/>
      <c r="T898" s="88">
        <f>IF(S898=0,0,SUM($S$5:S898))</f>
        <v>0</v>
      </c>
      <c r="U898" s="89">
        <f t="shared" si="304"/>
        <v>0</v>
      </c>
      <c r="V898" s="89">
        <f t="shared" si="305"/>
        <v>0</v>
      </c>
      <c r="W898" s="90">
        <f t="shared" si="306"/>
        <v>0</v>
      </c>
      <c r="X898" s="90">
        <f t="shared" si="307"/>
        <v>0</v>
      </c>
      <c r="Y898" s="89">
        <f t="shared" si="308"/>
        <v>0</v>
      </c>
      <c r="Z898" s="89">
        <f t="shared" si="309"/>
        <v>0</v>
      </c>
      <c r="AA898" s="87"/>
      <c r="AB898" s="87"/>
      <c r="AD898" s="186" t="s">
        <v>145</v>
      </c>
    </row>
    <row r="899" spans="1:30" s="74" customFormat="1" ht="12.95" customHeight="1">
      <c r="A899" s="75" t="str">
        <f t="shared" si="310"/>
        <v/>
      </c>
      <c r="B899" s="76">
        <f t="shared" si="311"/>
        <v>127</v>
      </c>
      <c r="C899" s="77">
        <f t="shared" si="312"/>
        <v>0</v>
      </c>
      <c r="D899" s="78" t="str">
        <f t="shared" si="313"/>
        <v/>
      </c>
      <c r="E899" s="79">
        <f t="shared" si="314"/>
        <v>29.3</v>
      </c>
      <c r="F899" s="80">
        <v>700</v>
      </c>
      <c r="G899" s="81">
        <v>66.290000000000006</v>
      </c>
      <c r="H899" s="81">
        <v>63.4</v>
      </c>
      <c r="I899" s="81">
        <v>2.8900000000000077</v>
      </c>
      <c r="J899" s="81" t="s">
        <v>111</v>
      </c>
      <c r="K899" s="81" t="s">
        <v>95</v>
      </c>
      <c r="L899" s="82">
        <v>0</v>
      </c>
      <c r="M899" s="83" t="s">
        <v>100</v>
      </c>
      <c r="N899" s="83" t="s">
        <v>100</v>
      </c>
      <c r="O899" s="83" t="s">
        <v>100</v>
      </c>
      <c r="P899" s="84">
        <v>0</v>
      </c>
      <c r="Q899" s="85">
        <f t="shared" si="315"/>
        <v>1</v>
      </c>
      <c r="R899" s="91">
        <v>5080</v>
      </c>
      <c r="S899" s="87"/>
      <c r="T899" s="88">
        <f>IF(S899=0,0,SUM($S$5:S899))</f>
        <v>0</v>
      </c>
      <c r="U899" s="89">
        <f t="shared" si="304"/>
        <v>0</v>
      </c>
      <c r="V899" s="89">
        <f t="shared" si="305"/>
        <v>0</v>
      </c>
      <c r="W899" s="90">
        <f t="shared" si="306"/>
        <v>0</v>
      </c>
      <c r="X899" s="90">
        <f t="shared" si="307"/>
        <v>0</v>
      </c>
      <c r="Y899" s="89">
        <f t="shared" si="308"/>
        <v>0</v>
      </c>
      <c r="Z899" s="89">
        <f t="shared" si="309"/>
        <v>0</v>
      </c>
      <c r="AA899" s="87"/>
      <c r="AB899" s="87"/>
      <c r="AD899" s="186" t="s">
        <v>145</v>
      </c>
    </row>
    <row r="900" spans="1:30" s="74" customFormat="1" ht="12.95" customHeight="1">
      <c r="A900" s="75" t="str">
        <f t="shared" si="310"/>
        <v/>
      </c>
      <c r="B900" s="76">
        <f t="shared" si="311"/>
        <v>127</v>
      </c>
      <c r="C900" s="77">
        <f t="shared" si="312"/>
        <v>0.8</v>
      </c>
      <c r="D900" s="78" t="str">
        <f t="shared" si="313"/>
        <v/>
      </c>
      <c r="E900" s="79">
        <f t="shared" si="314"/>
        <v>0.8</v>
      </c>
      <c r="F900" s="80">
        <v>700</v>
      </c>
      <c r="G900" s="81">
        <v>66.290000000000006</v>
      </c>
      <c r="H900" s="81">
        <v>63.4</v>
      </c>
      <c r="I900" s="81">
        <v>2.8900000000000077</v>
      </c>
      <c r="J900" s="81" t="s">
        <v>111</v>
      </c>
      <c r="K900" s="81" t="s">
        <v>95</v>
      </c>
      <c r="L900" s="82">
        <v>0</v>
      </c>
      <c r="M900" s="83" t="s">
        <v>104</v>
      </c>
      <c r="N900" s="83" t="s">
        <v>100</v>
      </c>
      <c r="O900" s="83" t="s">
        <v>100</v>
      </c>
      <c r="P900" s="84">
        <v>0</v>
      </c>
      <c r="Q900" s="85">
        <f t="shared" si="315"/>
        <v>1</v>
      </c>
      <c r="R900" s="91">
        <v>5080.8</v>
      </c>
      <c r="S900" s="87"/>
      <c r="T900" s="88">
        <f>IF(S900=0,0,SUM($S$5:S900))</f>
        <v>0</v>
      </c>
      <c r="U900" s="89">
        <f t="shared" ref="U900:U928" si="316">IF(S900=1,Q900,0)</f>
        <v>0</v>
      </c>
      <c r="V900" s="89">
        <f t="shared" ref="V900:V928" si="317">IF(S900=1,R900,0)</f>
        <v>0</v>
      </c>
      <c r="W900" s="90">
        <f t="shared" ref="W900:W928" si="318">IF($S900=0,0,G900)</f>
        <v>0</v>
      </c>
      <c r="X900" s="90">
        <f t="shared" ref="X900:X928" si="319">IF($S900=0,0,H900)</f>
        <v>0</v>
      </c>
      <c r="Y900" s="89">
        <f t="shared" ref="Y900:Y928" si="320">IF(S900=1,J900,0)</f>
        <v>0</v>
      </c>
      <c r="Z900" s="89">
        <f t="shared" ref="Z900:Z928" si="321">IF(S900=1,K900,0)</f>
        <v>0</v>
      </c>
      <c r="AA900" s="87"/>
      <c r="AB900" s="87"/>
      <c r="AD900" s="186" t="s">
        <v>145</v>
      </c>
    </row>
    <row r="901" spans="1:30" s="74" customFormat="1" ht="12.95" customHeight="1">
      <c r="A901" s="75" t="str">
        <f t="shared" si="310"/>
        <v/>
      </c>
      <c r="B901" s="76">
        <f t="shared" si="311"/>
        <v>127</v>
      </c>
      <c r="C901" s="77">
        <f t="shared" si="312"/>
        <v>19.8</v>
      </c>
      <c r="D901" s="78" t="str">
        <f t="shared" si="313"/>
        <v/>
      </c>
      <c r="E901" s="79">
        <f t="shared" si="314"/>
        <v>19</v>
      </c>
      <c r="F901" s="80">
        <v>700</v>
      </c>
      <c r="G901" s="81">
        <v>66.349999999999994</v>
      </c>
      <c r="H901" s="81">
        <v>63.44</v>
      </c>
      <c r="I901" s="81">
        <v>2.9099999999999966</v>
      </c>
      <c r="J901" s="81" t="s">
        <v>111</v>
      </c>
      <c r="K901" s="81" t="s">
        <v>95</v>
      </c>
      <c r="L901" s="82">
        <v>0</v>
      </c>
      <c r="M901" s="83" t="s">
        <v>104</v>
      </c>
      <c r="N901" s="83" t="s">
        <v>100</v>
      </c>
      <c r="O901" s="83" t="s">
        <v>100</v>
      </c>
      <c r="P901" s="84">
        <v>0</v>
      </c>
      <c r="Q901" s="85">
        <f t="shared" si="315"/>
        <v>1</v>
      </c>
      <c r="R901" s="91">
        <v>5099.8</v>
      </c>
      <c r="S901" s="87"/>
      <c r="T901" s="88">
        <f>IF(S901=0,0,SUM($S$5:S901))</f>
        <v>0</v>
      </c>
      <c r="U901" s="89">
        <f t="shared" si="316"/>
        <v>0</v>
      </c>
      <c r="V901" s="89">
        <f t="shared" si="317"/>
        <v>0</v>
      </c>
      <c r="W901" s="90">
        <f t="shared" si="318"/>
        <v>0</v>
      </c>
      <c r="X901" s="90">
        <f t="shared" si="319"/>
        <v>0</v>
      </c>
      <c r="Y901" s="89">
        <f t="shared" si="320"/>
        <v>0</v>
      </c>
      <c r="Z901" s="89">
        <f t="shared" si="321"/>
        <v>0</v>
      </c>
      <c r="AA901" s="87"/>
      <c r="AB901" s="87"/>
      <c r="AD901" s="186" t="s">
        <v>145</v>
      </c>
    </row>
    <row r="902" spans="1:30" s="74" customFormat="1" ht="12.95" customHeight="1">
      <c r="A902" s="75" t="str">
        <f t="shared" si="310"/>
        <v/>
      </c>
      <c r="B902" s="76">
        <f t="shared" si="311"/>
        <v>128</v>
      </c>
      <c r="C902" s="77">
        <f t="shared" si="312"/>
        <v>0</v>
      </c>
      <c r="D902" s="78" t="str">
        <f t="shared" si="313"/>
        <v/>
      </c>
      <c r="E902" s="79">
        <f t="shared" si="314"/>
        <v>20.2</v>
      </c>
      <c r="F902" s="80">
        <v>700</v>
      </c>
      <c r="G902" s="81">
        <v>66.41</v>
      </c>
      <c r="H902" s="81">
        <v>63.49</v>
      </c>
      <c r="I902" s="81">
        <v>2.9199999999999946</v>
      </c>
      <c r="J902" s="81" t="s">
        <v>111</v>
      </c>
      <c r="K902" s="81" t="s">
        <v>95</v>
      </c>
      <c r="L902" s="82">
        <v>0</v>
      </c>
      <c r="M902" s="83" t="s">
        <v>100</v>
      </c>
      <c r="N902" s="83" t="s">
        <v>100</v>
      </c>
      <c r="O902" s="83" t="s">
        <v>100</v>
      </c>
      <c r="P902" s="84">
        <v>0</v>
      </c>
      <c r="Q902" s="85">
        <f t="shared" si="315"/>
        <v>1</v>
      </c>
      <c r="R902" s="91">
        <v>5120</v>
      </c>
      <c r="S902" s="87"/>
      <c r="T902" s="88">
        <f>IF(S902=0,0,SUM($S$5:S902))</f>
        <v>0</v>
      </c>
      <c r="U902" s="89">
        <f t="shared" si="316"/>
        <v>0</v>
      </c>
      <c r="V902" s="89">
        <f t="shared" si="317"/>
        <v>0</v>
      </c>
      <c r="W902" s="90">
        <f t="shared" si="318"/>
        <v>0</v>
      </c>
      <c r="X902" s="90">
        <f t="shared" si="319"/>
        <v>0</v>
      </c>
      <c r="Y902" s="89">
        <f t="shared" si="320"/>
        <v>0</v>
      </c>
      <c r="Z902" s="89">
        <f t="shared" si="321"/>
        <v>0</v>
      </c>
      <c r="AA902" s="87"/>
      <c r="AB902" s="87"/>
      <c r="AD902" s="186" t="s">
        <v>145</v>
      </c>
    </row>
    <row r="903" spans="1:30" s="74" customFormat="1" ht="12.95" customHeight="1">
      <c r="A903" s="75" t="str">
        <f t="shared" si="310"/>
        <v/>
      </c>
      <c r="B903" s="76">
        <f t="shared" si="311"/>
        <v>128</v>
      </c>
      <c r="C903" s="77">
        <f t="shared" si="312"/>
        <v>9.4</v>
      </c>
      <c r="D903" s="78" t="str">
        <f t="shared" si="313"/>
        <v/>
      </c>
      <c r="E903" s="79">
        <f t="shared" si="314"/>
        <v>9.4</v>
      </c>
      <c r="F903" s="80">
        <v>700</v>
      </c>
      <c r="G903" s="81">
        <v>66.44</v>
      </c>
      <c r="H903" s="81">
        <v>63.51</v>
      </c>
      <c r="I903" s="81">
        <v>2.9299999999999997</v>
      </c>
      <c r="J903" s="81" t="s">
        <v>111</v>
      </c>
      <c r="K903" s="81" t="s">
        <v>95</v>
      </c>
      <c r="L903" s="82">
        <v>0</v>
      </c>
      <c r="M903" s="83" t="s">
        <v>104</v>
      </c>
      <c r="N903" s="83" t="s">
        <v>100</v>
      </c>
      <c r="O903" s="83" t="s">
        <v>100</v>
      </c>
      <c r="P903" s="84">
        <v>0</v>
      </c>
      <c r="Q903" s="85">
        <f t="shared" si="315"/>
        <v>1</v>
      </c>
      <c r="R903" s="91">
        <v>5129.3999999999996</v>
      </c>
      <c r="S903" s="87"/>
      <c r="T903" s="88">
        <f>IF(S903=0,0,SUM($S$5:S903))</f>
        <v>0</v>
      </c>
      <c r="U903" s="89">
        <f t="shared" si="316"/>
        <v>0</v>
      </c>
      <c r="V903" s="89">
        <f t="shared" si="317"/>
        <v>0</v>
      </c>
      <c r="W903" s="90">
        <f t="shared" si="318"/>
        <v>0</v>
      </c>
      <c r="X903" s="90">
        <f t="shared" si="319"/>
        <v>0</v>
      </c>
      <c r="Y903" s="89">
        <f t="shared" si="320"/>
        <v>0</v>
      </c>
      <c r="Z903" s="89">
        <f t="shared" si="321"/>
        <v>0</v>
      </c>
      <c r="AA903" s="87"/>
      <c r="AB903" s="87"/>
      <c r="AD903" s="186" t="s">
        <v>145</v>
      </c>
    </row>
    <row r="904" spans="1:30" s="74" customFormat="1" ht="12.95" customHeight="1">
      <c r="A904" s="75" t="str">
        <f t="shared" si="310"/>
        <v/>
      </c>
      <c r="B904" s="76">
        <f t="shared" si="311"/>
        <v>129</v>
      </c>
      <c r="C904" s="77">
        <f t="shared" si="312"/>
        <v>0</v>
      </c>
      <c r="D904" s="78" t="str">
        <f t="shared" si="313"/>
        <v/>
      </c>
      <c r="E904" s="79">
        <f t="shared" si="314"/>
        <v>30.6</v>
      </c>
      <c r="F904" s="80">
        <v>700</v>
      </c>
      <c r="G904" s="81">
        <v>66.53</v>
      </c>
      <c r="H904" s="81">
        <v>63.58</v>
      </c>
      <c r="I904" s="81">
        <v>2.9500000000000028</v>
      </c>
      <c r="J904" s="81" t="s">
        <v>111</v>
      </c>
      <c r="K904" s="81" t="s">
        <v>95</v>
      </c>
      <c r="L904" s="82">
        <v>0</v>
      </c>
      <c r="M904" s="83" t="s">
        <v>100</v>
      </c>
      <c r="N904" s="83" t="s">
        <v>100</v>
      </c>
      <c r="O904" s="83" t="s">
        <v>100</v>
      </c>
      <c r="P904" s="84">
        <v>0</v>
      </c>
      <c r="Q904" s="85">
        <f t="shared" si="315"/>
        <v>1</v>
      </c>
      <c r="R904" s="91">
        <v>5160</v>
      </c>
      <c r="S904" s="87"/>
      <c r="T904" s="88">
        <f>IF(S904=0,0,SUM($S$5:S904))</f>
        <v>0</v>
      </c>
      <c r="U904" s="89">
        <f t="shared" si="316"/>
        <v>0</v>
      </c>
      <c r="V904" s="89">
        <f t="shared" si="317"/>
        <v>0</v>
      </c>
      <c r="W904" s="90">
        <f t="shared" si="318"/>
        <v>0</v>
      </c>
      <c r="X904" s="90">
        <f t="shared" si="319"/>
        <v>0</v>
      </c>
      <c r="Y904" s="89">
        <f t="shared" si="320"/>
        <v>0</v>
      </c>
      <c r="Z904" s="89">
        <f t="shared" si="321"/>
        <v>0</v>
      </c>
      <c r="AA904" s="87"/>
      <c r="AB904" s="87"/>
      <c r="AD904" s="186" t="s">
        <v>145</v>
      </c>
    </row>
    <row r="905" spans="1:30" s="74" customFormat="1" ht="12.95" customHeight="1">
      <c r="A905" s="75" t="str">
        <f t="shared" si="310"/>
        <v/>
      </c>
      <c r="B905" s="76">
        <f t="shared" si="311"/>
        <v>130</v>
      </c>
      <c r="C905" s="77">
        <f t="shared" si="312"/>
        <v>0</v>
      </c>
      <c r="D905" s="78" t="str">
        <f t="shared" si="313"/>
        <v/>
      </c>
      <c r="E905" s="79">
        <f t="shared" si="314"/>
        <v>40</v>
      </c>
      <c r="F905" s="80">
        <v>700</v>
      </c>
      <c r="G905" s="81">
        <v>66.650000000000006</v>
      </c>
      <c r="H905" s="81">
        <v>63.67</v>
      </c>
      <c r="I905" s="81">
        <v>2.980000000000004</v>
      </c>
      <c r="J905" s="81" t="s">
        <v>111</v>
      </c>
      <c r="K905" s="81" t="s">
        <v>95</v>
      </c>
      <c r="L905" s="82">
        <v>0</v>
      </c>
      <c r="M905" s="83" t="s">
        <v>100</v>
      </c>
      <c r="N905" s="83" t="s">
        <v>100</v>
      </c>
      <c r="O905" s="83" t="s">
        <v>100</v>
      </c>
      <c r="P905" s="84">
        <v>0</v>
      </c>
      <c r="Q905" s="85">
        <f t="shared" si="315"/>
        <v>1</v>
      </c>
      <c r="R905" s="91">
        <v>5200</v>
      </c>
      <c r="S905" s="87"/>
      <c r="T905" s="88">
        <f>IF(S905=0,0,SUM($S$5:S905))</f>
        <v>0</v>
      </c>
      <c r="U905" s="89">
        <f t="shared" si="316"/>
        <v>0</v>
      </c>
      <c r="V905" s="89">
        <f t="shared" si="317"/>
        <v>0</v>
      </c>
      <c r="W905" s="90">
        <f t="shared" si="318"/>
        <v>0</v>
      </c>
      <c r="X905" s="90">
        <f t="shared" si="319"/>
        <v>0</v>
      </c>
      <c r="Y905" s="89">
        <f t="shared" si="320"/>
        <v>0</v>
      </c>
      <c r="Z905" s="89">
        <f t="shared" si="321"/>
        <v>0</v>
      </c>
      <c r="AA905" s="87"/>
      <c r="AB905" s="87"/>
      <c r="AD905" s="186" t="s">
        <v>145</v>
      </c>
    </row>
    <row r="906" spans="1:30" s="74" customFormat="1" ht="12.95" customHeight="1">
      <c r="A906" s="75" t="str">
        <f t="shared" si="310"/>
        <v/>
      </c>
      <c r="B906" s="76">
        <f t="shared" si="311"/>
        <v>130</v>
      </c>
      <c r="C906" s="77">
        <f t="shared" si="312"/>
        <v>13.4</v>
      </c>
      <c r="D906" s="78" t="str">
        <f t="shared" si="313"/>
        <v/>
      </c>
      <c r="E906" s="79">
        <f t="shared" si="314"/>
        <v>13.4</v>
      </c>
      <c r="F906" s="80">
        <v>700</v>
      </c>
      <c r="G906" s="81">
        <v>66.7</v>
      </c>
      <c r="H906" s="81">
        <v>63.7</v>
      </c>
      <c r="I906" s="81">
        <v>3</v>
      </c>
      <c r="J906" s="81" t="s">
        <v>111</v>
      </c>
      <c r="K906" s="81" t="s">
        <v>95</v>
      </c>
      <c r="L906" s="82">
        <v>0</v>
      </c>
      <c r="M906" s="83" t="s">
        <v>104</v>
      </c>
      <c r="N906" s="83" t="s">
        <v>100</v>
      </c>
      <c r="O906" s="83" t="s">
        <v>100</v>
      </c>
      <c r="P906" s="84">
        <v>0</v>
      </c>
      <c r="Q906" s="85">
        <f t="shared" si="315"/>
        <v>1</v>
      </c>
      <c r="R906" s="91">
        <v>5213.3999999999996</v>
      </c>
      <c r="S906" s="87"/>
      <c r="T906" s="88">
        <f>IF(S906=0,0,SUM($S$5:S906))</f>
        <v>0</v>
      </c>
      <c r="U906" s="89">
        <f t="shared" si="316"/>
        <v>0</v>
      </c>
      <c r="V906" s="89">
        <f t="shared" si="317"/>
        <v>0</v>
      </c>
      <c r="W906" s="90">
        <f t="shared" si="318"/>
        <v>0</v>
      </c>
      <c r="X906" s="90">
        <f t="shared" si="319"/>
        <v>0</v>
      </c>
      <c r="Y906" s="89">
        <f t="shared" si="320"/>
        <v>0</v>
      </c>
      <c r="Z906" s="89">
        <f t="shared" si="321"/>
        <v>0</v>
      </c>
      <c r="AA906" s="87"/>
      <c r="AB906" s="87"/>
      <c r="AD906" s="186" t="s">
        <v>145</v>
      </c>
    </row>
    <row r="907" spans="1:30" s="104" customFormat="1" ht="12.95" customHeight="1">
      <c r="A907" s="92" t="str">
        <f t="shared" si="310"/>
        <v/>
      </c>
      <c r="B907" s="93">
        <f t="shared" si="311"/>
        <v>130</v>
      </c>
      <c r="C907" s="94">
        <f t="shared" si="312"/>
        <v>21.5</v>
      </c>
      <c r="D907" s="95" t="str">
        <f t="shared" si="313"/>
        <v/>
      </c>
      <c r="E907" s="96">
        <f t="shared" si="314"/>
        <v>8.1</v>
      </c>
      <c r="F907" s="97">
        <v>700</v>
      </c>
      <c r="G907" s="98">
        <v>66.72</v>
      </c>
      <c r="H907" s="98">
        <v>63.72</v>
      </c>
      <c r="I907" s="98">
        <v>3</v>
      </c>
      <c r="J907" s="98" t="s">
        <v>111</v>
      </c>
      <c r="K907" s="98" t="s">
        <v>95</v>
      </c>
      <c r="L907" s="99">
        <v>0</v>
      </c>
      <c r="M907" s="100" t="s">
        <v>100</v>
      </c>
      <c r="N907" s="100" t="s">
        <v>115</v>
      </c>
      <c r="O907" s="100" t="s">
        <v>100</v>
      </c>
      <c r="P907" s="101">
        <v>0</v>
      </c>
      <c r="Q907" s="102">
        <f t="shared" si="315"/>
        <v>1</v>
      </c>
      <c r="R907" s="103">
        <v>5221.5</v>
      </c>
      <c r="S907" s="87"/>
      <c r="T907" s="88">
        <f>IF(S907=0,0,SUM($S$5:S907))</f>
        <v>0</v>
      </c>
      <c r="U907" s="89">
        <f t="shared" si="316"/>
        <v>0</v>
      </c>
      <c r="V907" s="89">
        <f t="shared" si="317"/>
        <v>0</v>
      </c>
      <c r="W907" s="90">
        <f t="shared" si="318"/>
        <v>0</v>
      </c>
      <c r="X907" s="90">
        <f t="shared" si="319"/>
        <v>0</v>
      </c>
      <c r="Y907" s="89">
        <f t="shared" si="320"/>
        <v>0</v>
      </c>
      <c r="Z907" s="89">
        <f t="shared" si="321"/>
        <v>0</v>
      </c>
      <c r="AA907" s="87"/>
      <c r="AB907" s="87"/>
      <c r="AC907" s="74"/>
      <c r="AD907" s="186" t="s">
        <v>145</v>
      </c>
    </row>
    <row r="908" spans="1:30" s="104" customFormat="1" ht="12.95" customHeight="1">
      <c r="A908" s="92" t="str">
        <f t="shared" si="310"/>
        <v/>
      </c>
      <c r="B908" s="93">
        <f t="shared" si="311"/>
        <v>130</v>
      </c>
      <c r="C908" s="94">
        <f t="shared" si="312"/>
        <v>30.2</v>
      </c>
      <c r="D908" s="95" t="str">
        <f t="shared" si="313"/>
        <v/>
      </c>
      <c r="E908" s="96">
        <f t="shared" si="314"/>
        <v>8.6999999999999993</v>
      </c>
      <c r="F908" s="97">
        <v>700</v>
      </c>
      <c r="G908" s="98">
        <v>66.55</v>
      </c>
      <c r="H908" s="98">
        <v>63.56</v>
      </c>
      <c r="I908" s="98">
        <v>2.9899999999999949</v>
      </c>
      <c r="J908" s="98" t="s">
        <v>111</v>
      </c>
      <c r="K908" s="98" t="s">
        <v>95</v>
      </c>
      <c r="L908" s="99">
        <v>0</v>
      </c>
      <c r="M908" s="100" t="s">
        <v>104</v>
      </c>
      <c r="N908" s="100" t="s">
        <v>100</v>
      </c>
      <c r="O908" s="100" t="s">
        <v>100</v>
      </c>
      <c r="P908" s="101">
        <v>0</v>
      </c>
      <c r="Q908" s="102">
        <f t="shared" si="315"/>
        <v>1</v>
      </c>
      <c r="R908" s="103">
        <v>5230.2</v>
      </c>
      <c r="S908" s="87"/>
      <c r="T908" s="88">
        <f>IF(S908=0,0,SUM($S$5:S908))</f>
        <v>0</v>
      </c>
      <c r="U908" s="89">
        <f t="shared" si="316"/>
        <v>0</v>
      </c>
      <c r="V908" s="89">
        <f t="shared" si="317"/>
        <v>0</v>
      </c>
      <c r="W908" s="90">
        <f t="shared" si="318"/>
        <v>0</v>
      </c>
      <c r="X908" s="90">
        <f t="shared" si="319"/>
        <v>0</v>
      </c>
      <c r="Y908" s="89">
        <f t="shared" si="320"/>
        <v>0</v>
      </c>
      <c r="Z908" s="89">
        <f t="shared" si="321"/>
        <v>0</v>
      </c>
      <c r="AA908" s="87"/>
      <c r="AB908" s="87"/>
      <c r="AC908" s="74"/>
      <c r="AD908" s="186" t="s">
        <v>145</v>
      </c>
    </row>
    <row r="909" spans="1:30" s="74" customFormat="1" ht="12.95" customHeight="1">
      <c r="A909" s="75" t="str">
        <f t="shared" si="310"/>
        <v/>
      </c>
      <c r="B909" s="76">
        <f t="shared" si="311"/>
        <v>131</v>
      </c>
      <c r="C909" s="77">
        <f t="shared" si="312"/>
        <v>0</v>
      </c>
      <c r="D909" s="78" t="str">
        <f t="shared" si="313"/>
        <v/>
      </c>
      <c r="E909" s="79">
        <f t="shared" si="314"/>
        <v>9.8000000000000007</v>
      </c>
      <c r="F909" s="80">
        <v>700</v>
      </c>
      <c r="G909" s="81">
        <v>66.349999999999994</v>
      </c>
      <c r="H909" s="81">
        <v>63.39</v>
      </c>
      <c r="I909" s="81">
        <v>2.9599999999999937</v>
      </c>
      <c r="J909" s="81" t="s">
        <v>111</v>
      </c>
      <c r="K909" s="81" t="s">
        <v>95</v>
      </c>
      <c r="L909" s="82">
        <v>0</v>
      </c>
      <c r="M909" s="83" t="s">
        <v>100</v>
      </c>
      <c r="N909" s="83" t="s">
        <v>100</v>
      </c>
      <c r="O909" s="83" t="s">
        <v>100</v>
      </c>
      <c r="P909" s="84">
        <v>0</v>
      </c>
      <c r="Q909" s="85">
        <f t="shared" si="315"/>
        <v>1</v>
      </c>
      <c r="R909" s="91">
        <v>5240</v>
      </c>
      <c r="S909" s="87"/>
      <c r="T909" s="88">
        <f>IF(S909=0,0,SUM($S$5:S909))</f>
        <v>0</v>
      </c>
      <c r="U909" s="89">
        <f t="shared" si="316"/>
        <v>0</v>
      </c>
      <c r="V909" s="89">
        <f t="shared" si="317"/>
        <v>0</v>
      </c>
      <c r="W909" s="90">
        <f t="shared" si="318"/>
        <v>0</v>
      </c>
      <c r="X909" s="90">
        <f t="shared" si="319"/>
        <v>0</v>
      </c>
      <c r="Y909" s="89">
        <f t="shared" si="320"/>
        <v>0</v>
      </c>
      <c r="Z909" s="89">
        <f t="shared" si="321"/>
        <v>0</v>
      </c>
      <c r="AA909" s="87"/>
      <c r="AB909" s="87"/>
      <c r="AD909" s="186" t="s">
        <v>145</v>
      </c>
    </row>
    <row r="910" spans="1:30" s="74" customFormat="1" ht="12.95" customHeight="1">
      <c r="A910" s="75" t="str">
        <f t="shared" si="310"/>
        <v/>
      </c>
      <c r="B910" s="76">
        <f t="shared" si="311"/>
        <v>132</v>
      </c>
      <c r="C910" s="77">
        <f t="shared" si="312"/>
        <v>0</v>
      </c>
      <c r="D910" s="78" t="str">
        <f t="shared" si="313"/>
        <v/>
      </c>
      <c r="E910" s="79">
        <f t="shared" si="314"/>
        <v>40</v>
      </c>
      <c r="F910" s="80">
        <v>700</v>
      </c>
      <c r="G910" s="81">
        <v>65.55</v>
      </c>
      <c r="H910" s="81">
        <v>62.67</v>
      </c>
      <c r="I910" s="81">
        <v>2.8799999999999955</v>
      </c>
      <c r="J910" s="81" t="s">
        <v>111</v>
      </c>
      <c r="K910" s="81" t="s">
        <v>95</v>
      </c>
      <c r="L910" s="82">
        <v>0</v>
      </c>
      <c r="M910" s="83" t="s">
        <v>100</v>
      </c>
      <c r="N910" s="83" t="s">
        <v>100</v>
      </c>
      <c r="O910" s="83" t="s">
        <v>100</v>
      </c>
      <c r="P910" s="84">
        <v>0</v>
      </c>
      <c r="Q910" s="85">
        <f t="shared" si="315"/>
        <v>1</v>
      </c>
      <c r="R910" s="91">
        <v>5280</v>
      </c>
      <c r="S910" s="87"/>
      <c r="T910" s="88">
        <f>IF(S910=0,0,SUM($S$5:S910))</f>
        <v>0</v>
      </c>
      <c r="U910" s="89">
        <f t="shared" si="316"/>
        <v>0</v>
      </c>
      <c r="V910" s="89">
        <f t="shared" si="317"/>
        <v>0</v>
      </c>
      <c r="W910" s="90">
        <f t="shared" si="318"/>
        <v>0</v>
      </c>
      <c r="X910" s="90">
        <f t="shared" si="319"/>
        <v>0</v>
      </c>
      <c r="Y910" s="89">
        <f t="shared" si="320"/>
        <v>0</v>
      </c>
      <c r="Z910" s="89">
        <f t="shared" si="321"/>
        <v>0</v>
      </c>
      <c r="AA910" s="87"/>
      <c r="AB910" s="87"/>
      <c r="AD910" s="186" t="s">
        <v>145</v>
      </c>
    </row>
    <row r="911" spans="1:30" s="74" customFormat="1" ht="12.95" customHeight="1">
      <c r="A911" s="75" t="str">
        <f t="shared" si="310"/>
        <v/>
      </c>
      <c r="B911" s="76">
        <f t="shared" si="311"/>
        <v>133</v>
      </c>
      <c r="C911" s="77">
        <f t="shared" si="312"/>
        <v>0</v>
      </c>
      <c r="D911" s="78" t="str">
        <f t="shared" si="313"/>
        <v/>
      </c>
      <c r="E911" s="79">
        <f t="shared" si="314"/>
        <v>40</v>
      </c>
      <c r="F911" s="80">
        <v>700</v>
      </c>
      <c r="G911" s="81">
        <v>64.75</v>
      </c>
      <c r="H911" s="81">
        <v>61.95</v>
      </c>
      <c r="I911" s="81">
        <v>2.7999999999999972</v>
      </c>
      <c r="J911" s="81" t="s">
        <v>111</v>
      </c>
      <c r="K911" s="81" t="s">
        <v>95</v>
      </c>
      <c r="L911" s="82">
        <v>0</v>
      </c>
      <c r="M911" s="83" t="s">
        <v>100</v>
      </c>
      <c r="N911" s="83" t="s">
        <v>100</v>
      </c>
      <c r="O911" s="83" t="s">
        <v>100</v>
      </c>
      <c r="P911" s="84">
        <v>0</v>
      </c>
      <c r="Q911" s="85">
        <f t="shared" si="315"/>
        <v>1</v>
      </c>
      <c r="R911" s="91">
        <v>5320</v>
      </c>
      <c r="S911" s="87"/>
      <c r="T911" s="88">
        <f>IF(S911=0,0,SUM($S$5:S911))</f>
        <v>0</v>
      </c>
      <c r="U911" s="89">
        <f t="shared" si="316"/>
        <v>0</v>
      </c>
      <c r="V911" s="89">
        <f t="shared" si="317"/>
        <v>0</v>
      </c>
      <c r="W911" s="90">
        <f t="shared" si="318"/>
        <v>0</v>
      </c>
      <c r="X911" s="90">
        <f t="shared" si="319"/>
        <v>0</v>
      </c>
      <c r="Y911" s="89">
        <f t="shared" si="320"/>
        <v>0</v>
      </c>
      <c r="Z911" s="89">
        <f t="shared" si="321"/>
        <v>0</v>
      </c>
      <c r="AA911" s="87"/>
      <c r="AB911" s="87"/>
      <c r="AD911" s="186" t="s">
        <v>145</v>
      </c>
    </row>
    <row r="912" spans="1:30" s="74" customFormat="1" ht="12.95" customHeight="1">
      <c r="A912" s="75" t="str">
        <f t="shared" si="310"/>
        <v/>
      </c>
      <c r="B912" s="76">
        <f t="shared" si="311"/>
        <v>133</v>
      </c>
      <c r="C912" s="77">
        <f t="shared" si="312"/>
        <v>12.7</v>
      </c>
      <c r="D912" s="78" t="str">
        <f t="shared" si="313"/>
        <v/>
      </c>
      <c r="E912" s="79">
        <f t="shared" si="314"/>
        <v>12.7</v>
      </c>
      <c r="F912" s="80">
        <v>700</v>
      </c>
      <c r="G912" s="81">
        <v>64.5</v>
      </c>
      <c r="H912" s="81">
        <v>61.72</v>
      </c>
      <c r="I912" s="81">
        <v>2.7800000000000011</v>
      </c>
      <c r="J912" s="81" t="s">
        <v>111</v>
      </c>
      <c r="K912" s="81" t="s">
        <v>95</v>
      </c>
      <c r="L912" s="82">
        <v>0</v>
      </c>
      <c r="M912" s="83" t="s">
        <v>116</v>
      </c>
      <c r="N912" s="83" t="s">
        <v>100</v>
      </c>
      <c r="O912" s="83" t="s">
        <v>100</v>
      </c>
      <c r="P912" s="84">
        <v>0</v>
      </c>
      <c r="Q912" s="85">
        <f t="shared" si="315"/>
        <v>1</v>
      </c>
      <c r="R912" s="91">
        <v>5332.7</v>
      </c>
      <c r="S912" s="87"/>
      <c r="T912" s="88">
        <f>IF(S912=0,0,SUM($S$5:S912))</f>
        <v>0</v>
      </c>
      <c r="U912" s="89">
        <f t="shared" si="316"/>
        <v>0</v>
      </c>
      <c r="V912" s="89">
        <f t="shared" si="317"/>
        <v>0</v>
      </c>
      <c r="W912" s="90">
        <f t="shared" si="318"/>
        <v>0</v>
      </c>
      <c r="X912" s="90">
        <f t="shared" si="319"/>
        <v>0</v>
      </c>
      <c r="Y912" s="89">
        <f t="shared" si="320"/>
        <v>0</v>
      </c>
      <c r="Z912" s="89">
        <f t="shared" si="321"/>
        <v>0</v>
      </c>
      <c r="AA912" s="87"/>
      <c r="AB912" s="87"/>
      <c r="AD912" s="186" t="s">
        <v>145</v>
      </c>
    </row>
    <row r="913" spans="1:30" s="74" customFormat="1" ht="12.95" customHeight="1">
      <c r="A913" s="75" t="str">
        <f t="shared" si="310"/>
        <v/>
      </c>
      <c r="B913" s="76">
        <f t="shared" si="311"/>
        <v>133</v>
      </c>
      <c r="C913" s="77">
        <f t="shared" si="312"/>
        <v>19.8</v>
      </c>
      <c r="D913" s="78" t="str">
        <f t="shared" si="313"/>
        <v/>
      </c>
      <c r="E913" s="79">
        <f t="shared" si="314"/>
        <v>7.1</v>
      </c>
      <c r="F913" s="80">
        <v>700</v>
      </c>
      <c r="G913" s="81">
        <v>64.37</v>
      </c>
      <c r="H913" s="81">
        <v>61.59</v>
      </c>
      <c r="I913" s="81">
        <v>2.7800000000000011</v>
      </c>
      <c r="J913" s="81" t="s">
        <v>111</v>
      </c>
      <c r="K913" s="81" t="s">
        <v>95</v>
      </c>
      <c r="L913" s="82">
        <v>0</v>
      </c>
      <c r="M913" s="83" t="s">
        <v>116</v>
      </c>
      <c r="N913" s="83" t="s">
        <v>100</v>
      </c>
      <c r="O913" s="83" t="s">
        <v>100</v>
      </c>
      <c r="P913" s="84">
        <v>0</v>
      </c>
      <c r="Q913" s="85">
        <f t="shared" si="315"/>
        <v>1</v>
      </c>
      <c r="R913" s="91">
        <v>5339.8</v>
      </c>
      <c r="S913" s="87"/>
      <c r="T913" s="88">
        <f>IF(S913=0,0,SUM($S$5:S913))</f>
        <v>0</v>
      </c>
      <c r="U913" s="89">
        <f t="shared" si="316"/>
        <v>0</v>
      </c>
      <c r="V913" s="89">
        <f t="shared" si="317"/>
        <v>0</v>
      </c>
      <c r="W913" s="90">
        <f t="shared" si="318"/>
        <v>0</v>
      </c>
      <c r="X913" s="90">
        <f t="shared" si="319"/>
        <v>0</v>
      </c>
      <c r="Y913" s="89">
        <f t="shared" si="320"/>
        <v>0</v>
      </c>
      <c r="Z913" s="89">
        <f t="shared" si="321"/>
        <v>0</v>
      </c>
      <c r="AA913" s="87"/>
      <c r="AB913" s="87"/>
      <c r="AD913" s="186" t="s">
        <v>145</v>
      </c>
    </row>
    <row r="914" spans="1:30" s="74" customFormat="1" ht="12.95" customHeight="1">
      <c r="A914" s="75" t="str">
        <f t="shared" si="310"/>
        <v/>
      </c>
      <c r="B914" s="76">
        <f t="shared" si="311"/>
        <v>134</v>
      </c>
      <c r="C914" s="77">
        <f t="shared" si="312"/>
        <v>0</v>
      </c>
      <c r="D914" s="78" t="str">
        <f t="shared" si="313"/>
        <v/>
      </c>
      <c r="E914" s="79">
        <f t="shared" si="314"/>
        <v>20.2</v>
      </c>
      <c r="F914" s="80">
        <v>700</v>
      </c>
      <c r="G914" s="81">
        <v>64</v>
      </c>
      <c r="H914" s="81">
        <v>61.23</v>
      </c>
      <c r="I914" s="81">
        <v>2.7700000000000031</v>
      </c>
      <c r="J914" s="81" t="s">
        <v>111</v>
      </c>
      <c r="K914" s="81" t="s">
        <v>95</v>
      </c>
      <c r="L914" s="82">
        <v>0</v>
      </c>
      <c r="M914" s="83" t="s">
        <v>100</v>
      </c>
      <c r="N914" s="83" t="s">
        <v>100</v>
      </c>
      <c r="O914" s="83" t="s">
        <v>100</v>
      </c>
      <c r="P914" s="84">
        <v>0</v>
      </c>
      <c r="Q914" s="85">
        <f t="shared" si="315"/>
        <v>1</v>
      </c>
      <c r="R914" s="91">
        <v>5360</v>
      </c>
      <c r="S914" s="87"/>
      <c r="T914" s="88">
        <f>IF(S914=0,0,SUM($S$5:S914))</f>
        <v>0</v>
      </c>
      <c r="U914" s="89">
        <f t="shared" si="316"/>
        <v>0</v>
      </c>
      <c r="V914" s="89">
        <f t="shared" si="317"/>
        <v>0</v>
      </c>
      <c r="W914" s="90">
        <f t="shared" si="318"/>
        <v>0</v>
      </c>
      <c r="X914" s="90">
        <f t="shared" si="319"/>
        <v>0</v>
      </c>
      <c r="Y914" s="89">
        <f t="shared" si="320"/>
        <v>0</v>
      </c>
      <c r="Z914" s="89">
        <f t="shared" si="321"/>
        <v>0</v>
      </c>
      <c r="AA914" s="87"/>
      <c r="AB914" s="87"/>
      <c r="AD914" s="186" t="s">
        <v>145</v>
      </c>
    </row>
    <row r="915" spans="1:30" s="74" customFormat="1" ht="12.95" customHeight="1">
      <c r="A915" s="75" t="str">
        <f t="shared" si="310"/>
        <v/>
      </c>
      <c r="B915" s="76">
        <f t="shared" si="311"/>
        <v>135</v>
      </c>
      <c r="C915" s="77">
        <f t="shared" si="312"/>
        <v>0</v>
      </c>
      <c r="D915" s="78" t="str">
        <f t="shared" si="313"/>
        <v/>
      </c>
      <c r="E915" s="79">
        <f t="shared" si="314"/>
        <v>40</v>
      </c>
      <c r="F915" s="80">
        <v>700</v>
      </c>
      <c r="G915" s="81">
        <v>63.26</v>
      </c>
      <c r="H915" s="81">
        <v>60.51</v>
      </c>
      <c r="I915" s="81">
        <v>2.75</v>
      </c>
      <c r="J915" s="81" t="s">
        <v>111</v>
      </c>
      <c r="K915" s="81" t="s">
        <v>95</v>
      </c>
      <c r="L915" s="82">
        <v>0</v>
      </c>
      <c r="M915" s="83" t="s">
        <v>100</v>
      </c>
      <c r="N915" s="83" t="s">
        <v>100</v>
      </c>
      <c r="O915" s="83" t="s">
        <v>100</v>
      </c>
      <c r="P915" s="84">
        <v>0</v>
      </c>
      <c r="Q915" s="85">
        <f t="shared" si="315"/>
        <v>1</v>
      </c>
      <c r="R915" s="91">
        <v>5400</v>
      </c>
      <c r="S915" s="87"/>
      <c r="T915" s="88">
        <f>IF(S915=0,0,SUM($S$5:S915))</f>
        <v>0</v>
      </c>
      <c r="U915" s="89">
        <f t="shared" si="316"/>
        <v>0</v>
      </c>
      <c r="V915" s="89">
        <f t="shared" si="317"/>
        <v>0</v>
      </c>
      <c r="W915" s="90">
        <f t="shared" si="318"/>
        <v>0</v>
      </c>
      <c r="X915" s="90">
        <f t="shared" si="319"/>
        <v>0</v>
      </c>
      <c r="Y915" s="89">
        <f t="shared" si="320"/>
        <v>0</v>
      </c>
      <c r="Z915" s="89">
        <f t="shared" si="321"/>
        <v>0</v>
      </c>
      <c r="AA915" s="87"/>
      <c r="AB915" s="87"/>
      <c r="AD915" s="186" t="s">
        <v>145</v>
      </c>
    </row>
    <row r="916" spans="1:30" s="74" customFormat="1" ht="12.95" customHeight="1">
      <c r="A916" s="75" t="str">
        <f t="shared" si="310"/>
        <v/>
      </c>
      <c r="B916" s="76">
        <f t="shared" si="311"/>
        <v>135</v>
      </c>
      <c r="C916" s="77">
        <f t="shared" si="312"/>
        <v>20.6</v>
      </c>
      <c r="D916" s="78" t="str">
        <f t="shared" si="313"/>
        <v/>
      </c>
      <c r="E916" s="79">
        <f t="shared" si="314"/>
        <v>20.6</v>
      </c>
      <c r="F916" s="80">
        <v>700</v>
      </c>
      <c r="G916" s="81">
        <v>62.88</v>
      </c>
      <c r="H916" s="81">
        <v>60.14</v>
      </c>
      <c r="I916" s="81">
        <v>2.740000000000002</v>
      </c>
      <c r="J916" s="81" t="s">
        <v>111</v>
      </c>
      <c r="K916" s="81" t="s">
        <v>95</v>
      </c>
      <c r="L916" s="82">
        <v>0</v>
      </c>
      <c r="M916" s="83" t="s">
        <v>100</v>
      </c>
      <c r="N916" s="83" t="s">
        <v>100</v>
      </c>
      <c r="O916" s="83" t="s">
        <v>100</v>
      </c>
      <c r="P916" s="84">
        <v>0</v>
      </c>
      <c r="Q916" s="85">
        <f t="shared" si="315"/>
        <v>1</v>
      </c>
      <c r="R916" s="91">
        <v>5420.6</v>
      </c>
      <c r="S916" s="87"/>
      <c r="T916" s="88">
        <f>IF(S916=0,0,SUM($S$5:S916))</f>
        <v>0</v>
      </c>
      <c r="U916" s="89">
        <f t="shared" si="316"/>
        <v>0</v>
      </c>
      <c r="V916" s="89">
        <f t="shared" si="317"/>
        <v>0</v>
      </c>
      <c r="W916" s="90">
        <f t="shared" si="318"/>
        <v>0</v>
      </c>
      <c r="X916" s="90">
        <f t="shared" si="319"/>
        <v>0</v>
      </c>
      <c r="Y916" s="89">
        <f t="shared" si="320"/>
        <v>0</v>
      </c>
      <c r="Z916" s="89">
        <f t="shared" si="321"/>
        <v>0</v>
      </c>
      <c r="AA916" s="87"/>
      <c r="AB916" s="87"/>
      <c r="AD916" s="186" t="s">
        <v>145</v>
      </c>
    </row>
    <row r="917" spans="1:30" s="74" customFormat="1" ht="12.95" customHeight="1">
      <c r="A917" s="75" t="str">
        <f t="shared" si="310"/>
        <v/>
      </c>
      <c r="B917" s="76">
        <f t="shared" si="311"/>
        <v>136</v>
      </c>
      <c r="C917" s="77">
        <f t="shared" si="312"/>
        <v>0</v>
      </c>
      <c r="D917" s="78" t="str">
        <f t="shared" si="313"/>
        <v/>
      </c>
      <c r="E917" s="79">
        <f t="shared" si="314"/>
        <v>19.399999999999999</v>
      </c>
      <c r="F917" s="80">
        <v>700</v>
      </c>
      <c r="G917" s="81">
        <v>62.63</v>
      </c>
      <c r="H917" s="81">
        <v>59.28</v>
      </c>
      <c r="I917" s="81">
        <v>3.3500000000000014</v>
      </c>
      <c r="J917" s="81" t="s">
        <v>111</v>
      </c>
      <c r="K917" s="81" t="s">
        <v>95</v>
      </c>
      <c r="L917" s="82">
        <v>0</v>
      </c>
      <c r="M917" s="83" t="s">
        <v>100</v>
      </c>
      <c r="N917" s="83" t="s">
        <v>100</v>
      </c>
      <c r="O917" s="83" t="s">
        <v>100</v>
      </c>
      <c r="P917" s="84">
        <v>0</v>
      </c>
      <c r="Q917" s="85">
        <f t="shared" si="315"/>
        <v>1</v>
      </c>
      <c r="R917" s="91">
        <v>5440</v>
      </c>
      <c r="S917" s="87"/>
      <c r="T917" s="88">
        <f>IF(S917=0,0,SUM($S$5:S917))</f>
        <v>0</v>
      </c>
      <c r="U917" s="89">
        <f t="shared" si="316"/>
        <v>0</v>
      </c>
      <c r="V917" s="89">
        <f t="shared" si="317"/>
        <v>0</v>
      </c>
      <c r="W917" s="90">
        <f t="shared" si="318"/>
        <v>0</v>
      </c>
      <c r="X917" s="90">
        <f t="shared" si="319"/>
        <v>0</v>
      </c>
      <c r="Y917" s="89">
        <f t="shared" si="320"/>
        <v>0</v>
      </c>
      <c r="Z917" s="89">
        <f t="shared" si="321"/>
        <v>0</v>
      </c>
      <c r="AA917" s="87"/>
      <c r="AB917" s="87"/>
      <c r="AD917" s="186" t="s">
        <v>145</v>
      </c>
    </row>
    <row r="918" spans="1:30" s="74" customFormat="1" ht="12.95" customHeight="1">
      <c r="A918" s="75" t="str">
        <f t="shared" si="310"/>
        <v/>
      </c>
      <c r="B918" s="76">
        <f t="shared" si="311"/>
        <v>136</v>
      </c>
      <c r="C918" s="77">
        <f t="shared" si="312"/>
        <v>1.7</v>
      </c>
      <c r="D918" s="78" t="str">
        <f t="shared" si="313"/>
        <v>(전)</v>
      </c>
      <c r="E918" s="79">
        <f t="shared" si="314"/>
        <v>1.7</v>
      </c>
      <c r="F918" s="80">
        <v>700</v>
      </c>
      <c r="G918" s="81">
        <v>62.61</v>
      </c>
      <c r="H918" s="81">
        <v>59.2</v>
      </c>
      <c r="I918" s="81">
        <v>3.4099999999999966</v>
      </c>
      <c r="J918" s="81" t="s">
        <v>111</v>
      </c>
      <c r="K918" s="81" t="s">
        <v>95</v>
      </c>
      <c r="L918" s="82">
        <v>0</v>
      </c>
      <c r="M918" s="83" t="s">
        <v>116</v>
      </c>
      <c r="N918" s="83" t="s">
        <v>100</v>
      </c>
      <c r="O918" s="83" t="s">
        <v>100</v>
      </c>
      <c r="P918" s="84">
        <v>0</v>
      </c>
      <c r="Q918" s="85">
        <f t="shared" si="315"/>
        <v>1</v>
      </c>
      <c r="R918" s="91">
        <v>5441.7</v>
      </c>
      <c r="S918" s="87"/>
      <c r="T918" s="88">
        <f>IF(S918=0,0,SUM($S$5:S918))</f>
        <v>0</v>
      </c>
      <c r="U918" s="89">
        <f t="shared" si="316"/>
        <v>0</v>
      </c>
      <c r="V918" s="89">
        <f t="shared" si="317"/>
        <v>0</v>
      </c>
      <c r="W918" s="90">
        <f t="shared" si="318"/>
        <v>0</v>
      </c>
      <c r="X918" s="90">
        <f t="shared" si="319"/>
        <v>0</v>
      </c>
      <c r="Y918" s="89">
        <f t="shared" si="320"/>
        <v>0</v>
      </c>
      <c r="Z918" s="89">
        <f t="shared" si="321"/>
        <v>0</v>
      </c>
      <c r="AA918" s="87"/>
      <c r="AB918" s="87"/>
      <c r="AD918" s="186" t="s">
        <v>145</v>
      </c>
    </row>
    <row r="919" spans="1:30" s="74" customFormat="1" ht="12.95" customHeight="1">
      <c r="A919" s="75" t="str">
        <f t="shared" si="310"/>
        <v/>
      </c>
      <c r="B919" s="76">
        <f t="shared" si="311"/>
        <v>136</v>
      </c>
      <c r="C919" s="77">
        <f t="shared" si="312"/>
        <v>1.7</v>
      </c>
      <c r="D919" s="78" t="str">
        <f t="shared" si="313"/>
        <v>(후)</v>
      </c>
      <c r="E919" s="79">
        <f t="shared" si="314"/>
        <v>0</v>
      </c>
      <c r="F919" s="80">
        <v>700</v>
      </c>
      <c r="G919" s="81">
        <v>62.61</v>
      </c>
      <c r="H919" s="81">
        <v>59.2</v>
      </c>
      <c r="I919" s="81">
        <v>3.4099999999999966</v>
      </c>
      <c r="J919" s="81" t="s">
        <v>111</v>
      </c>
      <c r="K919" s="81" t="s">
        <v>98</v>
      </c>
      <c r="L919" s="82">
        <v>0</v>
      </c>
      <c r="M919" s="83" t="s">
        <v>100</v>
      </c>
      <c r="N919" s="83" t="s">
        <v>100</v>
      </c>
      <c r="O919" s="83" t="s">
        <v>100</v>
      </c>
      <c r="P919" s="84">
        <v>0</v>
      </c>
      <c r="Q919" s="85">
        <f t="shared" si="315"/>
        <v>1</v>
      </c>
      <c r="R919" s="91">
        <v>5441.7</v>
      </c>
      <c r="S919" s="87"/>
      <c r="T919" s="88">
        <f>IF(S919=0,0,SUM($S$5:S919))</f>
        <v>0</v>
      </c>
      <c r="U919" s="89">
        <f t="shared" si="316"/>
        <v>0</v>
      </c>
      <c r="V919" s="89">
        <f t="shared" si="317"/>
        <v>0</v>
      </c>
      <c r="W919" s="90">
        <f t="shared" si="318"/>
        <v>0</v>
      </c>
      <c r="X919" s="90">
        <f t="shared" si="319"/>
        <v>0</v>
      </c>
      <c r="Y919" s="89">
        <f t="shared" si="320"/>
        <v>0</v>
      </c>
      <c r="Z919" s="89">
        <f t="shared" si="321"/>
        <v>0</v>
      </c>
      <c r="AA919" s="87"/>
      <c r="AB919" s="87"/>
      <c r="AD919" s="186" t="s">
        <v>145</v>
      </c>
    </row>
    <row r="920" spans="1:30" s="74" customFormat="1" ht="12.95" customHeight="1">
      <c r="A920" s="75" t="str">
        <f t="shared" si="310"/>
        <v/>
      </c>
      <c r="B920" s="76">
        <f t="shared" si="311"/>
        <v>136</v>
      </c>
      <c r="C920" s="77">
        <f t="shared" si="312"/>
        <v>5.4</v>
      </c>
      <c r="D920" s="78" t="str">
        <f t="shared" si="313"/>
        <v>(전)</v>
      </c>
      <c r="E920" s="79">
        <f t="shared" si="314"/>
        <v>3.7</v>
      </c>
      <c r="F920" s="80">
        <v>700</v>
      </c>
      <c r="G920" s="81">
        <v>62.56</v>
      </c>
      <c r="H920" s="81">
        <v>55.5</v>
      </c>
      <c r="I920" s="81">
        <v>7.0600000000000023</v>
      </c>
      <c r="J920" s="81" t="s">
        <v>111</v>
      </c>
      <c r="K920" s="81" t="s">
        <v>98</v>
      </c>
      <c r="L920" s="82">
        <v>0</v>
      </c>
      <c r="M920" s="83" t="s">
        <v>100</v>
      </c>
      <c r="N920" s="83" t="s">
        <v>100</v>
      </c>
      <c r="O920" s="83" t="s">
        <v>100</v>
      </c>
      <c r="P920" s="84">
        <v>0</v>
      </c>
      <c r="Q920" s="85">
        <f t="shared" si="315"/>
        <v>1</v>
      </c>
      <c r="R920" s="91">
        <v>5445.4</v>
      </c>
      <c r="S920" s="87"/>
      <c r="T920" s="88">
        <f>IF(S920=0,0,SUM($S$5:S920))</f>
        <v>0</v>
      </c>
      <c r="U920" s="89">
        <f t="shared" si="316"/>
        <v>0</v>
      </c>
      <c r="V920" s="89">
        <f t="shared" si="317"/>
        <v>0</v>
      </c>
      <c r="W920" s="90">
        <f t="shared" si="318"/>
        <v>0</v>
      </c>
      <c r="X920" s="90">
        <f t="shared" si="319"/>
        <v>0</v>
      </c>
      <c r="Y920" s="89">
        <f t="shared" si="320"/>
        <v>0</v>
      </c>
      <c r="Z920" s="89">
        <f t="shared" si="321"/>
        <v>0</v>
      </c>
      <c r="AA920" s="87"/>
      <c r="AB920" s="87"/>
      <c r="AD920" s="186" t="s">
        <v>145</v>
      </c>
    </row>
    <row r="921" spans="1:30" s="74" customFormat="1" ht="12.95" customHeight="1">
      <c r="A921" s="75" t="str">
        <f t="shared" si="310"/>
        <v/>
      </c>
      <c r="B921" s="76">
        <f t="shared" si="311"/>
        <v>136</v>
      </c>
      <c r="C921" s="77">
        <f t="shared" si="312"/>
        <v>5.4</v>
      </c>
      <c r="D921" s="78" t="str">
        <f t="shared" si="313"/>
        <v>(후)</v>
      </c>
      <c r="E921" s="79">
        <f t="shared" si="314"/>
        <v>0</v>
      </c>
      <c r="F921" s="80">
        <v>700</v>
      </c>
      <c r="G921" s="81">
        <v>62.56</v>
      </c>
      <c r="H921" s="81">
        <v>55.5</v>
      </c>
      <c r="I921" s="81">
        <v>7.0600000000000023</v>
      </c>
      <c r="J921" s="81" t="s">
        <v>111</v>
      </c>
      <c r="K921" s="81" t="s">
        <v>113</v>
      </c>
      <c r="L921" s="82" t="s">
        <v>114</v>
      </c>
      <c r="M921" s="83" t="s">
        <v>100</v>
      </c>
      <c r="N921" s="83" t="s">
        <v>100</v>
      </c>
      <c r="O921" s="83" t="s">
        <v>100</v>
      </c>
      <c r="P921" s="84">
        <v>0</v>
      </c>
      <c r="Q921" s="85">
        <f t="shared" si="315"/>
        <v>1</v>
      </c>
      <c r="R921" s="91">
        <v>5445.4</v>
      </c>
      <c r="S921" s="87"/>
      <c r="T921" s="88">
        <f>IF(S921=0,0,SUM($S$5:S921))</f>
        <v>0</v>
      </c>
      <c r="U921" s="89">
        <f t="shared" si="316"/>
        <v>0</v>
      </c>
      <c r="V921" s="89">
        <f t="shared" si="317"/>
        <v>0</v>
      </c>
      <c r="W921" s="90">
        <f t="shared" si="318"/>
        <v>0</v>
      </c>
      <c r="X921" s="90">
        <f t="shared" si="319"/>
        <v>0</v>
      </c>
      <c r="Y921" s="89">
        <f t="shared" si="320"/>
        <v>0</v>
      </c>
      <c r="Z921" s="89">
        <f t="shared" si="321"/>
        <v>0</v>
      </c>
      <c r="AA921" s="87"/>
      <c r="AB921" s="87"/>
      <c r="AD921" s="186" t="s">
        <v>145</v>
      </c>
    </row>
    <row r="922" spans="1:30" s="74" customFormat="1" ht="12.95" customHeight="1">
      <c r="A922" s="75" t="str">
        <f t="shared" si="310"/>
        <v/>
      </c>
      <c r="B922" s="76">
        <f t="shared" si="311"/>
        <v>136</v>
      </c>
      <c r="C922" s="77">
        <f t="shared" si="312"/>
        <v>8</v>
      </c>
      <c r="D922" s="78" t="str">
        <f t="shared" si="313"/>
        <v>(전)</v>
      </c>
      <c r="E922" s="79">
        <f t="shared" si="314"/>
        <v>2.6</v>
      </c>
      <c r="F922" s="80">
        <v>700</v>
      </c>
      <c r="G922" s="81">
        <v>62.52</v>
      </c>
      <c r="H922" s="81">
        <v>55.5</v>
      </c>
      <c r="I922" s="81">
        <v>7.0200000000000031</v>
      </c>
      <c r="J922" s="81" t="s">
        <v>111</v>
      </c>
      <c r="K922" s="81" t="s">
        <v>113</v>
      </c>
      <c r="L922" s="82" t="s">
        <v>114</v>
      </c>
      <c r="M922" s="83" t="s">
        <v>100</v>
      </c>
      <c r="N922" s="83" t="s">
        <v>100</v>
      </c>
      <c r="O922" s="83" t="s">
        <v>100</v>
      </c>
      <c r="P922" s="84">
        <v>0</v>
      </c>
      <c r="Q922" s="85">
        <f t="shared" si="315"/>
        <v>1</v>
      </c>
      <c r="R922" s="91">
        <v>5448</v>
      </c>
      <c r="S922" s="87"/>
      <c r="T922" s="88">
        <f>IF(S922=0,0,SUM($S$5:S922))</f>
        <v>0</v>
      </c>
      <c r="U922" s="89">
        <f t="shared" si="316"/>
        <v>0</v>
      </c>
      <c r="V922" s="89">
        <f t="shared" si="317"/>
        <v>0</v>
      </c>
      <c r="W922" s="90">
        <f t="shared" si="318"/>
        <v>0</v>
      </c>
      <c r="X922" s="90">
        <f t="shared" si="319"/>
        <v>0</v>
      </c>
      <c r="Y922" s="89">
        <f t="shared" si="320"/>
        <v>0</v>
      </c>
      <c r="Z922" s="89">
        <f t="shared" si="321"/>
        <v>0</v>
      </c>
      <c r="AA922" s="87"/>
      <c r="AB922" s="87"/>
      <c r="AD922" s="186" t="s">
        <v>145</v>
      </c>
    </row>
    <row r="923" spans="1:30" s="74" customFormat="1" ht="12.95" customHeight="1">
      <c r="A923" s="75" t="str">
        <f t="shared" si="310"/>
        <v/>
      </c>
      <c r="B923" s="76">
        <f t="shared" si="311"/>
        <v>136</v>
      </c>
      <c r="C923" s="77">
        <f t="shared" si="312"/>
        <v>8</v>
      </c>
      <c r="D923" s="78" t="str">
        <f t="shared" si="313"/>
        <v>(후)</v>
      </c>
      <c r="E923" s="79">
        <f t="shared" si="314"/>
        <v>0</v>
      </c>
      <c r="F923" s="80">
        <v>700</v>
      </c>
      <c r="G923" s="81">
        <v>62.52</v>
      </c>
      <c r="H923" s="81">
        <v>55.5</v>
      </c>
      <c r="I923" s="81">
        <v>7.0200000000000031</v>
      </c>
      <c r="J923" s="81" t="s">
        <v>111</v>
      </c>
      <c r="K923" s="81" t="s">
        <v>98</v>
      </c>
      <c r="L923" s="82">
        <v>0</v>
      </c>
      <c r="M923" s="83" t="s">
        <v>100</v>
      </c>
      <c r="N923" s="83" t="s">
        <v>100</v>
      </c>
      <c r="O923" s="83" t="s">
        <v>100</v>
      </c>
      <c r="P923" s="84">
        <v>0</v>
      </c>
      <c r="Q923" s="85">
        <f t="shared" si="315"/>
        <v>1</v>
      </c>
      <c r="R923" s="91">
        <v>5448</v>
      </c>
      <c r="S923" s="87"/>
      <c r="T923" s="88">
        <f>IF(S923=0,0,SUM($S$5:S923))</f>
        <v>0</v>
      </c>
      <c r="U923" s="89">
        <f t="shared" si="316"/>
        <v>0</v>
      </c>
      <c r="V923" s="89">
        <f t="shared" si="317"/>
        <v>0</v>
      </c>
      <c r="W923" s="90">
        <f t="shared" si="318"/>
        <v>0</v>
      </c>
      <c r="X923" s="90">
        <f t="shared" si="319"/>
        <v>0</v>
      </c>
      <c r="Y923" s="89">
        <f t="shared" si="320"/>
        <v>0</v>
      </c>
      <c r="Z923" s="89">
        <f t="shared" si="321"/>
        <v>0</v>
      </c>
      <c r="AA923" s="87"/>
      <c r="AB923" s="87"/>
      <c r="AD923" s="186" t="s">
        <v>145</v>
      </c>
    </row>
    <row r="924" spans="1:30" s="74" customFormat="1" ht="12.95" customHeight="1">
      <c r="A924" s="75" t="str">
        <f t="shared" si="310"/>
        <v/>
      </c>
      <c r="B924" s="76">
        <f t="shared" si="311"/>
        <v>136</v>
      </c>
      <c r="C924" s="77">
        <f t="shared" si="312"/>
        <v>12.1</v>
      </c>
      <c r="D924" s="78" t="str">
        <f t="shared" si="313"/>
        <v>(전)</v>
      </c>
      <c r="E924" s="79">
        <f t="shared" si="314"/>
        <v>4.0999999999999996</v>
      </c>
      <c r="F924" s="80">
        <v>700</v>
      </c>
      <c r="G924" s="81">
        <v>62.47</v>
      </c>
      <c r="H924" s="81">
        <v>58.47</v>
      </c>
      <c r="I924" s="81">
        <v>4</v>
      </c>
      <c r="J924" s="81" t="s">
        <v>111</v>
      </c>
      <c r="K924" s="81" t="s">
        <v>98</v>
      </c>
      <c r="L924" s="82">
        <v>0</v>
      </c>
      <c r="M924" s="83" t="s">
        <v>100</v>
      </c>
      <c r="N924" s="83" t="s">
        <v>100</v>
      </c>
      <c r="O924" s="83" t="s">
        <v>100</v>
      </c>
      <c r="P924" s="84">
        <v>0</v>
      </c>
      <c r="Q924" s="85">
        <f t="shared" si="315"/>
        <v>1</v>
      </c>
      <c r="R924" s="91">
        <v>5452.1</v>
      </c>
      <c r="S924" s="87"/>
      <c r="T924" s="88">
        <f>IF(S924=0,0,SUM($S$5:S924))</f>
        <v>0</v>
      </c>
      <c r="U924" s="89">
        <f t="shared" si="316"/>
        <v>0</v>
      </c>
      <c r="V924" s="89">
        <f t="shared" si="317"/>
        <v>0</v>
      </c>
      <c r="W924" s="90">
        <f t="shared" si="318"/>
        <v>0</v>
      </c>
      <c r="X924" s="90">
        <f t="shared" si="319"/>
        <v>0</v>
      </c>
      <c r="Y924" s="89">
        <f t="shared" si="320"/>
        <v>0</v>
      </c>
      <c r="Z924" s="89">
        <f t="shared" si="321"/>
        <v>0</v>
      </c>
      <c r="AA924" s="87"/>
      <c r="AB924" s="87"/>
      <c r="AD924" s="186" t="s">
        <v>145</v>
      </c>
    </row>
    <row r="925" spans="1:30" s="74" customFormat="1" ht="12.95" customHeight="1">
      <c r="A925" s="75" t="str">
        <f t="shared" si="310"/>
        <v/>
      </c>
      <c r="B925" s="76">
        <f t="shared" si="311"/>
        <v>136</v>
      </c>
      <c r="C925" s="77">
        <f t="shared" si="312"/>
        <v>12.1</v>
      </c>
      <c r="D925" s="78" t="str">
        <f t="shared" si="313"/>
        <v>(후)</v>
      </c>
      <c r="E925" s="79">
        <f t="shared" si="314"/>
        <v>0</v>
      </c>
      <c r="F925" s="80">
        <v>700</v>
      </c>
      <c r="G925" s="81">
        <v>62.47</v>
      </c>
      <c r="H925" s="81">
        <v>58.47</v>
      </c>
      <c r="I925" s="81">
        <v>4</v>
      </c>
      <c r="J925" s="81" t="s">
        <v>111</v>
      </c>
      <c r="K925" s="81" t="s">
        <v>95</v>
      </c>
      <c r="L925" s="82">
        <v>0</v>
      </c>
      <c r="M925" s="83" t="s">
        <v>100</v>
      </c>
      <c r="N925" s="83" t="s">
        <v>100</v>
      </c>
      <c r="O925" s="83" t="s">
        <v>100</v>
      </c>
      <c r="P925" s="84">
        <v>0</v>
      </c>
      <c r="Q925" s="85">
        <f t="shared" si="315"/>
        <v>1</v>
      </c>
      <c r="R925" s="91">
        <v>5452.1</v>
      </c>
      <c r="S925" s="87"/>
      <c r="T925" s="88">
        <f>IF(S925=0,0,SUM($S$5:S925))</f>
        <v>0</v>
      </c>
      <c r="U925" s="89">
        <f t="shared" si="316"/>
        <v>0</v>
      </c>
      <c r="V925" s="89">
        <f t="shared" si="317"/>
        <v>0</v>
      </c>
      <c r="W925" s="90">
        <f t="shared" si="318"/>
        <v>0</v>
      </c>
      <c r="X925" s="90">
        <f t="shared" si="319"/>
        <v>0</v>
      </c>
      <c r="Y925" s="89">
        <f t="shared" si="320"/>
        <v>0</v>
      </c>
      <c r="Z925" s="89">
        <f t="shared" si="321"/>
        <v>0</v>
      </c>
      <c r="AA925" s="87"/>
      <c r="AB925" s="87"/>
      <c r="AD925" s="186" t="s">
        <v>145</v>
      </c>
    </row>
    <row r="926" spans="1:30" s="74" customFormat="1" ht="12.95" customHeight="1">
      <c r="A926" s="75" t="str">
        <f t="shared" si="310"/>
        <v/>
      </c>
      <c r="B926" s="76">
        <f t="shared" si="311"/>
        <v>136</v>
      </c>
      <c r="C926" s="77">
        <f t="shared" si="312"/>
        <v>21.6</v>
      </c>
      <c r="D926" s="78" t="str">
        <f t="shared" si="313"/>
        <v/>
      </c>
      <c r="E926" s="79">
        <f t="shared" si="314"/>
        <v>9.5</v>
      </c>
      <c r="F926" s="80">
        <v>700</v>
      </c>
      <c r="G926" s="81">
        <v>62.35</v>
      </c>
      <c r="H926" s="81">
        <v>58.49</v>
      </c>
      <c r="I926" s="81">
        <v>3.8599999999999994</v>
      </c>
      <c r="J926" s="81" t="s">
        <v>111</v>
      </c>
      <c r="K926" s="81" t="s">
        <v>95</v>
      </c>
      <c r="L926" s="82">
        <v>0</v>
      </c>
      <c r="M926" s="83" t="s">
        <v>116</v>
      </c>
      <c r="N926" s="83" t="s">
        <v>100</v>
      </c>
      <c r="O926" s="83" t="s">
        <v>100</v>
      </c>
      <c r="P926" s="84">
        <v>0</v>
      </c>
      <c r="Q926" s="85">
        <f t="shared" si="315"/>
        <v>1</v>
      </c>
      <c r="R926" s="91">
        <v>5461.6</v>
      </c>
      <c r="S926" s="87"/>
      <c r="T926" s="88">
        <f>IF(S926=0,0,SUM($S$5:S926))</f>
        <v>0</v>
      </c>
      <c r="U926" s="89">
        <f t="shared" si="316"/>
        <v>0</v>
      </c>
      <c r="V926" s="89">
        <f t="shared" si="317"/>
        <v>0</v>
      </c>
      <c r="W926" s="90">
        <f t="shared" si="318"/>
        <v>0</v>
      </c>
      <c r="X926" s="90">
        <f t="shared" si="319"/>
        <v>0</v>
      </c>
      <c r="Y926" s="89">
        <f t="shared" si="320"/>
        <v>0</v>
      </c>
      <c r="Z926" s="89">
        <f t="shared" si="321"/>
        <v>0</v>
      </c>
      <c r="AA926" s="87"/>
      <c r="AB926" s="87"/>
      <c r="AD926" s="186" t="s">
        <v>145</v>
      </c>
    </row>
    <row r="927" spans="1:30" s="74" customFormat="1" ht="12.95" customHeight="1">
      <c r="A927" s="75" t="str">
        <f t="shared" si="310"/>
        <v/>
      </c>
      <c r="B927" s="76">
        <f t="shared" si="311"/>
        <v>137</v>
      </c>
      <c r="C927" s="77">
        <f t="shared" si="312"/>
        <v>0</v>
      </c>
      <c r="D927" s="78" t="str">
        <f t="shared" si="313"/>
        <v>(전)</v>
      </c>
      <c r="E927" s="79">
        <f t="shared" si="314"/>
        <v>18.399999999999999</v>
      </c>
      <c r="F927" s="80">
        <v>700</v>
      </c>
      <c r="G927" s="81">
        <v>62.11</v>
      </c>
      <c r="H927" s="81">
        <v>58.53</v>
      </c>
      <c r="I927" s="81">
        <v>3.5799999999999983</v>
      </c>
      <c r="J927" s="81" t="s">
        <v>111</v>
      </c>
      <c r="K927" s="81" t="s">
        <v>95</v>
      </c>
      <c r="L927" s="82">
        <v>0</v>
      </c>
      <c r="M927" s="83" t="s">
        <v>100</v>
      </c>
      <c r="N927" s="83" t="s">
        <v>100</v>
      </c>
      <c r="O927" s="83" t="s">
        <v>100</v>
      </c>
      <c r="P927" s="84">
        <v>0</v>
      </c>
      <c r="Q927" s="85">
        <f t="shared" si="315"/>
        <v>1</v>
      </c>
      <c r="R927" s="91">
        <v>5480</v>
      </c>
      <c r="S927" s="87"/>
      <c r="T927" s="88">
        <f>IF(S927=0,0,SUM($S$5:S927))</f>
        <v>0</v>
      </c>
      <c r="U927" s="89">
        <f t="shared" si="316"/>
        <v>0</v>
      </c>
      <c r="V927" s="89">
        <f t="shared" si="317"/>
        <v>0</v>
      </c>
      <c r="W927" s="90">
        <f t="shared" si="318"/>
        <v>0</v>
      </c>
      <c r="X927" s="90">
        <f t="shared" si="319"/>
        <v>0</v>
      </c>
      <c r="Y927" s="89">
        <f t="shared" si="320"/>
        <v>0</v>
      </c>
      <c r="Z927" s="89">
        <f t="shared" si="321"/>
        <v>0</v>
      </c>
      <c r="AA927" s="87"/>
      <c r="AB927" s="87"/>
      <c r="AD927" s="186" t="s">
        <v>145</v>
      </c>
    </row>
    <row r="928" spans="1:30" s="74" customFormat="1" ht="12.95" customHeight="1">
      <c r="A928" s="75" t="str">
        <f t="shared" si="310"/>
        <v/>
      </c>
      <c r="B928" s="76">
        <f t="shared" si="311"/>
        <v>137</v>
      </c>
      <c r="C928" s="77">
        <f t="shared" si="312"/>
        <v>0</v>
      </c>
      <c r="D928" s="78" t="str">
        <f t="shared" si="313"/>
        <v>(후)</v>
      </c>
      <c r="E928" s="79">
        <f t="shared" si="314"/>
        <v>0</v>
      </c>
      <c r="F928" s="80">
        <v>700</v>
      </c>
      <c r="G928" s="81">
        <v>62.11</v>
      </c>
      <c r="H928" s="81">
        <v>58.53</v>
      </c>
      <c r="I928" s="81">
        <v>3.5799999999999983</v>
      </c>
      <c r="J928" s="81" t="s">
        <v>111</v>
      </c>
      <c r="K928" s="81" t="s">
        <v>95</v>
      </c>
      <c r="L928" s="82">
        <v>0</v>
      </c>
      <c r="M928" s="83" t="s">
        <v>100</v>
      </c>
      <c r="N928" s="83" t="s">
        <v>100</v>
      </c>
      <c r="O928" s="83" t="s">
        <v>100</v>
      </c>
      <c r="P928" s="84">
        <v>0</v>
      </c>
      <c r="Q928" s="85">
        <f t="shared" si="315"/>
        <v>1</v>
      </c>
      <c r="R928" s="91">
        <v>5480</v>
      </c>
      <c r="S928" s="87"/>
      <c r="T928" s="88">
        <f>IF(S928=0,0,SUM($S$5:S928))</f>
        <v>0</v>
      </c>
      <c r="U928" s="89">
        <f t="shared" si="316"/>
        <v>0</v>
      </c>
      <c r="V928" s="89">
        <f t="shared" si="317"/>
        <v>0</v>
      </c>
      <c r="W928" s="90">
        <f t="shared" si="318"/>
        <v>0</v>
      </c>
      <c r="X928" s="90">
        <f t="shared" si="319"/>
        <v>0</v>
      </c>
      <c r="Y928" s="89">
        <f t="shared" si="320"/>
        <v>0</v>
      </c>
      <c r="Z928" s="89">
        <f t="shared" si="321"/>
        <v>0</v>
      </c>
      <c r="AA928" s="87"/>
      <c r="AB928" s="87"/>
      <c r="AD928" s="186" t="s">
        <v>145</v>
      </c>
    </row>
    <row r="929" spans="1:30" s="74" customFormat="1" ht="12.95" customHeight="1">
      <c r="A929" s="75" t="str">
        <f t="shared" si="310"/>
        <v/>
      </c>
      <c r="B929" s="76">
        <f t="shared" si="311"/>
        <v>137</v>
      </c>
      <c r="C929" s="77">
        <f t="shared" si="312"/>
        <v>2.1</v>
      </c>
      <c r="D929" s="78" t="str">
        <f t="shared" si="313"/>
        <v/>
      </c>
      <c r="E929" s="79">
        <f t="shared" si="314"/>
        <v>2.1</v>
      </c>
      <c r="F929" s="80">
        <v>700</v>
      </c>
      <c r="G929" s="81">
        <v>62.08</v>
      </c>
      <c r="H929" s="81">
        <v>58.53</v>
      </c>
      <c r="I929" s="81">
        <v>3.5499999999999972</v>
      </c>
      <c r="J929" s="81" t="s">
        <v>111</v>
      </c>
      <c r="K929" s="81" t="s">
        <v>95</v>
      </c>
      <c r="L929" s="82">
        <v>0</v>
      </c>
      <c r="M929" s="83" t="s">
        <v>100</v>
      </c>
      <c r="N929" s="83" t="s">
        <v>100</v>
      </c>
      <c r="O929" s="83" t="s">
        <v>100</v>
      </c>
      <c r="P929" s="84">
        <v>0</v>
      </c>
      <c r="Q929" s="85">
        <f t="shared" si="315"/>
        <v>1</v>
      </c>
      <c r="R929" s="91">
        <v>5482.1</v>
      </c>
      <c r="S929" s="87"/>
      <c r="T929" s="88">
        <f>IF(S929=0,0,SUM($S$5:S929))</f>
        <v>0</v>
      </c>
      <c r="U929" s="89">
        <f t="shared" ref="U929:U936" si="322">IF(S929=1,Q929,0)</f>
        <v>0</v>
      </c>
      <c r="V929" s="89">
        <f t="shared" ref="V929:V936" si="323">IF(S929=1,R929,0)</f>
        <v>0</v>
      </c>
      <c r="W929" s="90">
        <f t="shared" ref="W929:W936" si="324">IF($S929=0,0,G929)</f>
        <v>0</v>
      </c>
      <c r="X929" s="90">
        <f t="shared" ref="X929:X936" si="325">IF($S929=0,0,H929)</f>
        <v>0</v>
      </c>
      <c r="Y929" s="89">
        <f t="shared" ref="Y929:Y936" si="326">IF(S929=1,J929,0)</f>
        <v>0</v>
      </c>
      <c r="Z929" s="89">
        <f t="shared" ref="Z929:Z936" si="327">IF(S929=1,K929,0)</f>
        <v>0</v>
      </c>
      <c r="AA929" s="87"/>
      <c r="AB929" s="87"/>
      <c r="AD929" s="186" t="s">
        <v>145</v>
      </c>
    </row>
    <row r="930" spans="1:30" s="74" customFormat="1" ht="12.95" customHeight="1">
      <c r="A930" s="75" t="str">
        <f t="shared" si="310"/>
        <v/>
      </c>
      <c r="B930" s="76">
        <f t="shared" si="311"/>
        <v>137</v>
      </c>
      <c r="C930" s="77">
        <f t="shared" si="312"/>
        <v>21.5</v>
      </c>
      <c r="D930" s="78" t="str">
        <f t="shared" si="313"/>
        <v/>
      </c>
      <c r="E930" s="79">
        <f t="shared" si="314"/>
        <v>19.399999999999999</v>
      </c>
      <c r="F930" s="80">
        <v>700</v>
      </c>
      <c r="G930" s="81">
        <v>61.57</v>
      </c>
      <c r="H930" s="81">
        <v>58.57</v>
      </c>
      <c r="I930" s="81">
        <v>3</v>
      </c>
      <c r="J930" s="81" t="s">
        <v>111</v>
      </c>
      <c r="K930" s="81" t="s">
        <v>95</v>
      </c>
      <c r="L930" s="82">
        <v>0</v>
      </c>
      <c r="M930" s="83" t="s">
        <v>100</v>
      </c>
      <c r="N930" s="83" t="s">
        <v>115</v>
      </c>
      <c r="O930" s="83" t="s">
        <v>100</v>
      </c>
      <c r="P930" s="84">
        <v>0</v>
      </c>
      <c r="Q930" s="85">
        <f t="shared" si="315"/>
        <v>1</v>
      </c>
      <c r="R930" s="91">
        <v>5501.5</v>
      </c>
      <c r="S930" s="87"/>
      <c r="T930" s="88">
        <f>IF(S930=0,0,SUM($S$5:S930))</f>
        <v>0</v>
      </c>
      <c r="U930" s="89">
        <f t="shared" si="322"/>
        <v>0</v>
      </c>
      <c r="V930" s="89">
        <f t="shared" si="323"/>
        <v>0</v>
      </c>
      <c r="W930" s="90">
        <f t="shared" si="324"/>
        <v>0</v>
      </c>
      <c r="X930" s="90">
        <f t="shared" si="325"/>
        <v>0</v>
      </c>
      <c r="Y930" s="89">
        <f t="shared" si="326"/>
        <v>0</v>
      </c>
      <c r="Z930" s="89">
        <f t="shared" si="327"/>
        <v>0</v>
      </c>
      <c r="AA930" s="87"/>
      <c r="AB930" s="87"/>
      <c r="AD930" s="186" t="s">
        <v>145</v>
      </c>
    </row>
    <row r="931" spans="1:30" s="74" customFormat="1" ht="12.95" customHeight="1">
      <c r="A931" s="75" t="str">
        <f t="shared" si="310"/>
        <v/>
      </c>
      <c r="B931" s="76">
        <f t="shared" si="311"/>
        <v>138</v>
      </c>
      <c r="C931" s="77">
        <f t="shared" si="312"/>
        <v>0</v>
      </c>
      <c r="D931" s="78" t="str">
        <f t="shared" si="313"/>
        <v/>
      </c>
      <c r="E931" s="79">
        <f t="shared" si="314"/>
        <v>18.5</v>
      </c>
      <c r="F931" s="80">
        <v>700</v>
      </c>
      <c r="G931" s="81">
        <v>60.52</v>
      </c>
      <c r="H931" s="81">
        <v>57.83</v>
      </c>
      <c r="I931" s="81">
        <v>2.6900000000000048</v>
      </c>
      <c r="J931" s="81" t="s">
        <v>111</v>
      </c>
      <c r="K931" s="81" t="s">
        <v>95</v>
      </c>
      <c r="L931" s="82">
        <v>0</v>
      </c>
      <c r="M931" s="83" t="s">
        <v>100</v>
      </c>
      <c r="N931" s="83" t="s">
        <v>100</v>
      </c>
      <c r="O931" s="83" t="s">
        <v>100</v>
      </c>
      <c r="P931" s="84">
        <v>0</v>
      </c>
      <c r="Q931" s="85">
        <f t="shared" si="315"/>
        <v>1</v>
      </c>
      <c r="R931" s="91">
        <v>5520</v>
      </c>
      <c r="S931" s="87"/>
      <c r="T931" s="88">
        <f>IF(S931=0,0,SUM($S$5:S931))</f>
        <v>0</v>
      </c>
      <c r="U931" s="89">
        <f t="shared" si="322"/>
        <v>0</v>
      </c>
      <c r="V931" s="89">
        <f t="shared" si="323"/>
        <v>0</v>
      </c>
      <c r="W931" s="90">
        <f t="shared" si="324"/>
        <v>0</v>
      </c>
      <c r="X931" s="90">
        <f t="shared" si="325"/>
        <v>0</v>
      </c>
      <c r="Y931" s="89">
        <f t="shared" si="326"/>
        <v>0</v>
      </c>
      <c r="Z931" s="89">
        <f t="shared" si="327"/>
        <v>0</v>
      </c>
      <c r="AA931" s="87"/>
      <c r="AB931" s="87"/>
      <c r="AD931" s="186" t="s">
        <v>145</v>
      </c>
    </row>
    <row r="932" spans="1:30" s="74" customFormat="1" ht="12.95" customHeight="1">
      <c r="A932" s="75" t="str">
        <f t="shared" si="310"/>
        <v/>
      </c>
      <c r="B932" s="76">
        <f t="shared" si="311"/>
        <v>138</v>
      </c>
      <c r="C932" s="77">
        <f t="shared" si="312"/>
        <v>29.6</v>
      </c>
      <c r="D932" s="78" t="str">
        <f t="shared" si="313"/>
        <v/>
      </c>
      <c r="E932" s="79">
        <f t="shared" si="314"/>
        <v>29.6</v>
      </c>
      <c r="F932" s="80">
        <v>700</v>
      </c>
      <c r="G932" s="81">
        <v>58.83</v>
      </c>
      <c r="H932" s="81">
        <v>56.65</v>
      </c>
      <c r="I932" s="81">
        <v>2.1799999999999997</v>
      </c>
      <c r="J932" s="81" t="s">
        <v>111</v>
      </c>
      <c r="K932" s="81" t="s">
        <v>95</v>
      </c>
      <c r="L932" s="82">
        <v>0</v>
      </c>
      <c r="M932" s="83" t="s">
        <v>100</v>
      </c>
      <c r="N932" s="83" t="s">
        <v>100</v>
      </c>
      <c r="O932" s="83" t="s">
        <v>100</v>
      </c>
      <c r="P932" s="84">
        <v>0</v>
      </c>
      <c r="Q932" s="85">
        <f t="shared" si="315"/>
        <v>1</v>
      </c>
      <c r="R932" s="91">
        <v>5549.6</v>
      </c>
      <c r="S932" s="87"/>
      <c r="T932" s="88">
        <f>IF(S932=0,0,SUM($S$5:S932))</f>
        <v>0</v>
      </c>
      <c r="U932" s="89">
        <f t="shared" si="322"/>
        <v>0</v>
      </c>
      <c r="V932" s="89">
        <f t="shared" si="323"/>
        <v>0</v>
      </c>
      <c r="W932" s="90">
        <f t="shared" si="324"/>
        <v>0</v>
      </c>
      <c r="X932" s="90">
        <f t="shared" si="325"/>
        <v>0</v>
      </c>
      <c r="Y932" s="89">
        <f t="shared" si="326"/>
        <v>0</v>
      </c>
      <c r="Z932" s="89">
        <f t="shared" si="327"/>
        <v>0</v>
      </c>
      <c r="AA932" s="87"/>
      <c r="AB932" s="87"/>
      <c r="AD932" s="186" t="s">
        <v>145</v>
      </c>
    </row>
    <row r="933" spans="1:30" s="74" customFormat="1" ht="12.95" customHeight="1">
      <c r="A933" s="75" t="str">
        <f t="shared" si="310"/>
        <v/>
      </c>
      <c r="B933" s="76">
        <f t="shared" si="311"/>
        <v>139</v>
      </c>
      <c r="C933" s="77">
        <f t="shared" si="312"/>
        <v>0</v>
      </c>
      <c r="D933" s="78" t="str">
        <f t="shared" si="313"/>
        <v/>
      </c>
      <c r="E933" s="79">
        <f t="shared" si="314"/>
        <v>10.4</v>
      </c>
      <c r="F933" s="80">
        <v>700</v>
      </c>
      <c r="G933" s="81">
        <v>58.24</v>
      </c>
      <c r="H933" s="81">
        <v>55.95</v>
      </c>
      <c r="I933" s="81">
        <v>2.2899999999999991</v>
      </c>
      <c r="J933" s="81" t="s">
        <v>111</v>
      </c>
      <c r="K933" s="81" t="s">
        <v>95</v>
      </c>
      <c r="L933" s="82">
        <v>0</v>
      </c>
      <c r="M933" s="83" t="s">
        <v>100</v>
      </c>
      <c r="N933" s="83" t="s">
        <v>100</v>
      </c>
      <c r="O933" s="83" t="s">
        <v>100</v>
      </c>
      <c r="P933" s="84">
        <v>0</v>
      </c>
      <c r="Q933" s="85">
        <f t="shared" si="315"/>
        <v>1</v>
      </c>
      <c r="R933" s="91">
        <v>5560</v>
      </c>
      <c r="S933" s="87"/>
      <c r="T933" s="88">
        <f>IF(S933=0,0,SUM($S$5:S933))</f>
        <v>0</v>
      </c>
      <c r="U933" s="89">
        <f t="shared" si="322"/>
        <v>0</v>
      </c>
      <c r="V933" s="89">
        <f t="shared" si="323"/>
        <v>0</v>
      </c>
      <c r="W933" s="90">
        <f t="shared" si="324"/>
        <v>0</v>
      </c>
      <c r="X933" s="90">
        <f t="shared" si="325"/>
        <v>0</v>
      </c>
      <c r="Y933" s="89">
        <f t="shared" si="326"/>
        <v>0</v>
      </c>
      <c r="Z933" s="89">
        <f t="shared" si="327"/>
        <v>0</v>
      </c>
      <c r="AA933" s="87"/>
      <c r="AB933" s="87"/>
      <c r="AD933" s="186" t="s">
        <v>145</v>
      </c>
    </row>
    <row r="934" spans="1:30" s="74" customFormat="1" ht="12.95" customHeight="1">
      <c r="A934" s="75" t="str">
        <f t="shared" si="310"/>
        <v/>
      </c>
      <c r="B934" s="76">
        <f t="shared" si="311"/>
        <v>139</v>
      </c>
      <c r="C934" s="77">
        <f t="shared" si="312"/>
        <v>21.5</v>
      </c>
      <c r="D934" s="78" t="str">
        <f t="shared" si="313"/>
        <v/>
      </c>
      <c r="E934" s="79">
        <f t="shared" si="314"/>
        <v>21.5</v>
      </c>
      <c r="F934" s="80">
        <v>700</v>
      </c>
      <c r="G934" s="81">
        <v>57.02</v>
      </c>
      <c r="H934" s="81">
        <v>54.51</v>
      </c>
      <c r="I934" s="81">
        <v>2.5100000000000051</v>
      </c>
      <c r="J934" s="81" t="s">
        <v>111</v>
      </c>
      <c r="K934" s="81" t="s">
        <v>95</v>
      </c>
      <c r="L934" s="82">
        <v>0</v>
      </c>
      <c r="M934" s="83" t="s">
        <v>100</v>
      </c>
      <c r="N934" s="83" t="s">
        <v>100</v>
      </c>
      <c r="O934" s="83" t="s">
        <v>100</v>
      </c>
      <c r="P934" s="84">
        <v>0</v>
      </c>
      <c r="Q934" s="85">
        <f t="shared" si="315"/>
        <v>1</v>
      </c>
      <c r="R934" s="91">
        <v>5581.5</v>
      </c>
      <c r="S934" s="87"/>
      <c r="T934" s="88">
        <f>IF(S934=0,0,SUM($S$5:S934))</f>
        <v>0</v>
      </c>
      <c r="U934" s="89">
        <f t="shared" si="322"/>
        <v>0</v>
      </c>
      <c r="V934" s="89">
        <f t="shared" si="323"/>
        <v>0</v>
      </c>
      <c r="W934" s="90">
        <f t="shared" si="324"/>
        <v>0</v>
      </c>
      <c r="X934" s="90">
        <f t="shared" si="325"/>
        <v>0</v>
      </c>
      <c r="Y934" s="89">
        <f t="shared" si="326"/>
        <v>0</v>
      </c>
      <c r="Z934" s="89">
        <f t="shared" si="327"/>
        <v>0</v>
      </c>
      <c r="AA934" s="87"/>
      <c r="AB934" s="87"/>
      <c r="AD934" s="186" t="s">
        <v>145</v>
      </c>
    </row>
    <row r="935" spans="1:30" s="74" customFormat="1" ht="12.95" customHeight="1">
      <c r="A935" s="75" t="str">
        <f t="shared" si="310"/>
        <v/>
      </c>
      <c r="B935" s="76">
        <f t="shared" si="311"/>
        <v>140</v>
      </c>
      <c r="C935" s="77">
        <f t="shared" si="312"/>
        <v>0</v>
      </c>
      <c r="D935" s="78" t="str">
        <f t="shared" si="313"/>
        <v/>
      </c>
      <c r="E935" s="79">
        <f t="shared" si="314"/>
        <v>18.5</v>
      </c>
      <c r="F935" s="80">
        <v>700</v>
      </c>
      <c r="G935" s="81">
        <v>56.78</v>
      </c>
      <c r="H935" s="81">
        <v>53.26</v>
      </c>
      <c r="I935" s="81">
        <v>3.5200000000000031</v>
      </c>
      <c r="J935" s="81" t="s">
        <v>111</v>
      </c>
      <c r="K935" s="81" t="s">
        <v>95</v>
      </c>
      <c r="L935" s="82">
        <v>0</v>
      </c>
      <c r="M935" s="83" t="s">
        <v>100</v>
      </c>
      <c r="N935" s="83" t="s">
        <v>100</v>
      </c>
      <c r="O935" s="83" t="s">
        <v>100</v>
      </c>
      <c r="P935" s="84">
        <v>0</v>
      </c>
      <c r="Q935" s="85">
        <f t="shared" si="315"/>
        <v>1</v>
      </c>
      <c r="R935" s="91">
        <v>5600</v>
      </c>
      <c r="S935" s="87"/>
      <c r="T935" s="88">
        <f>IF(S935=0,0,SUM($S$5:S935))</f>
        <v>0</v>
      </c>
      <c r="U935" s="89">
        <f t="shared" si="322"/>
        <v>0</v>
      </c>
      <c r="V935" s="89">
        <f t="shared" si="323"/>
        <v>0</v>
      </c>
      <c r="W935" s="90">
        <f t="shared" si="324"/>
        <v>0</v>
      </c>
      <c r="X935" s="90">
        <f t="shared" si="325"/>
        <v>0</v>
      </c>
      <c r="Y935" s="89">
        <f t="shared" si="326"/>
        <v>0</v>
      </c>
      <c r="Z935" s="89">
        <f t="shared" si="327"/>
        <v>0</v>
      </c>
      <c r="AA935" s="87"/>
      <c r="AB935" s="87"/>
      <c r="AD935" s="186" t="s">
        <v>145</v>
      </c>
    </row>
    <row r="936" spans="1:30" s="74" customFormat="1" ht="12.95" customHeight="1">
      <c r="A936" s="75" t="str">
        <f t="shared" si="310"/>
        <v/>
      </c>
      <c r="B936" s="76">
        <f t="shared" si="311"/>
        <v>140</v>
      </c>
      <c r="C936" s="77">
        <f t="shared" si="312"/>
        <v>2.1</v>
      </c>
      <c r="D936" s="78" t="str">
        <f t="shared" si="313"/>
        <v/>
      </c>
      <c r="E936" s="79">
        <f t="shared" si="314"/>
        <v>2.1</v>
      </c>
      <c r="F936" s="80">
        <v>700</v>
      </c>
      <c r="G936" s="81">
        <v>56.75</v>
      </c>
      <c r="H936" s="81">
        <v>53.12</v>
      </c>
      <c r="I936" s="81">
        <v>3.6300000000000026</v>
      </c>
      <c r="J936" s="81" t="s">
        <v>111</v>
      </c>
      <c r="K936" s="81" t="s">
        <v>95</v>
      </c>
      <c r="L936" s="82">
        <v>0</v>
      </c>
      <c r="M936" s="83" t="s">
        <v>100</v>
      </c>
      <c r="N936" s="83" t="s">
        <v>100</v>
      </c>
      <c r="O936" s="83" t="s">
        <v>100</v>
      </c>
      <c r="P936" s="84">
        <v>0</v>
      </c>
      <c r="Q936" s="85">
        <f t="shared" si="315"/>
        <v>1</v>
      </c>
      <c r="R936" s="91">
        <v>5602.1</v>
      </c>
      <c r="S936" s="87"/>
      <c r="T936" s="88">
        <f>IF(S936=0,0,SUM($S$5:S936))</f>
        <v>0</v>
      </c>
      <c r="U936" s="89">
        <f t="shared" si="322"/>
        <v>0</v>
      </c>
      <c r="V936" s="89">
        <f t="shared" si="323"/>
        <v>0</v>
      </c>
      <c r="W936" s="90">
        <f t="shared" si="324"/>
        <v>0</v>
      </c>
      <c r="X936" s="90">
        <f t="shared" si="325"/>
        <v>0</v>
      </c>
      <c r="Y936" s="89">
        <f t="shared" si="326"/>
        <v>0</v>
      </c>
      <c r="Z936" s="89">
        <f t="shared" si="327"/>
        <v>0</v>
      </c>
      <c r="AA936" s="87"/>
      <c r="AB936" s="87"/>
      <c r="AD936" s="186" t="s">
        <v>145</v>
      </c>
    </row>
    <row r="937" spans="1:30" s="74" customFormat="1" ht="12.95" customHeight="1">
      <c r="A937" s="75" t="str">
        <f t="shared" si="310"/>
        <v/>
      </c>
      <c r="B937" s="76">
        <f t="shared" si="311"/>
        <v>140</v>
      </c>
      <c r="C937" s="77">
        <f t="shared" si="312"/>
        <v>21.5</v>
      </c>
      <c r="D937" s="78" t="str">
        <f t="shared" si="313"/>
        <v/>
      </c>
      <c r="E937" s="79">
        <f t="shared" si="314"/>
        <v>19.399999999999999</v>
      </c>
      <c r="F937" s="80">
        <v>700</v>
      </c>
      <c r="G937" s="81">
        <v>56.5</v>
      </c>
      <c r="H937" s="81">
        <v>53.03</v>
      </c>
      <c r="I937" s="81">
        <v>3.4699999999999989</v>
      </c>
      <c r="J937" s="81" t="s">
        <v>111</v>
      </c>
      <c r="K937" s="81" t="s">
        <v>95</v>
      </c>
      <c r="L937" s="82">
        <v>0</v>
      </c>
      <c r="M937" s="83" t="s">
        <v>100</v>
      </c>
      <c r="N937" s="83" t="s">
        <v>110</v>
      </c>
      <c r="O937" s="83" t="s">
        <v>100</v>
      </c>
      <c r="P937" s="84">
        <v>0</v>
      </c>
      <c r="Q937" s="85">
        <f t="shared" si="315"/>
        <v>1</v>
      </c>
      <c r="R937" s="91">
        <v>5621.5</v>
      </c>
      <c r="S937" s="87"/>
      <c r="T937" s="88">
        <f>IF(S937=0,0,SUM($S$5:S937))</f>
        <v>0</v>
      </c>
      <c r="U937" s="89">
        <f t="shared" ref="U937:U998" si="328">IF(S937=1,Q937,0)</f>
        <v>0</v>
      </c>
      <c r="V937" s="89">
        <f t="shared" ref="V937:V998" si="329">IF(S937=1,R937,0)</f>
        <v>0</v>
      </c>
      <c r="W937" s="90">
        <f t="shared" ref="W937:X998" si="330">IF($S937=0,0,G937)</f>
        <v>0</v>
      </c>
      <c r="X937" s="90">
        <f t="shared" si="330"/>
        <v>0</v>
      </c>
      <c r="Y937" s="89">
        <f t="shared" ref="Y937:Y998" si="331">IF(S937=1,J937,0)</f>
        <v>0</v>
      </c>
      <c r="Z937" s="89">
        <f t="shared" ref="Z937:Z998" si="332">IF(S937=1,K937,0)</f>
        <v>0</v>
      </c>
      <c r="AA937" s="87"/>
      <c r="AB937" s="87"/>
      <c r="AC937" s="135"/>
      <c r="AD937" s="186" t="s">
        <v>145</v>
      </c>
    </row>
    <row r="938" spans="1:30" s="74" customFormat="1" ht="12.95" customHeight="1">
      <c r="A938" s="75" t="str">
        <f t="shared" si="310"/>
        <v/>
      </c>
      <c r="B938" s="76">
        <f t="shared" si="311"/>
        <v>141</v>
      </c>
      <c r="C938" s="77">
        <f t="shared" si="312"/>
        <v>0</v>
      </c>
      <c r="D938" s="78" t="str">
        <f t="shared" si="313"/>
        <v/>
      </c>
      <c r="E938" s="79">
        <f t="shared" si="314"/>
        <v>18.5</v>
      </c>
      <c r="F938" s="80">
        <v>700</v>
      </c>
      <c r="G938" s="81">
        <v>57.15</v>
      </c>
      <c r="H938" s="81">
        <v>53.79</v>
      </c>
      <c r="I938" s="81">
        <v>3.3599999999999994</v>
      </c>
      <c r="J938" s="81" t="s">
        <v>111</v>
      </c>
      <c r="K938" s="81" t="s">
        <v>95</v>
      </c>
      <c r="L938" s="82">
        <v>0</v>
      </c>
      <c r="M938" s="83" t="s">
        <v>100</v>
      </c>
      <c r="N938" s="83" t="s">
        <v>100</v>
      </c>
      <c r="O938" s="83" t="s">
        <v>100</v>
      </c>
      <c r="P938" s="84">
        <v>0</v>
      </c>
      <c r="Q938" s="85">
        <f t="shared" si="315"/>
        <v>1</v>
      </c>
      <c r="R938" s="91">
        <v>5640</v>
      </c>
      <c r="S938" s="87"/>
      <c r="T938" s="88">
        <f>IF(S938=0,0,SUM($S$5:S938))</f>
        <v>0</v>
      </c>
      <c r="U938" s="89">
        <f t="shared" si="328"/>
        <v>0</v>
      </c>
      <c r="V938" s="89">
        <f t="shared" si="329"/>
        <v>0</v>
      </c>
      <c r="W938" s="90">
        <f t="shared" si="330"/>
        <v>0</v>
      </c>
      <c r="X938" s="90">
        <f t="shared" si="330"/>
        <v>0</v>
      </c>
      <c r="Y938" s="89">
        <f t="shared" si="331"/>
        <v>0</v>
      </c>
      <c r="Z938" s="89">
        <f t="shared" si="332"/>
        <v>0</v>
      </c>
      <c r="AA938" s="87"/>
      <c r="AB938" s="87"/>
      <c r="AD938" s="186" t="s">
        <v>145</v>
      </c>
    </row>
    <row r="939" spans="1:30" s="74" customFormat="1" ht="12.95" customHeight="1">
      <c r="A939" s="75" t="str">
        <f t="shared" si="310"/>
        <v/>
      </c>
      <c r="B939" s="76">
        <f t="shared" si="311"/>
        <v>142</v>
      </c>
      <c r="C939" s="77">
        <f t="shared" si="312"/>
        <v>0</v>
      </c>
      <c r="D939" s="78" t="str">
        <f t="shared" si="313"/>
        <v/>
      </c>
      <c r="E939" s="79">
        <f t="shared" si="314"/>
        <v>40</v>
      </c>
      <c r="F939" s="80">
        <v>700</v>
      </c>
      <c r="G939" s="81">
        <v>58.55</v>
      </c>
      <c r="H939" s="81">
        <v>55.42</v>
      </c>
      <c r="I939" s="81">
        <v>3.1299999999999955</v>
      </c>
      <c r="J939" s="81" t="s">
        <v>111</v>
      </c>
      <c r="K939" s="81" t="s">
        <v>95</v>
      </c>
      <c r="L939" s="82">
        <v>0</v>
      </c>
      <c r="M939" s="83" t="s">
        <v>100</v>
      </c>
      <c r="N939" s="83" t="s">
        <v>100</v>
      </c>
      <c r="O939" s="83" t="s">
        <v>100</v>
      </c>
      <c r="P939" s="84">
        <v>0</v>
      </c>
      <c r="Q939" s="85">
        <f t="shared" si="315"/>
        <v>1</v>
      </c>
      <c r="R939" s="91">
        <v>5680</v>
      </c>
      <c r="S939" s="87"/>
      <c r="T939" s="88">
        <f>IF(S939=0,0,SUM($S$5:S939))</f>
        <v>0</v>
      </c>
      <c r="U939" s="89">
        <f t="shared" si="328"/>
        <v>0</v>
      </c>
      <c r="V939" s="89">
        <f t="shared" si="329"/>
        <v>0</v>
      </c>
      <c r="W939" s="90">
        <f t="shared" si="330"/>
        <v>0</v>
      </c>
      <c r="X939" s="90">
        <f t="shared" si="330"/>
        <v>0</v>
      </c>
      <c r="Y939" s="89">
        <f t="shared" si="331"/>
        <v>0</v>
      </c>
      <c r="Z939" s="89">
        <f t="shared" si="332"/>
        <v>0</v>
      </c>
      <c r="AA939" s="87"/>
      <c r="AB939" s="87"/>
      <c r="AD939" s="186" t="s">
        <v>145</v>
      </c>
    </row>
    <row r="940" spans="1:30" s="74" customFormat="1" ht="12.95" customHeight="1">
      <c r="A940" s="75" t="str">
        <f t="shared" si="310"/>
        <v/>
      </c>
      <c r="B940" s="76">
        <f t="shared" si="311"/>
        <v>142</v>
      </c>
      <c r="C940" s="77">
        <f t="shared" si="312"/>
        <v>21.5</v>
      </c>
      <c r="D940" s="78" t="str">
        <f t="shared" si="313"/>
        <v/>
      </c>
      <c r="E940" s="79">
        <f t="shared" si="314"/>
        <v>21.5</v>
      </c>
      <c r="F940" s="80">
        <v>700</v>
      </c>
      <c r="G940" s="81">
        <v>59.3</v>
      </c>
      <c r="H940" s="81">
        <v>56.3</v>
      </c>
      <c r="I940" s="81">
        <v>3</v>
      </c>
      <c r="J940" s="81" t="s">
        <v>111</v>
      </c>
      <c r="K940" s="81" t="s">
        <v>95</v>
      </c>
      <c r="L940" s="82">
        <v>0</v>
      </c>
      <c r="M940" s="83" t="s">
        <v>100</v>
      </c>
      <c r="N940" s="83" t="s">
        <v>115</v>
      </c>
      <c r="O940" s="83" t="s">
        <v>100</v>
      </c>
      <c r="P940" s="84">
        <v>0</v>
      </c>
      <c r="Q940" s="85">
        <f t="shared" si="315"/>
        <v>1</v>
      </c>
      <c r="R940" s="91">
        <v>5701.5</v>
      </c>
      <c r="S940" s="87"/>
      <c r="T940" s="88">
        <f>IF(S940=0,0,SUM($S$5:S940))</f>
        <v>0</v>
      </c>
      <c r="U940" s="89">
        <f t="shared" si="328"/>
        <v>0</v>
      </c>
      <c r="V940" s="89">
        <f t="shared" si="329"/>
        <v>0</v>
      </c>
      <c r="W940" s="90">
        <f t="shared" si="330"/>
        <v>0</v>
      </c>
      <c r="X940" s="90">
        <f t="shared" si="330"/>
        <v>0</v>
      </c>
      <c r="Y940" s="89">
        <f t="shared" si="331"/>
        <v>0</v>
      </c>
      <c r="Z940" s="89">
        <f t="shared" si="332"/>
        <v>0</v>
      </c>
      <c r="AA940" s="87"/>
      <c r="AB940" s="87"/>
      <c r="AD940" s="186" t="s">
        <v>145</v>
      </c>
    </row>
    <row r="941" spans="1:30" s="74" customFormat="1" ht="12.95" customHeight="1">
      <c r="A941" s="75" t="str">
        <f t="shared" si="310"/>
        <v/>
      </c>
      <c r="B941" s="76">
        <f t="shared" si="311"/>
        <v>143</v>
      </c>
      <c r="C941" s="77">
        <f t="shared" si="312"/>
        <v>0</v>
      </c>
      <c r="D941" s="78" t="str">
        <f t="shared" si="313"/>
        <v/>
      </c>
      <c r="E941" s="79">
        <f t="shared" si="314"/>
        <v>18.5</v>
      </c>
      <c r="F941" s="80">
        <v>700</v>
      </c>
      <c r="G941" s="81">
        <v>58.98</v>
      </c>
      <c r="H941" s="81">
        <v>56.14</v>
      </c>
      <c r="I941" s="81">
        <v>2.8399999999999963</v>
      </c>
      <c r="J941" s="81" t="s">
        <v>111</v>
      </c>
      <c r="K941" s="81" t="s">
        <v>95</v>
      </c>
      <c r="L941" s="82">
        <v>0</v>
      </c>
      <c r="M941" s="83" t="s">
        <v>100</v>
      </c>
      <c r="N941" s="83" t="s">
        <v>100</v>
      </c>
      <c r="O941" s="83" t="s">
        <v>100</v>
      </c>
      <c r="P941" s="84">
        <v>0</v>
      </c>
      <c r="Q941" s="85">
        <f t="shared" si="315"/>
        <v>1</v>
      </c>
      <c r="R941" s="91">
        <v>5720</v>
      </c>
      <c r="S941" s="87"/>
      <c r="T941" s="88">
        <f>IF(S941=0,0,SUM($S$5:S941))</f>
        <v>0</v>
      </c>
      <c r="U941" s="89">
        <f t="shared" si="328"/>
        <v>0</v>
      </c>
      <c r="V941" s="89">
        <f t="shared" si="329"/>
        <v>0</v>
      </c>
      <c r="W941" s="90">
        <f t="shared" si="330"/>
        <v>0</v>
      </c>
      <c r="X941" s="90">
        <f t="shared" si="330"/>
        <v>0</v>
      </c>
      <c r="Y941" s="89">
        <f t="shared" si="331"/>
        <v>0</v>
      </c>
      <c r="Z941" s="89">
        <f t="shared" si="332"/>
        <v>0</v>
      </c>
      <c r="AA941" s="87"/>
      <c r="AB941" s="87"/>
      <c r="AD941" s="186" t="s">
        <v>145</v>
      </c>
    </row>
    <row r="942" spans="1:30" s="74" customFormat="1" ht="12.95" customHeight="1">
      <c r="A942" s="75" t="str">
        <f t="shared" si="310"/>
        <v/>
      </c>
      <c r="B942" s="76">
        <f t="shared" si="311"/>
        <v>143</v>
      </c>
      <c r="C942" s="77">
        <f t="shared" si="312"/>
        <v>24</v>
      </c>
      <c r="D942" s="78" t="str">
        <f t="shared" si="313"/>
        <v/>
      </c>
      <c r="E942" s="79">
        <f t="shared" si="314"/>
        <v>24</v>
      </c>
      <c r="F942" s="80">
        <v>700</v>
      </c>
      <c r="G942" s="81">
        <v>58.56</v>
      </c>
      <c r="H942" s="81">
        <v>55.94</v>
      </c>
      <c r="I942" s="81">
        <v>2.6200000000000045</v>
      </c>
      <c r="J942" s="81" t="s">
        <v>111</v>
      </c>
      <c r="K942" s="81" t="s">
        <v>95</v>
      </c>
      <c r="L942" s="82">
        <v>0</v>
      </c>
      <c r="M942" s="83" t="s">
        <v>100</v>
      </c>
      <c r="N942" s="83" t="s">
        <v>100</v>
      </c>
      <c r="O942" s="83" t="s">
        <v>100</v>
      </c>
      <c r="P942" s="84">
        <v>0</v>
      </c>
      <c r="Q942" s="85">
        <f t="shared" si="315"/>
        <v>1</v>
      </c>
      <c r="R942" s="91">
        <v>5744</v>
      </c>
      <c r="S942" s="87"/>
      <c r="T942" s="88">
        <f>IF(S942=0,0,SUM($S$5:S942))</f>
        <v>0</v>
      </c>
      <c r="U942" s="89">
        <f t="shared" si="328"/>
        <v>0</v>
      </c>
      <c r="V942" s="89">
        <f t="shared" si="329"/>
        <v>0</v>
      </c>
      <c r="W942" s="90">
        <f t="shared" si="330"/>
        <v>0</v>
      </c>
      <c r="X942" s="90">
        <f t="shared" si="330"/>
        <v>0</v>
      </c>
      <c r="Y942" s="89">
        <f t="shared" si="331"/>
        <v>0</v>
      </c>
      <c r="Z942" s="89">
        <f t="shared" si="332"/>
        <v>0</v>
      </c>
      <c r="AA942" s="87"/>
      <c r="AB942" s="87"/>
      <c r="AD942" s="186" t="s">
        <v>145</v>
      </c>
    </row>
    <row r="943" spans="1:30" s="74" customFormat="1" ht="12.95" customHeight="1">
      <c r="A943" s="75" t="str">
        <f t="shared" si="310"/>
        <v/>
      </c>
      <c r="B943" s="76">
        <f t="shared" si="311"/>
        <v>144</v>
      </c>
      <c r="C943" s="77">
        <f t="shared" si="312"/>
        <v>0</v>
      </c>
      <c r="D943" s="78" t="str">
        <f t="shared" si="313"/>
        <v/>
      </c>
      <c r="E943" s="79">
        <f t="shared" si="314"/>
        <v>16</v>
      </c>
      <c r="F943" s="80">
        <v>700</v>
      </c>
      <c r="G943" s="81">
        <v>58.28</v>
      </c>
      <c r="H943" s="81">
        <v>55.8</v>
      </c>
      <c r="I943" s="81">
        <v>2.480000000000004</v>
      </c>
      <c r="J943" s="81" t="s">
        <v>111</v>
      </c>
      <c r="K943" s="81" t="s">
        <v>95</v>
      </c>
      <c r="L943" s="82">
        <v>0</v>
      </c>
      <c r="M943" s="83" t="s">
        <v>100</v>
      </c>
      <c r="N943" s="83" t="s">
        <v>100</v>
      </c>
      <c r="O943" s="83" t="s">
        <v>100</v>
      </c>
      <c r="P943" s="84">
        <v>0</v>
      </c>
      <c r="Q943" s="85">
        <f t="shared" si="315"/>
        <v>1</v>
      </c>
      <c r="R943" s="91">
        <v>5760</v>
      </c>
      <c r="S943" s="87"/>
      <c r="T943" s="88">
        <f>IF(S943=0,0,SUM($S$5:S943))</f>
        <v>0</v>
      </c>
      <c r="U943" s="89">
        <f t="shared" si="328"/>
        <v>0</v>
      </c>
      <c r="V943" s="89">
        <f t="shared" si="329"/>
        <v>0</v>
      </c>
      <c r="W943" s="90">
        <f t="shared" si="330"/>
        <v>0</v>
      </c>
      <c r="X943" s="90">
        <f t="shared" si="330"/>
        <v>0</v>
      </c>
      <c r="Y943" s="89">
        <f t="shared" si="331"/>
        <v>0</v>
      </c>
      <c r="Z943" s="89">
        <f t="shared" si="332"/>
        <v>0</v>
      </c>
      <c r="AA943" s="87"/>
      <c r="AB943" s="87"/>
      <c r="AD943" s="186" t="s">
        <v>145</v>
      </c>
    </row>
    <row r="944" spans="1:30" s="74" customFormat="1" ht="12.95" customHeight="1">
      <c r="A944" s="75" t="str">
        <f t="shared" si="310"/>
        <v/>
      </c>
      <c r="B944" s="76">
        <f t="shared" si="311"/>
        <v>144</v>
      </c>
      <c r="C944" s="77">
        <f t="shared" si="312"/>
        <v>37.1</v>
      </c>
      <c r="D944" s="78" t="str">
        <f t="shared" si="313"/>
        <v/>
      </c>
      <c r="E944" s="79">
        <f t="shared" si="314"/>
        <v>37.1</v>
      </c>
      <c r="F944" s="80">
        <v>700</v>
      </c>
      <c r="G944" s="81">
        <v>57.63</v>
      </c>
      <c r="H944" s="81">
        <v>55.48</v>
      </c>
      <c r="I944" s="81">
        <v>2.1500000000000057</v>
      </c>
      <c r="J944" s="81" t="s">
        <v>111</v>
      </c>
      <c r="K944" s="81" t="s">
        <v>95</v>
      </c>
      <c r="L944" s="82">
        <v>0</v>
      </c>
      <c r="M944" s="83" t="s">
        <v>100</v>
      </c>
      <c r="N944" s="83" t="s">
        <v>100</v>
      </c>
      <c r="O944" s="83" t="s">
        <v>100</v>
      </c>
      <c r="P944" s="84">
        <v>0</v>
      </c>
      <c r="Q944" s="85">
        <f t="shared" si="315"/>
        <v>1</v>
      </c>
      <c r="R944" s="91">
        <v>5797.1</v>
      </c>
      <c r="S944" s="87"/>
      <c r="T944" s="88">
        <f>IF(S944=0,0,SUM($S$5:S944))</f>
        <v>0</v>
      </c>
      <c r="U944" s="89">
        <f t="shared" si="328"/>
        <v>0</v>
      </c>
      <c r="V944" s="89">
        <f t="shared" si="329"/>
        <v>0</v>
      </c>
      <c r="W944" s="90">
        <f t="shared" si="330"/>
        <v>0</v>
      </c>
      <c r="X944" s="90">
        <f t="shared" si="330"/>
        <v>0</v>
      </c>
      <c r="Y944" s="89">
        <f t="shared" si="331"/>
        <v>0</v>
      </c>
      <c r="Z944" s="89">
        <f t="shared" si="332"/>
        <v>0</v>
      </c>
      <c r="AA944" s="87"/>
      <c r="AB944" s="87"/>
      <c r="AD944" s="186" t="s">
        <v>145</v>
      </c>
    </row>
    <row r="945" spans="1:30" s="74" customFormat="1" ht="12.95" customHeight="1">
      <c r="A945" s="75" t="str">
        <f t="shared" si="310"/>
        <v/>
      </c>
      <c r="B945" s="76">
        <f t="shared" si="311"/>
        <v>145</v>
      </c>
      <c r="C945" s="77">
        <f t="shared" si="312"/>
        <v>0</v>
      </c>
      <c r="D945" s="78" t="str">
        <f t="shared" si="313"/>
        <v/>
      </c>
      <c r="E945" s="79">
        <f t="shared" si="314"/>
        <v>2.9</v>
      </c>
      <c r="F945" s="80">
        <v>700</v>
      </c>
      <c r="G945" s="81">
        <v>57.6</v>
      </c>
      <c r="H945" s="81">
        <v>55.46</v>
      </c>
      <c r="I945" s="81">
        <v>2.1400000000000006</v>
      </c>
      <c r="J945" s="81" t="s">
        <v>111</v>
      </c>
      <c r="K945" s="81" t="s">
        <v>95</v>
      </c>
      <c r="L945" s="82">
        <v>0</v>
      </c>
      <c r="M945" s="83" t="s">
        <v>100</v>
      </c>
      <c r="N945" s="83" t="s">
        <v>100</v>
      </c>
      <c r="O945" s="83" t="s">
        <v>100</v>
      </c>
      <c r="P945" s="84">
        <v>0</v>
      </c>
      <c r="Q945" s="85">
        <f t="shared" si="315"/>
        <v>1</v>
      </c>
      <c r="R945" s="91">
        <v>5800</v>
      </c>
      <c r="S945" s="87"/>
      <c r="T945" s="88">
        <f>IF(S945=0,0,SUM($S$5:S945))</f>
        <v>0</v>
      </c>
      <c r="U945" s="89">
        <f t="shared" si="328"/>
        <v>0</v>
      </c>
      <c r="V945" s="89">
        <f t="shared" si="329"/>
        <v>0</v>
      </c>
      <c r="W945" s="90">
        <f t="shared" si="330"/>
        <v>0</v>
      </c>
      <c r="X945" s="90">
        <f t="shared" si="330"/>
        <v>0</v>
      </c>
      <c r="Y945" s="89">
        <f t="shared" si="331"/>
        <v>0</v>
      </c>
      <c r="Z945" s="89">
        <f t="shared" si="332"/>
        <v>0</v>
      </c>
      <c r="AA945" s="87"/>
      <c r="AB945" s="87"/>
      <c r="AD945" s="186" t="s">
        <v>145</v>
      </c>
    </row>
    <row r="946" spans="1:30" s="74" customFormat="1" ht="12.95" customHeight="1">
      <c r="A946" s="75" t="str">
        <f t="shared" si="310"/>
        <v/>
      </c>
      <c r="B946" s="76">
        <f t="shared" si="311"/>
        <v>146</v>
      </c>
      <c r="C946" s="77">
        <f t="shared" si="312"/>
        <v>0</v>
      </c>
      <c r="D946" s="78" t="str">
        <f t="shared" si="313"/>
        <v/>
      </c>
      <c r="E946" s="79">
        <f t="shared" si="314"/>
        <v>40</v>
      </c>
      <c r="F946" s="80">
        <v>700</v>
      </c>
      <c r="G946" s="81">
        <v>57.19</v>
      </c>
      <c r="H946" s="81">
        <v>55.12</v>
      </c>
      <c r="I946" s="81">
        <v>2.0700000000000003</v>
      </c>
      <c r="J946" s="81" t="s">
        <v>111</v>
      </c>
      <c r="K946" s="81" t="s">
        <v>95</v>
      </c>
      <c r="L946" s="82">
        <v>0</v>
      </c>
      <c r="M946" s="83" t="s">
        <v>100</v>
      </c>
      <c r="N946" s="83" t="s">
        <v>100</v>
      </c>
      <c r="O946" s="83" t="s">
        <v>100</v>
      </c>
      <c r="P946" s="84">
        <v>0</v>
      </c>
      <c r="Q946" s="85">
        <f t="shared" si="315"/>
        <v>1</v>
      </c>
      <c r="R946" s="91">
        <v>5840</v>
      </c>
      <c r="S946" s="87"/>
      <c r="T946" s="88">
        <f>IF(S946=0,0,SUM($S$5:S946))</f>
        <v>0</v>
      </c>
      <c r="U946" s="89">
        <f t="shared" si="328"/>
        <v>0</v>
      </c>
      <c r="V946" s="89">
        <f t="shared" si="329"/>
        <v>0</v>
      </c>
      <c r="W946" s="90">
        <f t="shared" si="330"/>
        <v>0</v>
      </c>
      <c r="X946" s="90">
        <f t="shared" si="330"/>
        <v>0</v>
      </c>
      <c r="Y946" s="89">
        <f t="shared" si="331"/>
        <v>0</v>
      </c>
      <c r="Z946" s="89">
        <f t="shared" si="332"/>
        <v>0</v>
      </c>
      <c r="AA946" s="87"/>
      <c r="AB946" s="87"/>
      <c r="AD946" s="186" t="s">
        <v>145</v>
      </c>
    </row>
    <row r="947" spans="1:30" s="74" customFormat="1" ht="12.95" customHeight="1">
      <c r="A947" s="75" t="str">
        <f t="shared" si="310"/>
        <v/>
      </c>
      <c r="B947" s="76">
        <f t="shared" si="311"/>
        <v>147</v>
      </c>
      <c r="C947" s="77">
        <f t="shared" si="312"/>
        <v>0</v>
      </c>
      <c r="D947" s="78" t="str">
        <f t="shared" si="313"/>
        <v/>
      </c>
      <c r="E947" s="79">
        <f t="shared" si="314"/>
        <v>40</v>
      </c>
      <c r="F947" s="80">
        <v>700</v>
      </c>
      <c r="G947" s="81">
        <v>56.78</v>
      </c>
      <c r="H947" s="81">
        <v>54.78</v>
      </c>
      <c r="I947" s="81">
        <v>2</v>
      </c>
      <c r="J947" s="81" t="s">
        <v>111</v>
      </c>
      <c r="K947" s="81" t="s">
        <v>95</v>
      </c>
      <c r="L947" s="82">
        <v>0</v>
      </c>
      <c r="M947" s="83" t="s">
        <v>100</v>
      </c>
      <c r="N947" s="83" t="s">
        <v>100</v>
      </c>
      <c r="O947" s="83" t="s">
        <v>100</v>
      </c>
      <c r="P947" s="84">
        <v>0</v>
      </c>
      <c r="Q947" s="85">
        <f t="shared" si="315"/>
        <v>1</v>
      </c>
      <c r="R947" s="91">
        <v>5880</v>
      </c>
      <c r="S947" s="87"/>
      <c r="T947" s="88">
        <f>IF(S947=0,0,SUM($S$5:S947))</f>
        <v>0</v>
      </c>
      <c r="U947" s="89">
        <f t="shared" si="328"/>
        <v>0</v>
      </c>
      <c r="V947" s="89">
        <f t="shared" si="329"/>
        <v>0</v>
      </c>
      <c r="W947" s="90">
        <f t="shared" si="330"/>
        <v>0</v>
      </c>
      <c r="X947" s="90">
        <f t="shared" si="330"/>
        <v>0</v>
      </c>
      <c r="Y947" s="89">
        <f t="shared" si="331"/>
        <v>0</v>
      </c>
      <c r="Z947" s="89">
        <f t="shared" si="332"/>
        <v>0</v>
      </c>
      <c r="AA947" s="87"/>
      <c r="AB947" s="87"/>
      <c r="AD947" s="186" t="s">
        <v>145</v>
      </c>
    </row>
    <row r="948" spans="1:30" s="74" customFormat="1" ht="12.95" customHeight="1">
      <c r="A948" s="75" t="str">
        <f t="shared" si="310"/>
        <v/>
      </c>
      <c r="B948" s="76">
        <f t="shared" si="311"/>
        <v>147</v>
      </c>
      <c r="C948" s="77">
        <f t="shared" si="312"/>
        <v>2.1</v>
      </c>
      <c r="D948" s="78" t="str">
        <f t="shared" si="313"/>
        <v>(전)</v>
      </c>
      <c r="E948" s="79">
        <f t="shared" si="314"/>
        <v>2.1</v>
      </c>
      <c r="F948" s="80">
        <v>700</v>
      </c>
      <c r="G948" s="81">
        <v>56.76</v>
      </c>
      <c r="H948" s="81">
        <v>54.76</v>
      </c>
      <c r="I948" s="81">
        <v>2</v>
      </c>
      <c r="J948" s="81" t="s">
        <v>111</v>
      </c>
      <c r="K948" s="81" t="s">
        <v>95</v>
      </c>
      <c r="L948" s="82">
        <v>0</v>
      </c>
      <c r="M948" s="83" t="s">
        <v>100</v>
      </c>
      <c r="N948" s="83" t="s">
        <v>100</v>
      </c>
      <c r="O948" s="83" t="s">
        <v>100</v>
      </c>
      <c r="P948" s="84">
        <v>0</v>
      </c>
      <c r="Q948" s="85">
        <f t="shared" si="315"/>
        <v>1</v>
      </c>
      <c r="R948" s="91">
        <v>5882.1</v>
      </c>
      <c r="S948" s="87"/>
      <c r="T948" s="88">
        <f>IF(S948=0,0,SUM($S$5:S948))</f>
        <v>0</v>
      </c>
      <c r="U948" s="89">
        <f t="shared" si="328"/>
        <v>0</v>
      </c>
      <c r="V948" s="89">
        <f t="shared" si="329"/>
        <v>0</v>
      </c>
      <c r="W948" s="90">
        <f t="shared" si="330"/>
        <v>0</v>
      </c>
      <c r="X948" s="90">
        <f t="shared" si="330"/>
        <v>0</v>
      </c>
      <c r="Y948" s="89">
        <f t="shared" si="331"/>
        <v>0</v>
      </c>
      <c r="Z948" s="89">
        <f t="shared" si="332"/>
        <v>0</v>
      </c>
      <c r="AA948" s="87"/>
      <c r="AB948" s="87"/>
      <c r="AD948" s="186" t="s">
        <v>145</v>
      </c>
    </row>
    <row r="949" spans="1:30" s="74" customFormat="1" ht="12.95" customHeight="1">
      <c r="A949" s="75" t="str">
        <f t="shared" si="310"/>
        <v/>
      </c>
      <c r="B949" s="76">
        <f t="shared" si="311"/>
        <v>147</v>
      </c>
      <c r="C949" s="77">
        <f t="shared" si="312"/>
        <v>2.1</v>
      </c>
      <c r="D949" s="78" t="str">
        <f t="shared" si="313"/>
        <v>(후)</v>
      </c>
      <c r="E949" s="79">
        <f t="shared" si="314"/>
        <v>0</v>
      </c>
      <c r="F949" s="80">
        <v>700</v>
      </c>
      <c r="G949" s="81">
        <v>56.76</v>
      </c>
      <c r="H949" s="81">
        <v>54.76</v>
      </c>
      <c r="I949" s="81">
        <v>2</v>
      </c>
      <c r="J949" s="81" t="s">
        <v>111</v>
      </c>
      <c r="K949" s="81" t="s">
        <v>96</v>
      </c>
      <c r="L949" s="82">
        <v>0</v>
      </c>
      <c r="M949" s="83" t="s">
        <v>100</v>
      </c>
      <c r="N949" s="83" t="s">
        <v>100</v>
      </c>
      <c r="O949" s="83" t="s">
        <v>100</v>
      </c>
      <c r="P949" s="84">
        <v>0</v>
      </c>
      <c r="Q949" s="85">
        <f t="shared" si="315"/>
        <v>1</v>
      </c>
      <c r="R949" s="91">
        <v>5882.1</v>
      </c>
      <c r="S949" s="87"/>
      <c r="T949" s="88">
        <f>IF(S949=0,0,SUM($S$5:S949))</f>
        <v>0</v>
      </c>
      <c r="U949" s="89">
        <f t="shared" si="328"/>
        <v>0</v>
      </c>
      <c r="V949" s="89">
        <f t="shared" si="329"/>
        <v>0</v>
      </c>
      <c r="W949" s="90">
        <f t="shared" si="330"/>
        <v>0</v>
      </c>
      <c r="X949" s="90">
        <f t="shared" si="330"/>
        <v>0</v>
      </c>
      <c r="Y949" s="89">
        <f t="shared" si="331"/>
        <v>0</v>
      </c>
      <c r="Z949" s="89">
        <f t="shared" si="332"/>
        <v>0</v>
      </c>
      <c r="AA949" s="87"/>
      <c r="AB949" s="87"/>
      <c r="AD949" s="186" t="s">
        <v>145</v>
      </c>
    </row>
    <row r="950" spans="1:30" s="74" customFormat="1" ht="12.95" customHeight="1">
      <c r="A950" s="75" t="str">
        <f t="shared" si="310"/>
        <v/>
      </c>
      <c r="B950" s="76">
        <f t="shared" si="311"/>
        <v>148</v>
      </c>
      <c r="C950" s="77">
        <f t="shared" si="312"/>
        <v>0</v>
      </c>
      <c r="D950" s="78" t="str">
        <f t="shared" si="313"/>
        <v/>
      </c>
      <c r="E950" s="79">
        <f t="shared" si="314"/>
        <v>37.9</v>
      </c>
      <c r="F950" s="80">
        <v>700</v>
      </c>
      <c r="G950" s="81">
        <v>56.37</v>
      </c>
      <c r="H950" s="81">
        <v>52.01</v>
      </c>
      <c r="I950" s="81">
        <v>4.3599999999999994</v>
      </c>
      <c r="J950" s="81" t="s">
        <v>111</v>
      </c>
      <c r="K950" s="81" t="s">
        <v>96</v>
      </c>
      <c r="L950" s="82">
        <v>0</v>
      </c>
      <c r="M950" s="83" t="s">
        <v>100</v>
      </c>
      <c r="N950" s="83" t="s">
        <v>100</v>
      </c>
      <c r="O950" s="83" t="s">
        <v>100</v>
      </c>
      <c r="P950" s="84">
        <v>0</v>
      </c>
      <c r="Q950" s="85">
        <f t="shared" si="315"/>
        <v>1</v>
      </c>
      <c r="R950" s="91">
        <v>5920</v>
      </c>
      <c r="S950" s="87"/>
      <c r="T950" s="88">
        <f>IF(S950=0,0,SUM($S$5:S950))</f>
        <v>0</v>
      </c>
      <c r="U950" s="89">
        <f t="shared" si="328"/>
        <v>0</v>
      </c>
      <c r="V950" s="89">
        <f t="shared" si="329"/>
        <v>0</v>
      </c>
      <c r="W950" s="90">
        <f t="shared" si="330"/>
        <v>0</v>
      </c>
      <c r="X950" s="90">
        <f t="shared" si="330"/>
        <v>0</v>
      </c>
      <c r="Y950" s="89">
        <f t="shared" si="331"/>
        <v>0</v>
      </c>
      <c r="Z950" s="89">
        <f t="shared" si="332"/>
        <v>0</v>
      </c>
      <c r="AA950" s="87"/>
      <c r="AB950" s="87"/>
      <c r="AD950" s="186" t="s">
        <v>145</v>
      </c>
    </row>
    <row r="951" spans="1:30" s="74" customFormat="1" ht="12.95" customHeight="1">
      <c r="A951" s="75" t="str">
        <f t="shared" si="310"/>
        <v/>
      </c>
      <c r="B951" s="76">
        <f t="shared" si="311"/>
        <v>148</v>
      </c>
      <c r="C951" s="77">
        <f t="shared" si="312"/>
        <v>6.2</v>
      </c>
      <c r="D951" s="78" t="str">
        <f t="shared" si="313"/>
        <v/>
      </c>
      <c r="E951" s="79">
        <f t="shared" si="314"/>
        <v>6.2</v>
      </c>
      <c r="F951" s="80">
        <v>700</v>
      </c>
      <c r="G951" s="81">
        <v>56.3</v>
      </c>
      <c r="H951" s="81">
        <v>51.56</v>
      </c>
      <c r="I951" s="81">
        <v>4.7399999999999949</v>
      </c>
      <c r="J951" s="81" t="s">
        <v>111</v>
      </c>
      <c r="K951" s="81" t="s">
        <v>96</v>
      </c>
      <c r="L951" s="82">
        <v>0</v>
      </c>
      <c r="M951" s="83" t="s">
        <v>100</v>
      </c>
      <c r="N951" s="83" t="s">
        <v>100</v>
      </c>
      <c r="O951" s="83" t="s">
        <v>100</v>
      </c>
      <c r="P951" s="84">
        <v>0</v>
      </c>
      <c r="Q951" s="85">
        <f t="shared" si="315"/>
        <v>1</v>
      </c>
      <c r="R951" s="91">
        <v>5926.2</v>
      </c>
      <c r="S951" s="87"/>
      <c r="T951" s="88">
        <f>IF(S951=0,0,SUM($S$5:S951))</f>
        <v>0</v>
      </c>
      <c r="U951" s="89">
        <f t="shared" si="328"/>
        <v>0</v>
      </c>
      <c r="V951" s="89">
        <f t="shared" si="329"/>
        <v>0</v>
      </c>
      <c r="W951" s="90">
        <f t="shared" si="330"/>
        <v>0</v>
      </c>
      <c r="X951" s="90">
        <f t="shared" si="330"/>
        <v>0</v>
      </c>
      <c r="Y951" s="89">
        <f t="shared" si="331"/>
        <v>0</v>
      </c>
      <c r="Z951" s="89">
        <f t="shared" si="332"/>
        <v>0</v>
      </c>
      <c r="AA951" s="87"/>
      <c r="AB951" s="87"/>
      <c r="AD951" s="186" t="s">
        <v>145</v>
      </c>
    </row>
    <row r="952" spans="1:30" s="74" customFormat="1" ht="12.95" customHeight="1">
      <c r="A952" s="75" t="str">
        <f t="shared" si="310"/>
        <v/>
      </c>
      <c r="B952" s="76">
        <f t="shared" si="311"/>
        <v>148</v>
      </c>
      <c r="C952" s="77">
        <f t="shared" si="312"/>
        <v>20.2</v>
      </c>
      <c r="D952" s="78" t="str">
        <f t="shared" si="313"/>
        <v/>
      </c>
      <c r="E952" s="79">
        <f t="shared" si="314"/>
        <v>14</v>
      </c>
      <c r="F952" s="80">
        <v>700</v>
      </c>
      <c r="G952" s="81">
        <v>56.16</v>
      </c>
      <c r="H952" s="81">
        <v>51.5</v>
      </c>
      <c r="I952" s="81">
        <v>4.6599999999999966</v>
      </c>
      <c r="J952" s="81" t="s">
        <v>111</v>
      </c>
      <c r="K952" s="81" t="s">
        <v>96</v>
      </c>
      <c r="L952" s="82">
        <v>0</v>
      </c>
      <c r="M952" s="83" t="s">
        <v>100</v>
      </c>
      <c r="N952" s="83" t="s">
        <v>100</v>
      </c>
      <c r="O952" s="83" t="s">
        <v>100</v>
      </c>
      <c r="P952" s="84">
        <v>0</v>
      </c>
      <c r="Q952" s="85">
        <f t="shared" si="315"/>
        <v>1</v>
      </c>
      <c r="R952" s="91">
        <v>5940.2</v>
      </c>
      <c r="S952" s="87"/>
      <c r="T952" s="88">
        <f>IF(S952=0,0,SUM($S$5:S952))</f>
        <v>0</v>
      </c>
      <c r="U952" s="89">
        <f t="shared" si="328"/>
        <v>0</v>
      </c>
      <c r="V952" s="89">
        <f t="shared" si="329"/>
        <v>0</v>
      </c>
      <c r="W952" s="90">
        <f t="shared" si="330"/>
        <v>0</v>
      </c>
      <c r="X952" s="90">
        <f t="shared" si="330"/>
        <v>0</v>
      </c>
      <c r="Y952" s="89">
        <f t="shared" si="331"/>
        <v>0</v>
      </c>
      <c r="Z952" s="89">
        <f t="shared" si="332"/>
        <v>0</v>
      </c>
      <c r="AA952" s="87"/>
      <c r="AB952" s="87"/>
      <c r="AD952" s="186" t="s">
        <v>145</v>
      </c>
    </row>
    <row r="953" spans="1:30" s="74" customFormat="1" ht="12.95" customHeight="1">
      <c r="A953" s="75" t="str">
        <f t="shared" si="310"/>
        <v/>
      </c>
      <c r="B953" s="76">
        <f t="shared" si="311"/>
        <v>149</v>
      </c>
      <c r="C953" s="77">
        <f t="shared" si="312"/>
        <v>0</v>
      </c>
      <c r="D953" s="78" t="str">
        <f t="shared" si="313"/>
        <v/>
      </c>
      <c r="E953" s="79">
        <f t="shared" si="314"/>
        <v>19.8</v>
      </c>
      <c r="F953" s="80">
        <v>700</v>
      </c>
      <c r="G953" s="81">
        <v>56.34</v>
      </c>
      <c r="H953" s="81">
        <v>51.42</v>
      </c>
      <c r="I953" s="81">
        <v>4.9200000000000017</v>
      </c>
      <c r="J953" s="81" t="s">
        <v>111</v>
      </c>
      <c r="K953" s="81" t="s">
        <v>96</v>
      </c>
      <c r="L953" s="82">
        <v>0</v>
      </c>
      <c r="M953" s="83" t="s">
        <v>100</v>
      </c>
      <c r="N953" s="83" t="s">
        <v>100</v>
      </c>
      <c r="O953" s="83" t="s">
        <v>100</v>
      </c>
      <c r="P953" s="84">
        <v>0</v>
      </c>
      <c r="Q953" s="85">
        <f t="shared" si="315"/>
        <v>1</v>
      </c>
      <c r="R953" s="91">
        <v>5960</v>
      </c>
      <c r="S953" s="87"/>
      <c r="T953" s="88">
        <f>IF(S953=0,0,SUM($S$5:S953))</f>
        <v>0</v>
      </c>
      <c r="U953" s="89">
        <f t="shared" si="328"/>
        <v>0</v>
      </c>
      <c r="V953" s="89">
        <f t="shared" si="329"/>
        <v>0</v>
      </c>
      <c r="W953" s="90">
        <f t="shared" si="330"/>
        <v>0</v>
      </c>
      <c r="X953" s="90">
        <f t="shared" si="330"/>
        <v>0</v>
      </c>
      <c r="Y953" s="89">
        <f t="shared" si="331"/>
        <v>0</v>
      </c>
      <c r="Z953" s="89">
        <f t="shared" si="332"/>
        <v>0</v>
      </c>
      <c r="AA953" s="87"/>
      <c r="AB953" s="87"/>
      <c r="AD953" s="186" t="s">
        <v>145</v>
      </c>
    </row>
    <row r="954" spans="1:30" s="74" customFormat="1" ht="12.95" customHeight="1">
      <c r="A954" s="75" t="str">
        <f t="shared" si="310"/>
        <v/>
      </c>
      <c r="B954" s="76">
        <f t="shared" si="311"/>
        <v>150</v>
      </c>
      <c r="C954" s="77">
        <f t="shared" si="312"/>
        <v>0</v>
      </c>
      <c r="D954" s="78" t="str">
        <f t="shared" si="313"/>
        <v/>
      </c>
      <c r="E954" s="79">
        <f t="shared" si="314"/>
        <v>40</v>
      </c>
      <c r="F954" s="80">
        <v>700</v>
      </c>
      <c r="G954" s="81">
        <v>56.69</v>
      </c>
      <c r="H954" s="81">
        <v>51.26</v>
      </c>
      <c r="I954" s="81">
        <v>5.43</v>
      </c>
      <c r="J954" s="81" t="s">
        <v>111</v>
      </c>
      <c r="K954" s="81" t="s">
        <v>96</v>
      </c>
      <c r="L954" s="82">
        <v>0</v>
      </c>
      <c r="M954" s="83" t="s">
        <v>100</v>
      </c>
      <c r="N954" s="83" t="s">
        <v>100</v>
      </c>
      <c r="O954" s="83" t="s">
        <v>100</v>
      </c>
      <c r="P954" s="84">
        <v>0</v>
      </c>
      <c r="Q954" s="85">
        <f t="shared" si="315"/>
        <v>1</v>
      </c>
      <c r="R954" s="91">
        <v>6000</v>
      </c>
      <c r="S954" s="87"/>
      <c r="T954" s="88">
        <f>IF(S954=0,0,SUM($S$5:S954))</f>
        <v>0</v>
      </c>
      <c r="U954" s="89">
        <f t="shared" si="328"/>
        <v>0</v>
      </c>
      <c r="V954" s="89">
        <f t="shared" si="329"/>
        <v>0</v>
      </c>
      <c r="W954" s="90">
        <f t="shared" si="330"/>
        <v>0</v>
      </c>
      <c r="X954" s="90">
        <f t="shared" si="330"/>
        <v>0</v>
      </c>
      <c r="Y954" s="89">
        <f t="shared" si="331"/>
        <v>0</v>
      </c>
      <c r="Z954" s="89">
        <f t="shared" si="332"/>
        <v>0</v>
      </c>
      <c r="AA954" s="87"/>
      <c r="AB954" s="87"/>
      <c r="AD954" s="186" t="s">
        <v>145</v>
      </c>
    </row>
    <row r="955" spans="1:30" s="74" customFormat="1" ht="12.95" customHeight="1">
      <c r="A955" s="75" t="str">
        <f t="shared" si="310"/>
        <v/>
      </c>
      <c r="B955" s="76">
        <f t="shared" si="311"/>
        <v>150</v>
      </c>
      <c r="C955" s="77">
        <f t="shared" si="312"/>
        <v>21.7</v>
      </c>
      <c r="D955" s="78" t="str">
        <f t="shared" si="313"/>
        <v>(전)</v>
      </c>
      <c r="E955" s="79">
        <f t="shared" si="314"/>
        <v>21.7</v>
      </c>
      <c r="F955" s="80">
        <v>700</v>
      </c>
      <c r="G955" s="81">
        <v>56.89</v>
      </c>
      <c r="H955" s="81">
        <v>51.17</v>
      </c>
      <c r="I955" s="81">
        <v>5.7199999999999989</v>
      </c>
      <c r="J955" s="81" t="s">
        <v>111</v>
      </c>
      <c r="K955" s="81" t="s">
        <v>96</v>
      </c>
      <c r="L955" s="82">
        <v>0</v>
      </c>
      <c r="M955" s="83" t="s">
        <v>100</v>
      </c>
      <c r="N955" s="83" t="s">
        <v>100</v>
      </c>
      <c r="O955" s="83" t="s">
        <v>100</v>
      </c>
      <c r="P955" s="84">
        <v>0</v>
      </c>
      <c r="Q955" s="85">
        <f t="shared" si="315"/>
        <v>1</v>
      </c>
      <c r="R955" s="91">
        <v>6021.7</v>
      </c>
      <c r="S955" s="87"/>
      <c r="T955" s="88">
        <f>IF(S955=0,0,SUM($S$5:S955))</f>
        <v>0</v>
      </c>
      <c r="U955" s="89">
        <f t="shared" si="328"/>
        <v>0</v>
      </c>
      <c r="V955" s="89">
        <f t="shared" si="329"/>
        <v>0</v>
      </c>
      <c r="W955" s="90">
        <f t="shared" si="330"/>
        <v>0</v>
      </c>
      <c r="X955" s="90">
        <f t="shared" si="330"/>
        <v>0</v>
      </c>
      <c r="Y955" s="89">
        <f t="shared" si="331"/>
        <v>0</v>
      </c>
      <c r="Z955" s="89">
        <f t="shared" si="332"/>
        <v>0</v>
      </c>
      <c r="AA955" s="87"/>
      <c r="AB955" s="87"/>
      <c r="AD955" s="186" t="s">
        <v>145</v>
      </c>
    </row>
    <row r="956" spans="1:30" s="74" customFormat="1" ht="12.95" customHeight="1">
      <c r="A956" s="75" t="str">
        <f t="shared" si="310"/>
        <v/>
      </c>
      <c r="B956" s="76">
        <f t="shared" si="311"/>
        <v>150</v>
      </c>
      <c r="C956" s="77">
        <f t="shared" si="312"/>
        <v>21.7</v>
      </c>
      <c r="D956" s="78" t="str">
        <f t="shared" si="313"/>
        <v>(후)</v>
      </c>
      <c r="E956" s="79">
        <f t="shared" si="314"/>
        <v>0</v>
      </c>
      <c r="F956" s="80">
        <v>700</v>
      </c>
      <c r="G956" s="81">
        <v>56.89</v>
      </c>
      <c r="H956" s="81">
        <v>51.17</v>
      </c>
      <c r="I956" s="81">
        <v>5.7199999999999989</v>
      </c>
      <c r="J956" s="81" t="s">
        <v>111</v>
      </c>
      <c r="K956" s="81" t="s">
        <v>113</v>
      </c>
      <c r="L956" s="82" t="s">
        <v>114</v>
      </c>
      <c r="M956" s="83" t="s">
        <v>100</v>
      </c>
      <c r="N956" s="83" t="s">
        <v>100</v>
      </c>
      <c r="O956" s="83" t="s">
        <v>100</v>
      </c>
      <c r="P956" s="84">
        <v>0</v>
      </c>
      <c r="Q956" s="85">
        <f t="shared" si="315"/>
        <v>1</v>
      </c>
      <c r="R956" s="91">
        <v>6021.7</v>
      </c>
      <c r="S956" s="87"/>
      <c r="T956" s="88">
        <f>IF(S956=0,0,SUM($S$5:S956))</f>
        <v>0</v>
      </c>
      <c r="U956" s="89">
        <f t="shared" si="328"/>
        <v>0</v>
      </c>
      <c r="V956" s="89">
        <f t="shared" si="329"/>
        <v>0</v>
      </c>
      <c r="W956" s="90">
        <f t="shared" si="330"/>
        <v>0</v>
      </c>
      <c r="X956" s="90">
        <f t="shared" si="330"/>
        <v>0</v>
      </c>
      <c r="Y956" s="89">
        <f t="shared" si="331"/>
        <v>0</v>
      </c>
      <c r="Z956" s="89">
        <f t="shared" si="332"/>
        <v>0</v>
      </c>
      <c r="AA956" s="87"/>
      <c r="AB956" s="87"/>
      <c r="AD956" s="186" t="s">
        <v>145</v>
      </c>
    </row>
    <row r="957" spans="1:30" s="74" customFormat="1" ht="12.95" customHeight="1">
      <c r="A957" s="75" t="str">
        <f t="shared" si="310"/>
        <v/>
      </c>
      <c r="B957" s="76">
        <f t="shared" si="311"/>
        <v>150</v>
      </c>
      <c r="C957" s="77">
        <f t="shared" si="312"/>
        <v>24.3</v>
      </c>
      <c r="D957" s="78" t="str">
        <f t="shared" si="313"/>
        <v>(전)</v>
      </c>
      <c r="E957" s="79">
        <f t="shared" si="314"/>
        <v>2.6</v>
      </c>
      <c r="F957" s="80">
        <v>700</v>
      </c>
      <c r="G957" s="81">
        <v>56.91</v>
      </c>
      <c r="H957" s="81">
        <v>51.17</v>
      </c>
      <c r="I957" s="81">
        <v>5.7399999999999949</v>
      </c>
      <c r="J957" s="81" t="s">
        <v>111</v>
      </c>
      <c r="K957" s="81" t="s">
        <v>113</v>
      </c>
      <c r="L957" s="82" t="s">
        <v>114</v>
      </c>
      <c r="M957" s="83" t="s">
        <v>100</v>
      </c>
      <c r="N957" s="83" t="s">
        <v>100</v>
      </c>
      <c r="O957" s="83" t="s">
        <v>100</v>
      </c>
      <c r="P957" s="84">
        <v>0</v>
      </c>
      <c r="Q957" s="85">
        <f t="shared" si="315"/>
        <v>1</v>
      </c>
      <c r="R957" s="91">
        <v>6024.3</v>
      </c>
      <c r="S957" s="87"/>
      <c r="T957" s="88">
        <f>IF(S957=0,0,SUM($S$5:S957))</f>
        <v>0</v>
      </c>
      <c r="U957" s="89">
        <f t="shared" si="328"/>
        <v>0</v>
      </c>
      <c r="V957" s="89">
        <f t="shared" si="329"/>
        <v>0</v>
      </c>
      <c r="W957" s="90">
        <f t="shared" si="330"/>
        <v>0</v>
      </c>
      <c r="X957" s="90">
        <f t="shared" si="330"/>
        <v>0</v>
      </c>
      <c r="Y957" s="89">
        <f t="shared" si="331"/>
        <v>0</v>
      </c>
      <c r="Z957" s="89">
        <f t="shared" si="332"/>
        <v>0</v>
      </c>
      <c r="AA957" s="87"/>
      <c r="AB957" s="87"/>
      <c r="AD957" s="186" t="s">
        <v>145</v>
      </c>
    </row>
    <row r="958" spans="1:30" s="74" customFormat="1" ht="12.95" customHeight="1">
      <c r="A958" s="75" t="str">
        <f t="shared" ref="A958:A1021" si="333">IF(P958&gt;0,P958,"")</f>
        <v/>
      </c>
      <c r="B958" s="76">
        <f t="shared" ref="B958:B1021" si="334">ROUNDDOWN(R958/$P$2,0)</f>
        <v>150</v>
      </c>
      <c r="C958" s="77">
        <f t="shared" ref="C958:C1021" si="335">ROUND(R958-(B958*$P$2),2)</f>
        <v>24.3</v>
      </c>
      <c r="D958" s="78" t="str">
        <f t="shared" ref="D958:D1021" si="336">IF(D957="(전)","(후)",IF(AND(B958=B959,C958=C959),"(전)",""))</f>
        <v>(후)</v>
      </c>
      <c r="E958" s="79">
        <f t="shared" ref="E958:E1021" si="337">IF(P958&gt;0,0,ROUND(((B958*$P$2)+C958)-((B957*$P$2)+C957),2))</f>
        <v>0</v>
      </c>
      <c r="F958" s="80">
        <v>700</v>
      </c>
      <c r="G958" s="81">
        <v>56.91</v>
      </c>
      <c r="H958" s="81">
        <v>51.17</v>
      </c>
      <c r="I958" s="81">
        <v>5.7399999999999949</v>
      </c>
      <c r="J958" s="81" t="s">
        <v>111</v>
      </c>
      <c r="K958" s="81" t="s">
        <v>96</v>
      </c>
      <c r="L958" s="82">
        <v>0</v>
      </c>
      <c r="M958" s="83" t="s">
        <v>100</v>
      </c>
      <c r="N958" s="83" t="s">
        <v>110</v>
      </c>
      <c r="O958" s="83" t="s">
        <v>100</v>
      </c>
      <c r="P958" s="84">
        <v>0</v>
      </c>
      <c r="Q958" s="85">
        <f t="shared" si="315"/>
        <v>1</v>
      </c>
      <c r="R958" s="91">
        <v>6024.3</v>
      </c>
      <c r="S958" s="87"/>
      <c r="T958" s="88">
        <f>IF(S958=0,0,SUM($S$5:S958))</f>
        <v>0</v>
      </c>
      <c r="U958" s="89">
        <f t="shared" si="328"/>
        <v>0</v>
      </c>
      <c r="V958" s="89">
        <f t="shared" si="329"/>
        <v>0</v>
      </c>
      <c r="W958" s="90">
        <f t="shared" si="330"/>
        <v>0</v>
      </c>
      <c r="X958" s="90">
        <f t="shared" si="330"/>
        <v>0</v>
      </c>
      <c r="Y958" s="89">
        <f t="shared" si="331"/>
        <v>0</v>
      </c>
      <c r="Z958" s="89">
        <f t="shared" si="332"/>
        <v>0</v>
      </c>
      <c r="AA958" s="87"/>
      <c r="AB958" s="87"/>
      <c r="AD958" s="186" t="s">
        <v>145</v>
      </c>
    </row>
    <row r="959" spans="1:30" s="74" customFormat="1" ht="12.95" customHeight="1">
      <c r="A959" s="75" t="str">
        <f t="shared" si="333"/>
        <v/>
      </c>
      <c r="B959" s="76">
        <f t="shared" si="334"/>
        <v>150</v>
      </c>
      <c r="C959" s="77">
        <f t="shared" si="335"/>
        <v>28.8</v>
      </c>
      <c r="D959" s="78" t="str">
        <f t="shared" si="336"/>
        <v>(전)</v>
      </c>
      <c r="E959" s="79">
        <f t="shared" si="337"/>
        <v>4.5</v>
      </c>
      <c r="F959" s="80">
        <v>700</v>
      </c>
      <c r="G959" s="81">
        <v>56.95</v>
      </c>
      <c r="H959" s="81">
        <v>55.05</v>
      </c>
      <c r="I959" s="81">
        <v>1.9000000000000057</v>
      </c>
      <c r="J959" s="81" t="s">
        <v>111</v>
      </c>
      <c r="K959" s="81" t="s">
        <v>96</v>
      </c>
      <c r="L959" s="82">
        <v>0</v>
      </c>
      <c r="M959" s="83" t="s">
        <v>100</v>
      </c>
      <c r="N959" s="83" t="s">
        <v>100</v>
      </c>
      <c r="O959" s="83" t="s">
        <v>100</v>
      </c>
      <c r="P959" s="84">
        <v>0</v>
      </c>
      <c r="Q959" s="85">
        <f t="shared" si="315"/>
        <v>1</v>
      </c>
      <c r="R959" s="91">
        <v>6028.8</v>
      </c>
      <c r="S959" s="87"/>
      <c r="T959" s="88">
        <f>IF(S959=0,0,SUM($S$5:S959))</f>
        <v>0</v>
      </c>
      <c r="U959" s="89">
        <f t="shared" si="328"/>
        <v>0</v>
      </c>
      <c r="V959" s="89">
        <f t="shared" si="329"/>
        <v>0</v>
      </c>
      <c r="W959" s="90">
        <f t="shared" si="330"/>
        <v>0</v>
      </c>
      <c r="X959" s="90">
        <f t="shared" si="330"/>
        <v>0</v>
      </c>
      <c r="Y959" s="89">
        <f t="shared" si="331"/>
        <v>0</v>
      </c>
      <c r="Z959" s="89">
        <f t="shared" si="332"/>
        <v>0</v>
      </c>
      <c r="AA959" s="87"/>
      <c r="AB959" s="87"/>
      <c r="AD959" s="186" t="s">
        <v>145</v>
      </c>
    </row>
    <row r="960" spans="1:30" s="74" customFormat="1" ht="12.95" customHeight="1">
      <c r="A960" s="75" t="str">
        <f t="shared" si="333"/>
        <v/>
      </c>
      <c r="B960" s="76">
        <f t="shared" si="334"/>
        <v>150</v>
      </c>
      <c r="C960" s="77">
        <f t="shared" si="335"/>
        <v>28.8</v>
      </c>
      <c r="D960" s="78" t="str">
        <f t="shared" si="336"/>
        <v>(후)</v>
      </c>
      <c r="E960" s="79">
        <f t="shared" si="337"/>
        <v>0</v>
      </c>
      <c r="F960" s="80">
        <v>700</v>
      </c>
      <c r="G960" s="81">
        <v>56.95</v>
      </c>
      <c r="H960" s="81">
        <v>55.05</v>
      </c>
      <c r="I960" s="81">
        <v>1.9000000000000057</v>
      </c>
      <c r="J960" s="81" t="s">
        <v>111</v>
      </c>
      <c r="K960" s="81" t="s">
        <v>95</v>
      </c>
      <c r="L960" s="82">
        <v>0</v>
      </c>
      <c r="M960" s="83" t="s">
        <v>100</v>
      </c>
      <c r="N960" s="83" t="s">
        <v>100</v>
      </c>
      <c r="O960" s="83" t="s">
        <v>100</v>
      </c>
      <c r="P960" s="84">
        <v>0</v>
      </c>
      <c r="Q960" s="85">
        <f t="shared" ref="Q960:Q1023" si="338">IF(P960=0,Q959,P960)</f>
        <v>1</v>
      </c>
      <c r="R960" s="91">
        <v>6028.8</v>
      </c>
      <c r="S960" s="87"/>
      <c r="T960" s="88">
        <f>IF(S960=0,0,SUM($S$5:S960))</f>
        <v>0</v>
      </c>
      <c r="U960" s="89">
        <f t="shared" si="328"/>
        <v>0</v>
      </c>
      <c r="V960" s="89">
        <f t="shared" si="329"/>
        <v>0</v>
      </c>
      <c r="W960" s="90">
        <f t="shared" si="330"/>
        <v>0</v>
      </c>
      <c r="X960" s="90">
        <f t="shared" si="330"/>
        <v>0</v>
      </c>
      <c r="Y960" s="89">
        <f t="shared" si="331"/>
        <v>0</v>
      </c>
      <c r="Z960" s="89">
        <f t="shared" si="332"/>
        <v>0</v>
      </c>
      <c r="AA960" s="87"/>
      <c r="AB960" s="87"/>
      <c r="AD960" s="186" t="s">
        <v>145</v>
      </c>
    </row>
    <row r="961" spans="1:30" s="74" customFormat="1" ht="12.95" customHeight="1">
      <c r="A961" s="75" t="str">
        <f t="shared" si="333"/>
        <v/>
      </c>
      <c r="B961" s="76">
        <f t="shared" si="334"/>
        <v>151</v>
      </c>
      <c r="C961" s="77">
        <f t="shared" si="335"/>
        <v>0</v>
      </c>
      <c r="D961" s="78" t="str">
        <f t="shared" si="336"/>
        <v/>
      </c>
      <c r="E961" s="79">
        <f t="shared" si="337"/>
        <v>11.2</v>
      </c>
      <c r="F961" s="80">
        <v>700</v>
      </c>
      <c r="G961" s="81">
        <v>57.05</v>
      </c>
      <c r="H961" s="81">
        <v>55.06</v>
      </c>
      <c r="I961" s="81">
        <v>1.9899999999999949</v>
      </c>
      <c r="J961" s="81" t="s">
        <v>111</v>
      </c>
      <c r="K961" s="81" t="s">
        <v>95</v>
      </c>
      <c r="L961" s="82">
        <v>0</v>
      </c>
      <c r="M961" s="83" t="s">
        <v>100</v>
      </c>
      <c r="N961" s="83" t="s">
        <v>100</v>
      </c>
      <c r="O961" s="83" t="s">
        <v>100</v>
      </c>
      <c r="P961" s="84">
        <v>0</v>
      </c>
      <c r="Q961" s="85">
        <f t="shared" si="338"/>
        <v>1</v>
      </c>
      <c r="R961" s="91">
        <v>6040</v>
      </c>
      <c r="S961" s="87"/>
      <c r="T961" s="88">
        <f>IF(S961=0,0,SUM($S$5:S961))</f>
        <v>0</v>
      </c>
      <c r="U961" s="89">
        <f t="shared" si="328"/>
        <v>0</v>
      </c>
      <c r="V961" s="89">
        <f t="shared" si="329"/>
        <v>0</v>
      </c>
      <c r="W961" s="90">
        <f t="shared" si="330"/>
        <v>0</v>
      </c>
      <c r="X961" s="90">
        <f t="shared" si="330"/>
        <v>0</v>
      </c>
      <c r="Y961" s="89">
        <f t="shared" si="331"/>
        <v>0</v>
      </c>
      <c r="Z961" s="89">
        <f t="shared" si="332"/>
        <v>0</v>
      </c>
      <c r="AA961" s="87"/>
      <c r="AB961" s="87"/>
      <c r="AD961" s="186" t="s">
        <v>145</v>
      </c>
    </row>
    <row r="962" spans="1:30" s="74" customFormat="1" ht="12.95" customHeight="1">
      <c r="A962" s="75" t="str">
        <f t="shared" si="333"/>
        <v/>
      </c>
      <c r="B962" s="76">
        <f t="shared" si="334"/>
        <v>151</v>
      </c>
      <c r="C962" s="77">
        <f t="shared" si="335"/>
        <v>21.5</v>
      </c>
      <c r="D962" s="78" t="str">
        <f t="shared" si="336"/>
        <v/>
      </c>
      <c r="E962" s="79">
        <f t="shared" si="337"/>
        <v>21.5</v>
      </c>
      <c r="F962" s="80">
        <v>700</v>
      </c>
      <c r="G962" s="81">
        <v>57.24</v>
      </c>
      <c r="H962" s="81">
        <v>55.09</v>
      </c>
      <c r="I962" s="81">
        <v>2.1499999999999986</v>
      </c>
      <c r="J962" s="81" t="s">
        <v>111</v>
      </c>
      <c r="K962" s="81" t="s">
        <v>95</v>
      </c>
      <c r="L962" s="82">
        <v>0</v>
      </c>
      <c r="M962" s="83" t="s">
        <v>100</v>
      </c>
      <c r="N962" s="83" t="s">
        <v>100</v>
      </c>
      <c r="O962" s="83" t="s">
        <v>100</v>
      </c>
      <c r="P962" s="84">
        <v>0</v>
      </c>
      <c r="Q962" s="85">
        <f t="shared" si="338"/>
        <v>1</v>
      </c>
      <c r="R962" s="91">
        <v>6061.5</v>
      </c>
      <c r="S962" s="87"/>
      <c r="T962" s="88">
        <f>IF(S962=0,0,SUM($S$5:S962))</f>
        <v>0</v>
      </c>
      <c r="U962" s="89">
        <f t="shared" si="328"/>
        <v>0</v>
      </c>
      <c r="V962" s="89">
        <f t="shared" si="329"/>
        <v>0</v>
      </c>
      <c r="W962" s="90">
        <f t="shared" si="330"/>
        <v>0</v>
      </c>
      <c r="X962" s="90">
        <f t="shared" si="330"/>
        <v>0</v>
      </c>
      <c r="Y962" s="89">
        <f t="shared" si="331"/>
        <v>0</v>
      </c>
      <c r="Z962" s="89">
        <f t="shared" si="332"/>
        <v>0</v>
      </c>
      <c r="AA962" s="87"/>
      <c r="AB962" s="87"/>
      <c r="AD962" s="186" t="s">
        <v>145</v>
      </c>
    </row>
    <row r="963" spans="1:30" s="74" customFormat="1" ht="12.95" customHeight="1">
      <c r="A963" s="75" t="str">
        <f t="shared" si="333"/>
        <v/>
      </c>
      <c r="B963" s="76">
        <f t="shared" si="334"/>
        <v>152</v>
      </c>
      <c r="C963" s="77">
        <f t="shared" si="335"/>
        <v>0</v>
      </c>
      <c r="D963" s="78" t="str">
        <f t="shared" si="336"/>
        <v/>
      </c>
      <c r="E963" s="79">
        <f t="shared" si="337"/>
        <v>18.5</v>
      </c>
      <c r="F963" s="80">
        <v>700</v>
      </c>
      <c r="G963" s="81">
        <v>57.39</v>
      </c>
      <c r="H963" s="81">
        <v>55.11</v>
      </c>
      <c r="I963" s="81">
        <v>2.2800000000000011</v>
      </c>
      <c r="J963" s="81" t="s">
        <v>111</v>
      </c>
      <c r="K963" s="81" t="s">
        <v>95</v>
      </c>
      <c r="L963" s="82">
        <v>0</v>
      </c>
      <c r="M963" s="83" t="s">
        <v>100</v>
      </c>
      <c r="N963" s="83" t="s">
        <v>100</v>
      </c>
      <c r="O963" s="83" t="s">
        <v>100</v>
      </c>
      <c r="P963" s="84">
        <v>0</v>
      </c>
      <c r="Q963" s="85">
        <f t="shared" si="338"/>
        <v>1</v>
      </c>
      <c r="R963" s="91">
        <v>6080</v>
      </c>
      <c r="S963" s="87"/>
      <c r="T963" s="88">
        <f>IF(S963=0,0,SUM($S$5:S963))</f>
        <v>0</v>
      </c>
      <c r="U963" s="89">
        <f t="shared" si="328"/>
        <v>0</v>
      </c>
      <c r="V963" s="89">
        <f t="shared" si="329"/>
        <v>0</v>
      </c>
      <c r="W963" s="90">
        <f t="shared" si="330"/>
        <v>0</v>
      </c>
      <c r="X963" s="90">
        <f t="shared" si="330"/>
        <v>0</v>
      </c>
      <c r="Y963" s="89">
        <f t="shared" si="331"/>
        <v>0</v>
      </c>
      <c r="Z963" s="89">
        <f t="shared" si="332"/>
        <v>0</v>
      </c>
      <c r="AA963" s="87"/>
      <c r="AB963" s="87"/>
      <c r="AD963" s="186" t="s">
        <v>145</v>
      </c>
    </row>
    <row r="964" spans="1:30" s="74" customFormat="1" ht="12.95" customHeight="1">
      <c r="A964" s="75" t="str">
        <f t="shared" si="333"/>
        <v/>
      </c>
      <c r="B964" s="76">
        <f t="shared" si="334"/>
        <v>153</v>
      </c>
      <c r="C964" s="77">
        <f t="shared" si="335"/>
        <v>0</v>
      </c>
      <c r="D964" s="78" t="str">
        <f t="shared" si="336"/>
        <v/>
      </c>
      <c r="E964" s="79">
        <f t="shared" si="337"/>
        <v>40</v>
      </c>
      <c r="F964" s="80">
        <v>700</v>
      </c>
      <c r="G964" s="81">
        <v>57.71</v>
      </c>
      <c r="H964" s="81">
        <v>55.15</v>
      </c>
      <c r="I964" s="81">
        <v>2.5600000000000023</v>
      </c>
      <c r="J964" s="81" t="s">
        <v>111</v>
      </c>
      <c r="K964" s="81" t="s">
        <v>95</v>
      </c>
      <c r="L964" s="82">
        <v>0</v>
      </c>
      <c r="M964" s="83" t="s">
        <v>100</v>
      </c>
      <c r="N964" s="83" t="s">
        <v>100</v>
      </c>
      <c r="O964" s="83" t="s">
        <v>100</v>
      </c>
      <c r="P964" s="84">
        <v>0</v>
      </c>
      <c r="Q964" s="85">
        <f t="shared" si="338"/>
        <v>1</v>
      </c>
      <c r="R964" s="91">
        <v>6120</v>
      </c>
      <c r="S964" s="87"/>
      <c r="T964" s="88">
        <f>IF(S964=0,0,SUM($S$5:S964))</f>
        <v>0</v>
      </c>
      <c r="U964" s="89">
        <f t="shared" si="328"/>
        <v>0</v>
      </c>
      <c r="V964" s="89">
        <f t="shared" si="329"/>
        <v>0</v>
      </c>
      <c r="W964" s="90">
        <f t="shared" si="330"/>
        <v>0</v>
      </c>
      <c r="X964" s="90">
        <f t="shared" si="330"/>
        <v>0</v>
      </c>
      <c r="Y964" s="89">
        <f t="shared" si="331"/>
        <v>0</v>
      </c>
      <c r="Z964" s="89">
        <f t="shared" si="332"/>
        <v>0</v>
      </c>
      <c r="AA964" s="87"/>
      <c r="AB964" s="87"/>
      <c r="AD964" s="186" t="s">
        <v>145</v>
      </c>
    </row>
    <row r="965" spans="1:30" s="74" customFormat="1" ht="12.95" customHeight="1">
      <c r="A965" s="75" t="str">
        <f t="shared" si="333"/>
        <v/>
      </c>
      <c r="B965" s="76">
        <f t="shared" si="334"/>
        <v>154</v>
      </c>
      <c r="C965" s="77">
        <f t="shared" si="335"/>
        <v>0</v>
      </c>
      <c r="D965" s="78" t="str">
        <f t="shared" si="336"/>
        <v/>
      </c>
      <c r="E965" s="79">
        <f t="shared" si="337"/>
        <v>40</v>
      </c>
      <c r="F965" s="80">
        <v>700</v>
      </c>
      <c r="G965" s="81">
        <v>58.03</v>
      </c>
      <c r="H965" s="81">
        <v>55.19</v>
      </c>
      <c r="I965" s="81">
        <v>2.8400000000000034</v>
      </c>
      <c r="J965" s="81" t="s">
        <v>111</v>
      </c>
      <c r="K965" s="81" t="s">
        <v>95</v>
      </c>
      <c r="L965" s="82">
        <v>0</v>
      </c>
      <c r="M965" s="83" t="s">
        <v>100</v>
      </c>
      <c r="N965" s="83" t="s">
        <v>100</v>
      </c>
      <c r="O965" s="83" t="s">
        <v>100</v>
      </c>
      <c r="P965" s="84">
        <v>0</v>
      </c>
      <c r="Q965" s="85">
        <f t="shared" si="338"/>
        <v>1</v>
      </c>
      <c r="R965" s="91">
        <v>6160</v>
      </c>
      <c r="S965" s="87"/>
      <c r="T965" s="88">
        <f>IF(S965=0,0,SUM($S$5:S965))</f>
        <v>0</v>
      </c>
      <c r="U965" s="89">
        <f t="shared" si="328"/>
        <v>0</v>
      </c>
      <c r="V965" s="89">
        <f t="shared" si="329"/>
        <v>0</v>
      </c>
      <c r="W965" s="90">
        <f t="shared" si="330"/>
        <v>0</v>
      </c>
      <c r="X965" s="90">
        <f t="shared" si="330"/>
        <v>0</v>
      </c>
      <c r="Y965" s="89">
        <f t="shared" si="331"/>
        <v>0</v>
      </c>
      <c r="Z965" s="89">
        <f t="shared" si="332"/>
        <v>0</v>
      </c>
      <c r="AA965" s="87"/>
      <c r="AB965" s="87"/>
      <c r="AD965" s="186" t="s">
        <v>145</v>
      </c>
    </row>
    <row r="966" spans="1:30" s="74" customFormat="1" ht="12.95" customHeight="1">
      <c r="A966" s="75" t="str">
        <f t="shared" si="333"/>
        <v/>
      </c>
      <c r="B966" s="76">
        <f t="shared" si="334"/>
        <v>154</v>
      </c>
      <c r="C966" s="77">
        <f t="shared" si="335"/>
        <v>20.8</v>
      </c>
      <c r="D966" s="78" t="str">
        <f t="shared" si="336"/>
        <v/>
      </c>
      <c r="E966" s="79">
        <f t="shared" si="337"/>
        <v>20.8</v>
      </c>
      <c r="F966" s="80">
        <v>700</v>
      </c>
      <c r="G966" s="81">
        <v>58.2</v>
      </c>
      <c r="H966" s="81">
        <v>55.22</v>
      </c>
      <c r="I966" s="81">
        <v>2.980000000000004</v>
      </c>
      <c r="J966" s="81" t="s">
        <v>111</v>
      </c>
      <c r="K966" s="81" t="s">
        <v>95</v>
      </c>
      <c r="L966" s="82">
        <v>0</v>
      </c>
      <c r="M966" s="83" t="s">
        <v>116</v>
      </c>
      <c r="N966" s="83" t="s">
        <v>100</v>
      </c>
      <c r="O966" s="83" t="s">
        <v>100</v>
      </c>
      <c r="P966" s="84">
        <v>0</v>
      </c>
      <c r="Q966" s="85">
        <f t="shared" si="338"/>
        <v>1</v>
      </c>
      <c r="R966" s="91">
        <v>6180.8</v>
      </c>
      <c r="S966" s="87"/>
      <c r="T966" s="88">
        <f>IF(S966=0,0,SUM($S$5:S966))</f>
        <v>0</v>
      </c>
      <c r="U966" s="89">
        <f t="shared" si="328"/>
        <v>0</v>
      </c>
      <c r="V966" s="89">
        <f t="shared" si="329"/>
        <v>0</v>
      </c>
      <c r="W966" s="90">
        <f t="shared" si="330"/>
        <v>0</v>
      </c>
      <c r="X966" s="90">
        <f t="shared" si="330"/>
        <v>0</v>
      </c>
      <c r="Y966" s="89">
        <f t="shared" si="331"/>
        <v>0</v>
      </c>
      <c r="Z966" s="89">
        <f t="shared" si="332"/>
        <v>0</v>
      </c>
      <c r="AA966" s="87"/>
      <c r="AB966" s="87"/>
      <c r="AD966" s="186" t="s">
        <v>145</v>
      </c>
    </row>
    <row r="967" spans="1:30" s="74" customFormat="1" ht="12.95" customHeight="1">
      <c r="A967" s="75" t="str">
        <f t="shared" si="333"/>
        <v/>
      </c>
      <c r="B967" s="76">
        <f t="shared" si="334"/>
        <v>154</v>
      </c>
      <c r="C967" s="77">
        <f t="shared" si="335"/>
        <v>23.3</v>
      </c>
      <c r="D967" s="78" t="str">
        <f t="shared" si="336"/>
        <v>(전)</v>
      </c>
      <c r="E967" s="79">
        <f t="shared" si="337"/>
        <v>2.5</v>
      </c>
      <c r="F967" s="80">
        <v>700</v>
      </c>
      <c r="G967" s="81">
        <v>58.22</v>
      </c>
      <c r="H967" s="81">
        <v>55.22</v>
      </c>
      <c r="I967" s="81">
        <v>3</v>
      </c>
      <c r="J967" s="81" t="s">
        <v>111</v>
      </c>
      <c r="K967" s="81" t="s">
        <v>95</v>
      </c>
      <c r="L967" s="82">
        <v>0</v>
      </c>
      <c r="M967" s="83" t="s">
        <v>100</v>
      </c>
      <c r="N967" s="83" t="s">
        <v>115</v>
      </c>
      <c r="O967" s="83" t="s">
        <v>100</v>
      </c>
      <c r="P967" s="84">
        <v>0</v>
      </c>
      <c r="Q967" s="85">
        <f t="shared" si="338"/>
        <v>1</v>
      </c>
      <c r="R967" s="91">
        <v>6183.3</v>
      </c>
      <c r="S967" s="87"/>
      <c r="T967" s="88">
        <f>IF(S967=0,0,SUM($S$5:S967))</f>
        <v>0</v>
      </c>
      <c r="U967" s="89">
        <f t="shared" si="328"/>
        <v>0</v>
      </c>
      <c r="V967" s="89">
        <f t="shared" si="329"/>
        <v>0</v>
      </c>
      <c r="W967" s="90">
        <f t="shared" si="330"/>
        <v>0</v>
      </c>
      <c r="X967" s="90">
        <f t="shared" si="330"/>
        <v>0</v>
      </c>
      <c r="Y967" s="89">
        <f t="shared" si="331"/>
        <v>0</v>
      </c>
      <c r="Z967" s="89">
        <f t="shared" si="332"/>
        <v>0</v>
      </c>
      <c r="AA967" s="87"/>
      <c r="AB967" s="87"/>
      <c r="AD967" s="186" t="s">
        <v>145</v>
      </c>
    </row>
    <row r="968" spans="1:30" s="74" customFormat="1" ht="12.95" customHeight="1">
      <c r="A968" s="75" t="str">
        <f t="shared" si="333"/>
        <v/>
      </c>
      <c r="B968" s="76">
        <f t="shared" si="334"/>
        <v>154</v>
      </c>
      <c r="C968" s="77">
        <f t="shared" si="335"/>
        <v>23.3</v>
      </c>
      <c r="D968" s="78" t="str">
        <f t="shared" si="336"/>
        <v>(후)</v>
      </c>
      <c r="E968" s="79">
        <f t="shared" si="337"/>
        <v>0</v>
      </c>
      <c r="F968" s="80">
        <v>700</v>
      </c>
      <c r="G968" s="81">
        <v>58.22</v>
      </c>
      <c r="H968" s="81">
        <v>55.22</v>
      </c>
      <c r="I968" s="81">
        <v>3</v>
      </c>
      <c r="J968" s="81" t="s">
        <v>103</v>
      </c>
      <c r="K968" s="81" t="s">
        <v>95</v>
      </c>
      <c r="L968" s="82">
        <v>0</v>
      </c>
      <c r="M968" s="83" t="s">
        <v>100</v>
      </c>
      <c r="N968" s="83" t="s">
        <v>100</v>
      </c>
      <c r="O968" s="83" t="s">
        <v>100</v>
      </c>
      <c r="P968" s="84">
        <v>0</v>
      </c>
      <c r="Q968" s="85">
        <f t="shared" si="338"/>
        <v>1</v>
      </c>
      <c r="R968" s="91">
        <v>6183.3</v>
      </c>
      <c r="S968" s="87"/>
      <c r="T968" s="88">
        <f>IF(S968=0,0,SUM($S$5:S968))</f>
        <v>0</v>
      </c>
      <c r="U968" s="89">
        <f t="shared" si="328"/>
        <v>0</v>
      </c>
      <c r="V968" s="89">
        <f t="shared" si="329"/>
        <v>0</v>
      </c>
      <c r="W968" s="90">
        <f t="shared" si="330"/>
        <v>0</v>
      </c>
      <c r="X968" s="90">
        <f t="shared" si="330"/>
        <v>0</v>
      </c>
      <c r="Y968" s="89">
        <f t="shared" si="331"/>
        <v>0</v>
      </c>
      <c r="Z968" s="89">
        <f t="shared" si="332"/>
        <v>0</v>
      </c>
      <c r="AA968" s="87"/>
      <c r="AB968" s="87"/>
      <c r="AD968" s="186" t="s">
        <v>145</v>
      </c>
    </row>
    <row r="969" spans="1:30" s="74" customFormat="1" ht="12.95" customHeight="1">
      <c r="A969" s="75" t="str">
        <f t="shared" si="333"/>
        <v/>
      </c>
      <c r="B969" s="76">
        <f t="shared" si="334"/>
        <v>154</v>
      </c>
      <c r="C969" s="77">
        <f t="shared" si="335"/>
        <v>25.6</v>
      </c>
      <c r="D969" s="78" t="str">
        <f t="shared" si="336"/>
        <v/>
      </c>
      <c r="E969" s="79">
        <f t="shared" si="337"/>
        <v>2.2999999999999998</v>
      </c>
      <c r="F969" s="80">
        <v>700</v>
      </c>
      <c r="G969" s="81">
        <v>58.71</v>
      </c>
      <c r="H969" s="81">
        <v>54.97</v>
      </c>
      <c r="I969" s="81">
        <v>3.740000000000002</v>
      </c>
      <c r="J969" s="81" t="s">
        <v>103</v>
      </c>
      <c r="K969" s="81" t="s">
        <v>95</v>
      </c>
      <c r="L969" s="82">
        <v>0</v>
      </c>
      <c r="M969" s="83" t="s">
        <v>100</v>
      </c>
      <c r="N969" s="83" t="s">
        <v>100</v>
      </c>
      <c r="O969" s="83" t="s">
        <v>100</v>
      </c>
      <c r="P969" s="84">
        <v>0</v>
      </c>
      <c r="Q969" s="85">
        <f t="shared" si="338"/>
        <v>1</v>
      </c>
      <c r="R969" s="91">
        <v>6185.6</v>
      </c>
      <c r="S969" s="87"/>
      <c r="T969" s="88">
        <f>IF(S969=0,0,SUM($S$5:S969))</f>
        <v>0</v>
      </c>
      <c r="U969" s="89">
        <f t="shared" si="328"/>
        <v>0</v>
      </c>
      <c r="V969" s="89">
        <f t="shared" si="329"/>
        <v>0</v>
      </c>
      <c r="W969" s="90">
        <f t="shared" si="330"/>
        <v>0</v>
      </c>
      <c r="X969" s="90">
        <f t="shared" si="330"/>
        <v>0</v>
      </c>
      <c r="Y969" s="89">
        <f t="shared" si="331"/>
        <v>0</v>
      </c>
      <c r="Z969" s="89">
        <f t="shared" si="332"/>
        <v>0</v>
      </c>
      <c r="AA969" s="87"/>
      <c r="AB969" s="87"/>
      <c r="AD969" s="186" t="s">
        <v>145</v>
      </c>
    </row>
    <row r="970" spans="1:30" s="74" customFormat="1" ht="12.95" customHeight="1">
      <c r="A970" s="75" t="str">
        <f t="shared" si="333"/>
        <v/>
      </c>
      <c r="B970" s="76">
        <f t="shared" si="334"/>
        <v>154</v>
      </c>
      <c r="C970" s="77">
        <f t="shared" si="335"/>
        <v>26.4</v>
      </c>
      <c r="D970" s="78" t="str">
        <f t="shared" si="336"/>
        <v/>
      </c>
      <c r="E970" s="79">
        <f t="shared" si="337"/>
        <v>0.8</v>
      </c>
      <c r="F970" s="80">
        <v>700</v>
      </c>
      <c r="G970" s="81">
        <v>58.64</v>
      </c>
      <c r="H970" s="81">
        <v>54.88</v>
      </c>
      <c r="I970" s="81">
        <v>3.759999999999998</v>
      </c>
      <c r="J970" s="81" t="s">
        <v>103</v>
      </c>
      <c r="K970" s="81" t="s">
        <v>95</v>
      </c>
      <c r="L970" s="82">
        <v>0</v>
      </c>
      <c r="M970" s="83" t="s">
        <v>100</v>
      </c>
      <c r="N970" s="83" t="s">
        <v>100</v>
      </c>
      <c r="O970" s="83" t="s">
        <v>100</v>
      </c>
      <c r="P970" s="84">
        <v>0</v>
      </c>
      <c r="Q970" s="85">
        <f t="shared" si="338"/>
        <v>1</v>
      </c>
      <c r="R970" s="91">
        <v>6186.4</v>
      </c>
      <c r="S970" s="87"/>
      <c r="T970" s="88">
        <f>IF(S970=0,0,SUM($S$5:S970))</f>
        <v>0</v>
      </c>
      <c r="U970" s="89">
        <f t="shared" si="328"/>
        <v>0</v>
      </c>
      <c r="V970" s="89">
        <f t="shared" si="329"/>
        <v>0</v>
      </c>
      <c r="W970" s="90">
        <f t="shared" si="330"/>
        <v>0</v>
      </c>
      <c r="X970" s="90">
        <f t="shared" si="330"/>
        <v>0</v>
      </c>
      <c r="Y970" s="89">
        <f t="shared" si="331"/>
        <v>0</v>
      </c>
      <c r="Z970" s="89">
        <f t="shared" si="332"/>
        <v>0</v>
      </c>
      <c r="AA970" s="87"/>
      <c r="AB970" s="87"/>
      <c r="AD970" s="186" t="s">
        <v>145</v>
      </c>
    </row>
    <row r="971" spans="1:30" s="74" customFormat="1" ht="12.95" customHeight="1">
      <c r="A971" s="75" t="str">
        <f t="shared" si="333"/>
        <v/>
      </c>
      <c r="B971" s="76">
        <f t="shared" si="334"/>
        <v>154</v>
      </c>
      <c r="C971" s="77">
        <f t="shared" si="335"/>
        <v>28.3</v>
      </c>
      <c r="D971" s="78" t="str">
        <f t="shared" si="336"/>
        <v>(전)</v>
      </c>
      <c r="E971" s="79">
        <f t="shared" si="337"/>
        <v>1.9</v>
      </c>
      <c r="F971" s="80">
        <v>700</v>
      </c>
      <c r="G971" s="81">
        <v>58.02</v>
      </c>
      <c r="H971" s="81">
        <v>54.68</v>
      </c>
      <c r="I971" s="81">
        <v>3.3400000000000034</v>
      </c>
      <c r="J971" s="81" t="s">
        <v>103</v>
      </c>
      <c r="K971" s="81" t="s">
        <v>95</v>
      </c>
      <c r="L971" s="82">
        <v>0</v>
      </c>
      <c r="M971" s="83" t="s">
        <v>100</v>
      </c>
      <c r="N971" s="83" t="s">
        <v>100</v>
      </c>
      <c r="O971" s="83" t="s">
        <v>100</v>
      </c>
      <c r="P971" s="84">
        <v>0</v>
      </c>
      <c r="Q971" s="85">
        <f t="shared" si="338"/>
        <v>1</v>
      </c>
      <c r="R971" s="91">
        <v>6188.3</v>
      </c>
      <c r="S971" s="87"/>
      <c r="T971" s="88">
        <f>IF(S971=0,0,SUM($S$5:S971))</f>
        <v>0</v>
      </c>
      <c r="U971" s="89">
        <f t="shared" si="328"/>
        <v>0</v>
      </c>
      <c r="V971" s="89">
        <f t="shared" si="329"/>
        <v>0</v>
      </c>
      <c r="W971" s="90">
        <f t="shared" si="330"/>
        <v>0</v>
      </c>
      <c r="X971" s="90">
        <f t="shared" si="330"/>
        <v>0</v>
      </c>
      <c r="Y971" s="89">
        <f t="shared" si="331"/>
        <v>0</v>
      </c>
      <c r="Z971" s="89">
        <f t="shared" si="332"/>
        <v>0</v>
      </c>
      <c r="AA971" s="87"/>
      <c r="AB971" s="87"/>
      <c r="AD971" s="186" t="s">
        <v>145</v>
      </c>
    </row>
    <row r="972" spans="1:30" s="74" customFormat="1" ht="12.95" customHeight="1">
      <c r="A972" s="75" t="str">
        <f t="shared" si="333"/>
        <v/>
      </c>
      <c r="B972" s="76">
        <f t="shared" si="334"/>
        <v>154</v>
      </c>
      <c r="C972" s="77">
        <f t="shared" si="335"/>
        <v>28.3</v>
      </c>
      <c r="D972" s="78" t="str">
        <f t="shared" si="336"/>
        <v>(후)</v>
      </c>
      <c r="E972" s="79">
        <f t="shared" si="337"/>
        <v>0</v>
      </c>
      <c r="F972" s="80">
        <v>700</v>
      </c>
      <c r="G972" s="81">
        <v>58.02</v>
      </c>
      <c r="H972" s="81">
        <v>54.68</v>
      </c>
      <c r="I972" s="81">
        <v>3.3400000000000034</v>
      </c>
      <c r="J972" s="81" t="s">
        <v>105</v>
      </c>
      <c r="K972" s="81" t="s">
        <v>95</v>
      </c>
      <c r="L972" s="82" t="s">
        <v>114</v>
      </c>
      <c r="M972" s="83" t="s">
        <v>100</v>
      </c>
      <c r="N972" s="83" t="s">
        <v>100</v>
      </c>
      <c r="O972" s="83" t="s">
        <v>120</v>
      </c>
      <c r="P972" s="84">
        <v>0</v>
      </c>
      <c r="Q972" s="85">
        <f t="shared" si="338"/>
        <v>1</v>
      </c>
      <c r="R972" s="91">
        <v>6188.3</v>
      </c>
      <c r="S972" s="87"/>
      <c r="T972" s="88">
        <f>IF(S972=0,0,SUM($S$5:S972))</f>
        <v>0</v>
      </c>
      <c r="U972" s="89">
        <f t="shared" si="328"/>
        <v>0</v>
      </c>
      <c r="V972" s="89">
        <f t="shared" si="329"/>
        <v>0</v>
      </c>
      <c r="W972" s="90">
        <f t="shared" si="330"/>
        <v>0</v>
      </c>
      <c r="X972" s="90">
        <f t="shared" si="330"/>
        <v>0</v>
      </c>
      <c r="Y972" s="89">
        <f t="shared" si="331"/>
        <v>0</v>
      </c>
      <c r="Z972" s="89">
        <f t="shared" si="332"/>
        <v>0</v>
      </c>
      <c r="AA972" s="87"/>
      <c r="AB972" s="87"/>
      <c r="AC972" s="135"/>
      <c r="AD972" s="186" t="s">
        <v>145</v>
      </c>
    </row>
    <row r="973" spans="1:30" s="74" customFormat="1" ht="12.95" customHeight="1">
      <c r="A973" s="75" t="str">
        <f t="shared" si="333"/>
        <v/>
      </c>
      <c r="B973" s="76">
        <f t="shared" si="334"/>
        <v>155</v>
      </c>
      <c r="C973" s="77">
        <f t="shared" si="335"/>
        <v>0</v>
      </c>
      <c r="D973" s="78" t="str">
        <f t="shared" si="336"/>
        <v/>
      </c>
      <c r="E973" s="79">
        <f t="shared" si="337"/>
        <v>11.7</v>
      </c>
      <c r="F973" s="80">
        <v>700</v>
      </c>
      <c r="G973" s="81">
        <v>56.59</v>
      </c>
      <c r="H973" s="81">
        <v>53.41</v>
      </c>
      <c r="I973" s="81">
        <v>3.1800000000000068</v>
      </c>
      <c r="J973" s="81" t="s">
        <v>105</v>
      </c>
      <c r="K973" s="81" t="s">
        <v>95</v>
      </c>
      <c r="L973" s="82" t="s">
        <v>114</v>
      </c>
      <c r="M973" s="83" t="s">
        <v>100</v>
      </c>
      <c r="N973" s="83" t="s">
        <v>100</v>
      </c>
      <c r="O973" s="83" t="s">
        <v>120</v>
      </c>
      <c r="P973" s="84">
        <v>0</v>
      </c>
      <c r="Q973" s="85">
        <f t="shared" si="338"/>
        <v>1</v>
      </c>
      <c r="R973" s="91">
        <v>6200</v>
      </c>
      <c r="S973" s="87"/>
      <c r="T973" s="88">
        <f>IF(S973=0,0,SUM($S$5:S973))</f>
        <v>0</v>
      </c>
      <c r="U973" s="89">
        <f t="shared" si="328"/>
        <v>0</v>
      </c>
      <c r="V973" s="89">
        <f t="shared" si="329"/>
        <v>0</v>
      </c>
      <c r="W973" s="90">
        <f t="shared" si="330"/>
        <v>0</v>
      </c>
      <c r="X973" s="90">
        <f t="shared" si="330"/>
        <v>0</v>
      </c>
      <c r="Y973" s="89">
        <f t="shared" si="331"/>
        <v>0</v>
      </c>
      <c r="Z973" s="89">
        <f t="shared" si="332"/>
        <v>0</v>
      </c>
      <c r="AA973" s="87"/>
      <c r="AB973" s="87"/>
      <c r="AD973" s="186" t="s">
        <v>145</v>
      </c>
    </row>
    <row r="974" spans="1:30" s="74" customFormat="1" ht="12.95" customHeight="1">
      <c r="A974" s="75" t="str">
        <f t="shared" si="333"/>
        <v/>
      </c>
      <c r="B974" s="76">
        <f t="shared" si="334"/>
        <v>155</v>
      </c>
      <c r="C974" s="77">
        <f t="shared" si="335"/>
        <v>0.4</v>
      </c>
      <c r="D974" s="78" t="str">
        <f t="shared" si="336"/>
        <v>(전)</v>
      </c>
      <c r="E974" s="79">
        <f t="shared" si="337"/>
        <v>0.4</v>
      </c>
      <c r="F974" s="80">
        <v>700</v>
      </c>
      <c r="G974" s="81">
        <v>56.54</v>
      </c>
      <c r="H974" s="81">
        <v>53.36</v>
      </c>
      <c r="I974" s="81">
        <v>3.1799999999999997</v>
      </c>
      <c r="J974" s="81" t="s">
        <v>105</v>
      </c>
      <c r="K974" s="81" t="s">
        <v>95</v>
      </c>
      <c r="L974" s="82" t="s">
        <v>114</v>
      </c>
      <c r="M974" s="83" t="s">
        <v>116</v>
      </c>
      <c r="N974" s="83" t="s">
        <v>100</v>
      </c>
      <c r="O974" s="83" t="s">
        <v>120</v>
      </c>
      <c r="P974" s="84">
        <v>0</v>
      </c>
      <c r="Q974" s="85">
        <f t="shared" si="338"/>
        <v>1</v>
      </c>
      <c r="R974" s="91">
        <v>6200.4</v>
      </c>
      <c r="S974" s="87"/>
      <c r="T974" s="88">
        <f>IF(S974=0,0,SUM($S$5:S974))</f>
        <v>0</v>
      </c>
      <c r="U974" s="89">
        <f t="shared" si="328"/>
        <v>0</v>
      </c>
      <c r="V974" s="89">
        <f t="shared" si="329"/>
        <v>0</v>
      </c>
      <c r="W974" s="90">
        <f t="shared" si="330"/>
        <v>0</v>
      </c>
      <c r="X974" s="90">
        <f t="shared" si="330"/>
        <v>0</v>
      </c>
      <c r="Y974" s="89">
        <f t="shared" si="331"/>
        <v>0</v>
      </c>
      <c r="Z974" s="89">
        <f t="shared" si="332"/>
        <v>0</v>
      </c>
      <c r="AA974" s="87"/>
      <c r="AB974" s="87"/>
      <c r="AD974" s="186" t="s">
        <v>145</v>
      </c>
    </row>
    <row r="975" spans="1:30" s="74" customFormat="1" ht="12.95" customHeight="1">
      <c r="A975" s="75" t="str">
        <f t="shared" si="333"/>
        <v/>
      </c>
      <c r="B975" s="76">
        <f t="shared" si="334"/>
        <v>155</v>
      </c>
      <c r="C975" s="77">
        <f t="shared" si="335"/>
        <v>0.4</v>
      </c>
      <c r="D975" s="78" t="str">
        <f t="shared" si="336"/>
        <v>(후)</v>
      </c>
      <c r="E975" s="79">
        <f t="shared" si="337"/>
        <v>0</v>
      </c>
      <c r="F975" s="80">
        <v>700</v>
      </c>
      <c r="G975" s="81">
        <v>56.54</v>
      </c>
      <c r="H975" s="81">
        <v>53.36</v>
      </c>
      <c r="I975" s="81">
        <v>3.1799999999999997</v>
      </c>
      <c r="J975" s="81" t="s">
        <v>105</v>
      </c>
      <c r="K975" s="81" t="s">
        <v>98</v>
      </c>
      <c r="L975" s="82" t="s">
        <v>114</v>
      </c>
      <c r="M975" s="83" t="s">
        <v>100</v>
      </c>
      <c r="N975" s="83" t="s">
        <v>100</v>
      </c>
      <c r="O975" s="83" t="s">
        <v>120</v>
      </c>
      <c r="P975" s="84">
        <v>0</v>
      </c>
      <c r="Q975" s="85">
        <f t="shared" si="338"/>
        <v>1</v>
      </c>
      <c r="R975" s="91">
        <v>6200.4</v>
      </c>
      <c r="S975" s="87"/>
      <c r="T975" s="88">
        <f>IF(S975=0,0,SUM($S$5:S975))</f>
        <v>0</v>
      </c>
      <c r="U975" s="89">
        <f t="shared" si="328"/>
        <v>0</v>
      </c>
      <c r="V975" s="89">
        <f t="shared" si="329"/>
        <v>0</v>
      </c>
      <c r="W975" s="90">
        <f t="shared" si="330"/>
        <v>0</v>
      </c>
      <c r="X975" s="90">
        <f t="shared" si="330"/>
        <v>0</v>
      </c>
      <c r="Y975" s="89">
        <f t="shared" si="331"/>
        <v>0</v>
      </c>
      <c r="Z975" s="89">
        <f t="shared" si="332"/>
        <v>0</v>
      </c>
      <c r="AA975" s="87"/>
      <c r="AB975" s="87"/>
      <c r="AD975" s="186" t="s">
        <v>145</v>
      </c>
    </row>
    <row r="976" spans="1:30" s="74" customFormat="1" ht="12.95" customHeight="1">
      <c r="A976" s="75" t="str">
        <f t="shared" si="333"/>
        <v/>
      </c>
      <c r="B976" s="76">
        <f t="shared" si="334"/>
        <v>155</v>
      </c>
      <c r="C976" s="77">
        <f t="shared" si="335"/>
        <v>10.5</v>
      </c>
      <c r="D976" s="78" t="str">
        <f t="shared" si="336"/>
        <v>(전)</v>
      </c>
      <c r="E976" s="79">
        <f t="shared" si="337"/>
        <v>10.1</v>
      </c>
      <c r="F976" s="80">
        <v>700</v>
      </c>
      <c r="G976" s="81">
        <v>55.72</v>
      </c>
      <c r="H976" s="81">
        <v>52.27</v>
      </c>
      <c r="I976" s="81">
        <v>3.4499999999999957</v>
      </c>
      <c r="J976" s="81" t="s">
        <v>105</v>
      </c>
      <c r="K976" s="81" t="s">
        <v>98</v>
      </c>
      <c r="L976" s="82" t="s">
        <v>114</v>
      </c>
      <c r="M976" s="83" t="s">
        <v>100</v>
      </c>
      <c r="N976" s="83" t="s">
        <v>100</v>
      </c>
      <c r="O976" s="83" t="s">
        <v>120</v>
      </c>
      <c r="P976" s="84">
        <v>0</v>
      </c>
      <c r="Q976" s="85">
        <f t="shared" si="338"/>
        <v>1</v>
      </c>
      <c r="R976" s="91">
        <v>6210.5</v>
      </c>
      <c r="S976" s="87"/>
      <c r="T976" s="88">
        <f>IF(S976=0,0,SUM($S$5:S976))</f>
        <v>0</v>
      </c>
      <c r="U976" s="89">
        <f t="shared" si="328"/>
        <v>0</v>
      </c>
      <c r="V976" s="89">
        <f t="shared" si="329"/>
        <v>0</v>
      </c>
      <c r="W976" s="90">
        <f t="shared" si="330"/>
        <v>0</v>
      </c>
      <c r="X976" s="90">
        <f t="shared" si="330"/>
        <v>0</v>
      </c>
      <c r="Y976" s="89">
        <f t="shared" si="331"/>
        <v>0</v>
      </c>
      <c r="Z976" s="89">
        <f t="shared" si="332"/>
        <v>0</v>
      </c>
      <c r="AA976" s="87"/>
      <c r="AB976" s="87"/>
      <c r="AD976" s="186" t="s">
        <v>145</v>
      </c>
    </row>
    <row r="977" spans="1:30" s="74" customFormat="1" ht="12.95" customHeight="1">
      <c r="A977" s="75" t="str">
        <f t="shared" si="333"/>
        <v/>
      </c>
      <c r="B977" s="76">
        <f t="shared" si="334"/>
        <v>155</v>
      </c>
      <c r="C977" s="77">
        <f t="shared" si="335"/>
        <v>10.5</v>
      </c>
      <c r="D977" s="78" t="str">
        <f t="shared" si="336"/>
        <v>(후)</v>
      </c>
      <c r="E977" s="79">
        <f t="shared" si="337"/>
        <v>0</v>
      </c>
      <c r="F977" s="80">
        <v>700</v>
      </c>
      <c r="G977" s="81">
        <v>55.72</v>
      </c>
      <c r="H977" s="81">
        <v>52.27</v>
      </c>
      <c r="I977" s="81">
        <v>3.4499999999999957</v>
      </c>
      <c r="J977" s="81" t="s">
        <v>103</v>
      </c>
      <c r="K977" s="81" t="s">
        <v>98</v>
      </c>
      <c r="L977" s="82" t="s">
        <v>114</v>
      </c>
      <c r="M977" s="83" t="s">
        <v>100</v>
      </c>
      <c r="N977" s="83" t="s">
        <v>100</v>
      </c>
      <c r="O977" s="83" t="s">
        <v>120</v>
      </c>
      <c r="P977" s="84">
        <v>0</v>
      </c>
      <c r="Q977" s="85">
        <f t="shared" si="338"/>
        <v>1</v>
      </c>
      <c r="R977" s="91">
        <v>6210.5</v>
      </c>
      <c r="S977" s="87">
        <v>1</v>
      </c>
      <c r="T977" s="88">
        <f>IF(S977=0,0,SUM($S$5:S977))</f>
        <v>11</v>
      </c>
      <c r="U977" s="89">
        <f t="shared" si="328"/>
        <v>1</v>
      </c>
      <c r="V977" s="89">
        <f t="shared" si="329"/>
        <v>6210.5</v>
      </c>
      <c r="W977" s="90">
        <f t="shared" si="330"/>
        <v>55.72</v>
      </c>
      <c r="X977" s="90">
        <f t="shared" si="330"/>
        <v>52.27</v>
      </c>
      <c r="Y977" s="89" t="str">
        <f t="shared" si="331"/>
        <v>비포장</v>
      </c>
      <c r="Z977" s="89" t="str">
        <f t="shared" si="332"/>
        <v>SHEET PILE</v>
      </c>
      <c r="AA977" s="87">
        <v>2</v>
      </c>
      <c r="AB977" s="87" t="s">
        <v>88</v>
      </c>
      <c r="AC977" s="135">
        <f>V984-V977</f>
        <v>47.699999999999818</v>
      </c>
      <c r="AD977" s="186" t="s">
        <v>145</v>
      </c>
    </row>
    <row r="978" spans="1:30" s="74" customFormat="1" ht="12.95" customHeight="1">
      <c r="A978" s="75" t="str">
        <f t="shared" si="333"/>
        <v/>
      </c>
      <c r="B978" s="76">
        <f t="shared" si="334"/>
        <v>155</v>
      </c>
      <c r="C978" s="77">
        <f t="shared" si="335"/>
        <v>13.5</v>
      </c>
      <c r="D978" s="78" t="str">
        <f t="shared" si="336"/>
        <v/>
      </c>
      <c r="E978" s="79">
        <f t="shared" si="337"/>
        <v>3</v>
      </c>
      <c r="F978" s="80">
        <v>700</v>
      </c>
      <c r="G978" s="81">
        <v>55.18</v>
      </c>
      <c r="H978" s="81">
        <v>51.94</v>
      </c>
      <c r="I978" s="81">
        <v>3.240000000000002</v>
      </c>
      <c r="J978" s="81" t="s">
        <v>103</v>
      </c>
      <c r="K978" s="81" t="s">
        <v>98</v>
      </c>
      <c r="L978" s="82" t="s">
        <v>114</v>
      </c>
      <c r="M978" s="83" t="s">
        <v>100</v>
      </c>
      <c r="N978" s="83" t="s">
        <v>100</v>
      </c>
      <c r="O978" s="83" t="s">
        <v>120</v>
      </c>
      <c r="P978" s="84">
        <v>0</v>
      </c>
      <c r="Q978" s="85">
        <f t="shared" si="338"/>
        <v>1</v>
      </c>
      <c r="R978" s="91">
        <v>6213.5</v>
      </c>
      <c r="S978" s="87"/>
      <c r="T978" s="88">
        <f>IF(S978=0,0,SUM($S$5:S978))</f>
        <v>0</v>
      </c>
      <c r="U978" s="89">
        <f t="shared" si="328"/>
        <v>0</v>
      </c>
      <c r="V978" s="89">
        <f t="shared" si="329"/>
        <v>0</v>
      </c>
      <c r="W978" s="90">
        <f t="shared" si="330"/>
        <v>0</v>
      </c>
      <c r="X978" s="90">
        <f t="shared" si="330"/>
        <v>0</v>
      </c>
      <c r="Y978" s="89">
        <f t="shared" si="331"/>
        <v>0</v>
      </c>
      <c r="Z978" s="89">
        <f t="shared" si="332"/>
        <v>0</v>
      </c>
      <c r="AA978" s="87"/>
      <c r="AB978" s="87"/>
      <c r="AD978" s="186" t="s">
        <v>145</v>
      </c>
    </row>
    <row r="979" spans="1:30" s="74" customFormat="1" ht="12.95" customHeight="1">
      <c r="A979" s="75" t="str">
        <f t="shared" si="333"/>
        <v/>
      </c>
      <c r="B979" s="76">
        <f t="shared" si="334"/>
        <v>155</v>
      </c>
      <c r="C979" s="77">
        <f t="shared" si="335"/>
        <v>15.7</v>
      </c>
      <c r="D979" s="78" t="str">
        <f t="shared" si="336"/>
        <v/>
      </c>
      <c r="E979" s="79">
        <f t="shared" si="337"/>
        <v>2.2000000000000002</v>
      </c>
      <c r="F979" s="80">
        <v>700</v>
      </c>
      <c r="G979" s="81">
        <v>54.36</v>
      </c>
      <c r="H979" s="81">
        <v>51.7</v>
      </c>
      <c r="I979" s="81">
        <v>2.6599999999999966</v>
      </c>
      <c r="J979" s="81" t="s">
        <v>103</v>
      </c>
      <c r="K979" s="81" t="s">
        <v>98</v>
      </c>
      <c r="L979" s="82" t="s">
        <v>114</v>
      </c>
      <c r="M979" s="83" t="s">
        <v>100</v>
      </c>
      <c r="N979" s="83" t="s">
        <v>100</v>
      </c>
      <c r="O979" s="83" t="s">
        <v>120</v>
      </c>
      <c r="P979" s="84">
        <v>0</v>
      </c>
      <c r="Q979" s="85">
        <f t="shared" si="338"/>
        <v>1</v>
      </c>
      <c r="R979" s="91">
        <v>6215.7</v>
      </c>
      <c r="S979" s="87"/>
      <c r="T979" s="88">
        <f>IF(S979=0,0,SUM($S$5:S979))</f>
        <v>0</v>
      </c>
      <c r="U979" s="89">
        <f t="shared" si="328"/>
        <v>0</v>
      </c>
      <c r="V979" s="89">
        <f t="shared" si="329"/>
        <v>0</v>
      </c>
      <c r="W979" s="90">
        <f t="shared" si="330"/>
        <v>0</v>
      </c>
      <c r="X979" s="90">
        <f t="shared" si="330"/>
        <v>0</v>
      </c>
      <c r="Y979" s="89">
        <f t="shared" si="331"/>
        <v>0</v>
      </c>
      <c r="Z979" s="89">
        <f t="shared" si="332"/>
        <v>0</v>
      </c>
      <c r="AA979" s="87"/>
      <c r="AB979" s="87"/>
      <c r="AD979" s="186" t="s">
        <v>145</v>
      </c>
    </row>
    <row r="980" spans="1:30" s="74" customFormat="1" ht="12.95" customHeight="1">
      <c r="A980" s="75" t="str">
        <f t="shared" si="333"/>
        <v/>
      </c>
      <c r="B980" s="76">
        <f t="shared" si="334"/>
        <v>155</v>
      </c>
      <c r="C980" s="77">
        <f t="shared" si="335"/>
        <v>16.2</v>
      </c>
      <c r="D980" s="78" t="str">
        <f t="shared" si="336"/>
        <v/>
      </c>
      <c r="E980" s="79">
        <f t="shared" si="337"/>
        <v>0.5</v>
      </c>
      <c r="F980" s="80">
        <v>700</v>
      </c>
      <c r="G980" s="81">
        <v>54.35</v>
      </c>
      <c r="H980" s="81">
        <v>51.65</v>
      </c>
      <c r="I980" s="81">
        <v>2.7000000000000028</v>
      </c>
      <c r="J980" s="81" t="s">
        <v>103</v>
      </c>
      <c r="K980" s="81" t="s">
        <v>98</v>
      </c>
      <c r="L980" s="82" t="s">
        <v>114</v>
      </c>
      <c r="M980" s="83" t="s">
        <v>100</v>
      </c>
      <c r="N980" s="83" t="s">
        <v>100</v>
      </c>
      <c r="O980" s="83" t="s">
        <v>120</v>
      </c>
      <c r="P980" s="84">
        <v>0</v>
      </c>
      <c r="Q980" s="85">
        <f t="shared" si="338"/>
        <v>1</v>
      </c>
      <c r="R980" s="91">
        <v>6216.2</v>
      </c>
      <c r="S980" s="87"/>
      <c r="T980" s="88">
        <f>IF(S980=0,0,SUM($S$5:S980))</f>
        <v>0</v>
      </c>
      <c r="U980" s="89">
        <f t="shared" si="328"/>
        <v>0</v>
      </c>
      <c r="V980" s="89">
        <f t="shared" si="329"/>
        <v>0</v>
      </c>
      <c r="W980" s="90">
        <f t="shared" si="330"/>
        <v>0</v>
      </c>
      <c r="X980" s="90">
        <f t="shared" si="330"/>
        <v>0</v>
      </c>
      <c r="Y980" s="89">
        <f t="shared" si="331"/>
        <v>0</v>
      </c>
      <c r="Z980" s="89">
        <f t="shared" si="332"/>
        <v>0</v>
      </c>
      <c r="AA980" s="87"/>
      <c r="AB980" s="87"/>
      <c r="AD980" s="186" t="s">
        <v>145</v>
      </c>
    </row>
    <row r="981" spans="1:30" s="74" customFormat="1" ht="12.95" customHeight="1">
      <c r="A981" s="75" t="str">
        <f t="shared" si="333"/>
        <v/>
      </c>
      <c r="B981" s="76">
        <f t="shared" si="334"/>
        <v>155</v>
      </c>
      <c r="C981" s="77">
        <f t="shared" si="335"/>
        <v>18.399999999999999</v>
      </c>
      <c r="D981" s="78" t="str">
        <f t="shared" si="336"/>
        <v/>
      </c>
      <c r="E981" s="79">
        <f t="shared" si="337"/>
        <v>2.2000000000000002</v>
      </c>
      <c r="F981" s="80">
        <v>700</v>
      </c>
      <c r="G981" s="81">
        <v>54.37</v>
      </c>
      <c r="H981" s="81">
        <v>51.67</v>
      </c>
      <c r="I981" s="81">
        <v>2.6999999999999957</v>
      </c>
      <c r="J981" s="81" t="s">
        <v>103</v>
      </c>
      <c r="K981" s="81" t="s">
        <v>98</v>
      </c>
      <c r="L981" s="82" t="s">
        <v>114</v>
      </c>
      <c r="M981" s="83" t="s">
        <v>100</v>
      </c>
      <c r="N981" s="83" t="s">
        <v>100</v>
      </c>
      <c r="O981" s="83" t="s">
        <v>120</v>
      </c>
      <c r="P981" s="84">
        <v>0</v>
      </c>
      <c r="Q981" s="85">
        <f t="shared" si="338"/>
        <v>1</v>
      </c>
      <c r="R981" s="91">
        <v>6218.4</v>
      </c>
      <c r="S981" s="87"/>
      <c r="T981" s="88">
        <f>IF(S981=0,0,SUM($S$5:S981))</f>
        <v>0</v>
      </c>
      <c r="U981" s="89">
        <f t="shared" si="328"/>
        <v>0</v>
      </c>
      <c r="V981" s="89">
        <f t="shared" si="329"/>
        <v>0</v>
      </c>
      <c r="W981" s="90">
        <f t="shared" si="330"/>
        <v>0</v>
      </c>
      <c r="X981" s="90">
        <f t="shared" si="330"/>
        <v>0</v>
      </c>
      <c r="Y981" s="89">
        <f t="shared" si="331"/>
        <v>0</v>
      </c>
      <c r="Z981" s="89">
        <f t="shared" si="332"/>
        <v>0</v>
      </c>
      <c r="AA981" s="87"/>
      <c r="AB981" s="87"/>
      <c r="AD981" s="186" t="s">
        <v>145</v>
      </c>
    </row>
    <row r="982" spans="1:30" s="74" customFormat="1" ht="12.95" customHeight="1">
      <c r="A982" s="75" t="str">
        <f t="shared" si="333"/>
        <v/>
      </c>
      <c r="B982" s="76">
        <f t="shared" si="334"/>
        <v>156</v>
      </c>
      <c r="C982" s="77">
        <f t="shared" si="335"/>
        <v>0</v>
      </c>
      <c r="D982" s="78" t="str">
        <f t="shared" si="336"/>
        <v/>
      </c>
      <c r="E982" s="79">
        <f t="shared" si="337"/>
        <v>21.6</v>
      </c>
      <c r="F982" s="80">
        <v>700</v>
      </c>
      <c r="G982" s="81">
        <v>54.58</v>
      </c>
      <c r="H982" s="81">
        <v>51.88</v>
      </c>
      <c r="I982" s="81">
        <v>2.6999999999999957</v>
      </c>
      <c r="J982" s="81" t="s">
        <v>103</v>
      </c>
      <c r="K982" s="81" t="s">
        <v>98</v>
      </c>
      <c r="L982" s="82" t="s">
        <v>114</v>
      </c>
      <c r="M982" s="83" t="s">
        <v>100</v>
      </c>
      <c r="N982" s="83" t="s">
        <v>100</v>
      </c>
      <c r="O982" s="83" t="s">
        <v>120</v>
      </c>
      <c r="P982" s="84">
        <v>0</v>
      </c>
      <c r="Q982" s="85">
        <f t="shared" si="338"/>
        <v>1</v>
      </c>
      <c r="R982" s="91">
        <v>6240</v>
      </c>
      <c r="S982" s="87"/>
      <c r="T982" s="88">
        <f>IF(S982=0,0,SUM($S$5:S982))</f>
        <v>0</v>
      </c>
      <c r="U982" s="89">
        <f t="shared" si="328"/>
        <v>0</v>
      </c>
      <c r="V982" s="89">
        <f t="shared" si="329"/>
        <v>0</v>
      </c>
      <c r="W982" s="90">
        <f t="shared" si="330"/>
        <v>0</v>
      </c>
      <c r="X982" s="90">
        <f t="shared" si="330"/>
        <v>0</v>
      </c>
      <c r="Y982" s="89">
        <f t="shared" si="331"/>
        <v>0</v>
      </c>
      <c r="Z982" s="89">
        <f t="shared" si="332"/>
        <v>0</v>
      </c>
      <c r="AA982" s="87"/>
      <c r="AB982" s="87"/>
      <c r="AD982" s="186" t="s">
        <v>145</v>
      </c>
    </row>
    <row r="983" spans="1:30" s="74" customFormat="1" ht="12.95" customHeight="1">
      <c r="A983" s="75" t="str">
        <f t="shared" si="333"/>
        <v/>
      </c>
      <c r="B983" s="76">
        <f t="shared" si="334"/>
        <v>156</v>
      </c>
      <c r="C983" s="77">
        <f t="shared" si="335"/>
        <v>12.2</v>
      </c>
      <c r="D983" s="78" t="str">
        <f t="shared" si="336"/>
        <v/>
      </c>
      <c r="E983" s="79">
        <f t="shared" si="337"/>
        <v>12.2</v>
      </c>
      <c r="F983" s="80">
        <v>700</v>
      </c>
      <c r="G983" s="81">
        <v>54.7</v>
      </c>
      <c r="H983" s="81">
        <v>52</v>
      </c>
      <c r="I983" s="81">
        <v>2.7000000000000028</v>
      </c>
      <c r="J983" s="81" t="s">
        <v>103</v>
      </c>
      <c r="K983" s="81" t="s">
        <v>98</v>
      </c>
      <c r="L983" s="82" t="s">
        <v>114</v>
      </c>
      <c r="M983" s="83" t="s">
        <v>100</v>
      </c>
      <c r="N983" s="83" t="s">
        <v>100</v>
      </c>
      <c r="O983" s="83" t="s">
        <v>120</v>
      </c>
      <c r="P983" s="84">
        <v>0</v>
      </c>
      <c r="Q983" s="85">
        <f t="shared" si="338"/>
        <v>1</v>
      </c>
      <c r="R983" s="91">
        <v>6252.2</v>
      </c>
      <c r="S983" s="87"/>
      <c r="T983" s="88">
        <f>IF(S983=0,0,SUM($S$5:S983))</f>
        <v>0</v>
      </c>
      <c r="U983" s="89">
        <f t="shared" si="328"/>
        <v>0</v>
      </c>
      <c r="V983" s="89">
        <f t="shared" si="329"/>
        <v>0</v>
      </c>
      <c r="W983" s="90">
        <f t="shared" si="330"/>
        <v>0</v>
      </c>
      <c r="X983" s="90">
        <f t="shared" si="330"/>
        <v>0</v>
      </c>
      <c r="Y983" s="89">
        <f t="shared" si="331"/>
        <v>0</v>
      </c>
      <c r="Z983" s="89">
        <f t="shared" si="332"/>
        <v>0</v>
      </c>
      <c r="AA983" s="87"/>
      <c r="AB983" s="87"/>
      <c r="AD983" s="186" t="s">
        <v>145</v>
      </c>
    </row>
    <row r="984" spans="1:30" s="74" customFormat="1" ht="12.95" customHeight="1">
      <c r="A984" s="75" t="str">
        <f t="shared" si="333"/>
        <v/>
      </c>
      <c r="B984" s="76">
        <f t="shared" si="334"/>
        <v>156</v>
      </c>
      <c r="C984" s="77">
        <f t="shared" si="335"/>
        <v>18.2</v>
      </c>
      <c r="D984" s="78" t="str">
        <f t="shared" si="336"/>
        <v>(전)</v>
      </c>
      <c r="E984" s="79">
        <f t="shared" si="337"/>
        <v>6</v>
      </c>
      <c r="F984" s="80">
        <v>700</v>
      </c>
      <c r="G984" s="81">
        <v>58.1</v>
      </c>
      <c r="H984" s="81">
        <v>54.9</v>
      </c>
      <c r="I984" s="81">
        <v>3.2000000000000028</v>
      </c>
      <c r="J984" s="81" t="s">
        <v>103</v>
      </c>
      <c r="K984" s="81" t="s">
        <v>98</v>
      </c>
      <c r="L984" s="82" t="s">
        <v>114</v>
      </c>
      <c r="M984" s="83" t="s">
        <v>100</v>
      </c>
      <c r="N984" s="83" t="s">
        <v>100</v>
      </c>
      <c r="O984" s="83" t="s">
        <v>120</v>
      </c>
      <c r="P984" s="84">
        <v>0</v>
      </c>
      <c r="Q984" s="85">
        <f t="shared" si="338"/>
        <v>1</v>
      </c>
      <c r="R984" s="91">
        <v>6258.2</v>
      </c>
      <c r="S984" s="87">
        <v>1</v>
      </c>
      <c r="T984" s="88">
        <f>IF(S984=0,0,SUM($S$5:S984))</f>
        <v>12</v>
      </c>
      <c r="U984" s="89">
        <f t="shared" si="328"/>
        <v>1</v>
      </c>
      <c r="V984" s="89">
        <f t="shared" si="329"/>
        <v>6258.2</v>
      </c>
      <c r="W984" s="90">
        <f t="shared" si="330"/>
        <v>58.1</v>
      </c>
      <c r="X984" s="90">
        <f t="shared" si="330"/>
        <v>54.9</v>
      </c>
      <c r="Y984" s="89" t="str">
        <f t="shared" si="331"/>
        <v>비포장</v>
      </c>
      <c r="Z984" s="89" t="str">
        <f t="shared" si="332"/>
        <v>SHEET PILE</v>
      </c>
      <c r="AA984" s="87">
        <v>2</v>
      </c>
      <c r="AB984" s="87" t="s">
        <v>88</v>
      </c>
      <c r="AD984" s="186" t="s">
        <v>145</v>
      </c>
    </row>
    <row r="985" spans="1:30" s="74" customFormat="1" ht="12.95" customHeight="1">
      <c r="A985" s="75" t="str">
        <f t="shared" si="333"/>
        <v/>
      </c>
      <c r="B985" s="76">
        <f t="shared" si="334"/>
        <v>156</v>
      </c>
      <c r="C985" s="77">
        <f t="shared" si="335"/>
        <v>18.2</v>
      </c>
      <c r="D985" s="78" t="str">
        <f t="shared" si="336"/>
        <v>(후)</v>
      </c>
      <c r="E985" s="79">
        <f t="shared" si="337"/>
        <v>0</v>
      </c>
      <c r="F985" s="80">
        <v>700</v>
      </c>
      <c r="G985" s="81">
        <v>58.1</v>
      </c>
      <c r="H985" s="81">
        <v>54.9</v>
      </c>
      <c r="I985" s="81">
        <v>3.2000000000000028</v>
      </c>
      <c r="J985" s="81" t="s">
        <v>103</v>
      </c>
      <c r="K985" s="81" t="s">
        <v>95</v>
      </c>
      <c r="L985" s="82">
        <v>0</v>
      </c>
      <c r="M985" s="83" t="s">
        <v>100</v>
      </c>
      <c r="N985" s="83" t="s">
        <v>100</v>
      </c>
      <c r="O985" s="83" t="s">
        <v>100</v>
      </c>
      <c r="P985" s="84">
        <v>0</v>
      </c>
      <c r="Q985" s="85">
        <f t="shared" si="338"/>
        <v>1</v>
      </c>
      <c r="R985" s="91">
        <v>6258.2</v>
      </c>
      <c r="S985" s="87"/>
      <c r="T985" s="88">
        <f>IF(S985=0,0,SUM($S$5:S985))</f>
        <v>0</v>
      </c>
      <c r="U985" s="89">
        <f t="shared" si="328"/>
        <v>0</v>
      </c>
      <c r="V985" s="89">
        <f t="shared" si="329"/>
        <v>0</v>
      </c>
      <c r="W985" s="90">
        <f t="shared" si="330"/>
        <v>0</v>
      </c>
      <c r="X985" s="90">
        <f t="shared" si="330"/>
        <v>0</v>
      </c>
      <c r="Y985" s="89">
        <f t="shared" si="331"/>
        <v>0</v>
      </c>
      <c r="Z985" s="89">
        <f t="shared" si="332"/>
        <v>0</v>
      </c>
      <c r="AA985" s="87"/>
      <c r="AB985" s="87"/>
      <c r="AD985" s="186" t="s">
        <v>145</v>
      </c>
    </row>
    <row r="986" spans="1:30" s="74" customFormat="1" ht="12.95" customHeight="1">
      <c r="A986" s="75" t="str">
        <f t="shared" si="333"/>
        <v/>
      </c>
      <c r="B986" s="76">
        <f t="shared" si="334"/>
        <v>156</v>
      </c>
      <c r="C986" s="77">
        <f t="shared" si="335"/>
        <v>19.399999999999999</v>
      </c>
      <c r="D986" s="78" t="str">
        <f t="shared" si="336"/>
        <v>(전)</v>
      </c>
      <c r="E986" s="79">
        <f t="shared" si="337"/>
        <v>1.2</v>
      </c>
      <c r="F986" s="80">
        <v>700</v>
      </c>
      <c r="G986" s="81">
        <v>58.1</v>
      </c>
      <c r="H986" s="81">
        <v>55.47</v>
      </c>
      <c r="I986" s="81">
        <v>2.6300000000000026</v>
      </c>
      <c r="J986" s="81" t="s">
        <v>103</v>
      </c>
      <c r="K986" s="81" t="s">
        <v>95</v>
      </c>
      <c r="L986" s="82">
        <v>0</v>
      </c>
      <c r="M986" s="83" t="s">
        <v>104</v>
      </c>
      <c r="N986" s="83" t="s">
        <v>100</v>
      </c>
      <c r="O986" s="83" t="s">
        <v>100</v>
      </c>
      <c r="P986" s="84">
        <v>0</v>
      </c>
      <c r="Q986" s="85">
        <f t="shared" si="338"/>
        <v>1</v>
      </c>
      <c r="R986" s="91">
        <v>6259.4</v>
      </c>
      <c r="S986" s="87"/>
      <c r="T986" s="88">
        <f>IF(S986=0,0,SUM($S$5:S986))</f>
        <v>0</v>
      </c>
      <c r="U986" s="89">
        <f t="shared" si="328"/>
        <v>0</v>
      </c>
      <c r="V986" s="89">
        <f t="shared" si="329"/>
        <v>0</v>
      </c>
      <c r="W986" s="90">
        <f t="shared" si="330"/>
        <v>0</v>
      </c>
      <c r="X986" s="90">
        <f t="shared" si="330"/>
        <v>0</v>
      </c>
      <c r="Y986" s="89">
        <f t="shared" si="331"/>
        <v>0</v>
      </c>
      <c r="Z986" s="89">
        <f t="shared" si="332"/>
        <v>0</v>
      </c>
      <c r="AA986" s="87"/>
      <c r="AB986" s="87"/>
      <c r="AD986" s="186" t="s">
        <v>145</v>
      </c>
    </row>
    <row r="987" spans="1:30" s="74" customFormat="1" ht="12.95" customHeight="1">
      <c r="A987" s="75" t="str">
        <f t="shared" si="333"/>
        <v/>
      </c>
      <c r="B987" s="76">
        <f t="shared" si="334"/>
        <v>156</v>
      </c>
      <c r="C987" s="77">
        <f t="shared" si="335"/>
        <v>19.399999999999999</v>
      </c>
      <c r="D987" s="78" t="str">
        <f t="shared" si="336"/>
        <v>(후)</v>
      </c>
      <c r="E987" s="79">
        <f t="shared" si="337"/>
        <v>0</v>
      </c>
      <c r="F987" s="80">
        <v>700</v>
      </c>
      <c r="G987" s="81">
        <v>58.1</v>
      </c>
      <c r="H987" s="81">
        <v>55.47</v>
      </c>
      <c r="I987" s="81">
        <v>2.6300000000000026</v>
      </c>
      <c r="J987" s="81" t="s">
        <v>111</v>
      </c>
      <c r="K987" s="81" t="s">
        <v>95</v>
      </c>
      <c r="L987" s="82">
        <v>0</v>
      </c>
      <c r="M987" s="83" t="s">
        <v>100</v>
      </c>
      <c r="N987" s="83" t="s">
        <v>100</v>
      </c>
      <c r="O987" s="83" t="s">
        <v>100</v>
      </c>
      <c r="P987" s="84">
        <v>0</v>
      </c>
      <c r="Q987" s="85">
        <f t="shared" si="338"/>
        <v>1</v>
      </c>
      <c r="R987" s="91">
        <v>6259.4</v>
      </c>
      <c r="S987" s="87"/>
      <c r="T987" s="88">
        <f>IF(S987=0,0,SUM($S$5:S987))</f>
        <v>0</v>
      </c>
      <c r="U987" s="89">
        <f t="shared" si="328"/>
        <v>0</v>
      </c>
      <c r="V987" s="89">
        <f t="shared" si="329"/>
        <v>0</v>
      </c>
      <c r="W987" s="90">
        <f t="shared" si="330"/>
        <v>0</v>
      </c>
      <c r="X987" s="90">
        <f t="shared" si="330"/>
        <v>0</v>
      </c>
      <c r="Y987" s="89">
        <f t="shared" si="331"/>
        <v>0</v>
      </c>
      <c r="Z987" s="89">
        <f t="shared" si="332"/>
        <v>0</v>
      </c>
      <c r="AA987" s="87"/>
      <c r="AB987" s="87"/>
      <c r="AD987" s="186" t="s">
        <v>145</v>
      </c>
    </row>
    <row r="988" spans="1:30" s="74" customFormat="1" ht="12.95" customHeight="1">
      <c r="A988" s="75" t="str">
        <f t="shared" si="333"/>
        <v/>
      </c>
      <c r="B988" s="76">
        <f t="shared" si="334"/>
        <v>156</v>
      </c>
      <c r="C988" s="77">
        <f t="shared" si="335"/>
        <v>20.8</v>
      </c>
      <c r="D988" s="78" t="str">
        <f t="shared" si="336"/>
        <v/>
      </c>
      <c r="E988" s="79">
        <f t="shared" si="337"/>
        <v>1.4</v>
      </c>
      <c r="F988" s="80">
        <v>700</v>
      </c>
      <c r="G988" s="81">
        <v>58.1</v>
      </c>
      <c r="H988" s="81">
        <v>56.15</v>
      </c>
      <c r="I988" s="81">
        <v>1.9500000000000028</v>
      </c>
      <c r="J988" s="81" t="s">
        <v>111</v>
      </c>
      <c r="K988" s="81" t="s">
        <v>95</v>
      </c>
      <c r="L988" s="82">
        <v>0</v>
      </c>
      <c r="M988" s="83" t="s">
        <v>100</v>
      </c>
      <c r="N988" s="83" t="s">
        <v>100</v>
      </c>
      <c r="O988" s="83" t="s">
        <v>100</v>
      </c>
      <c r="P988" s="84">
        <v>0</v>
      </c>
      <c r="Q988" s="85">
        <f t="shared" si="338"/>
        <v>1</v>
      </c>
      <c r="R988" s="91">
        <v>6260.8</v>
      </c>
      <c r="S988" s="87"/>
      <c r="T988" s="88">
        <f>IF(S988=0,0,SUM($S$5:S988))</f>
        <v>0</v>
      </c>
      <c r="U988" s="89">
        <f t="shared" si="328"/>
        <v>0</v>
      </c>
      <c r="V988" s="89">
        <f t="shared" si="329"/>
        <v>0</v>
      </c>
      <c r="W988" s="90">
        <f t="shared" si="330"/>
        <v>0</v>
      </c>
      <c r="X988" s="90">
        <f t="shared" si="330"/>
        <v>0</v>
      </c>
      <c r="Y988" s="89">
        <f t="shared" si="331"/>
        <v>0</v>
      </c>
      <c r="Z988" s="89">
        <f t="shared" si="332"/>
        <v>0</v>
      </c>
      <c r="AA988" s="87"/>
      <c r="AB988" s="87"/>
      <c r="AD988" s="186" t="s">
        <v>145</v>
      </c>
    </row>
    <row r="989" spans="1:30" s="74" customFormat="1" ht="12.95" customHeight="1">
      <c r="A989" s="75" t="str">
        <f t="shared" si="333"/>
        <v/>
      </c>
      <c r="B989" s="76">
        <f t="shared" si="334"/>
        <v>156</v>
      </c>
      <c r="C989" s="77">
        <f t="shared" si="335"/>
        <v>33.1</v>
      </c>
      <c r="D989" s="78" t="str">
        <f t="shared" si="336"/>
        <v/>
      </c>
      <c r="E989" s="79">
        <f t="shared" si="337"/>
        <v>12.3</v>
      </c>
      <c r="F989" s="80">
        <v>700</v>
      </c>
      <c r="G989" s="81">
        <v>58.1</v>
      </c>
      <c r="H989" s="81">
        <v>56.16</v>
      </c>
      <c r="I989" s="81">
        <v>1.9400000000000048</v>
      </c>
      <c r="J989" s="81" t="s">
        <v>111</v>
      </c>
      <c r="K989" s="81" t="s">
        <v>95</v>
      </c>
      <c r="L989" s="82">
        <v>0</v>
      </c>
      <c r="M989" s="83" t="s">
        <v>100</v>
      </c>
      <c r="N989" s="83" t="s">
        <v>118</v>
      </c>
      <c r="O989" s="83" t="s">
        <v>100</v>
      </c>
      <c r="P989" s="84">
        <v>0</v>
      </c>
      <c r="Q989" s="85">
        <f t="shared" si="338"/>
        <v>1</v>
      </c>
      <c r="R989" s="91">
        <v>6273.1</v>
      </c>
      <c r="S989" s="87"/>
      <c r="T989" s="88">
        <f>IF(S989=0,0,SUM($S$5:S989))</f>
        <v>0</v>
      </c>
      <c r="U989" s="89">
        <f t="shared" si="328"/>
        <v>0</v>
      </c>
      <c r="V989" s="89">
        <f t="shared" si="329"/>
        <v>0</v>
      </c>
      <c r="W989" s="90">
        <f t="shared" si="330"/>
        <v>0</v>
      </c>
      <c r="X989" s="90">
        <f t="shared" si="330"/>
        <v>0</v>
      </c>
      <c r="Y989" s="89">
        <f t="shared" si="331"/>
        <v>0</v>
      </c>
      <c r="Z989" s="89">
        <f t="shared" si="332"/>
        <v>0</v>
      </c>
      <c r="AA989" s="87"/>
      <c r="AB989" s="87"/>
      <c r="AD989" s="186" t="s">
        <v>145</v>
      </c>
    </row>
    <row r="990" spans="1:30" s="74" customFormat="1" ht="12.95" customHeight="1">
      <c r="A990" s="75" t="str">
        <f t="shared" si="333"/>
        <v/>
      </c>
      <c r="B990" s="76">
        <f t="shared" si="334"/>
        <v>156</v>
      </c>
      <c r="C990" s="77">
        <f t="shared" si="335"/>
        <v>39.4</v>
      </c>
      <c r="D990" s="78" t="str">
        <f t="shared" si="336"/>
        <v/>
      </c>
      <c r="E990" s="79">
        <f t="shared" si="337"/>
        <v>6.3</v>
      </c>
      <c r="F990" s="80">
        <v>700</v>
      </c>
      <c r="G990" s="81">
        <v>58.1</v>
      </c>
      <c r="H990" s="81">
        <v>56.17</v>
      </c>
      <c r="I990" s="81">
        <v>1.9299999999999997</v>
      </c>
      <c r="J990" s="81" t="s">
        <v>111</v>
      </c>
      <c r="K990" s="81" t="s">
        <v>95</v>
      </c>
      <c r="L990" s="82">
        <v>0</v>
      </c>
      <c r="M990" s="83" t="s">
        <v>104</v>
      </c>
      <c r="N990" s="83" t="s">
        <v>100</v>
      </c>
      <c r="O990" s="83" t="s">
        <v>100</v>
      </c>
      <c r="P990" s="84">
        <v>0</v>
      </c>
      <c r="Q990" s="85">
        <f t="shared" si="338"/>
        <v>1</v>
      </c>
      <c r="R990" s="91">
        <v>6279.4</v>
      </c>
      <c r="S990" s="87"/>
      <c r="T990" s="88">
        <f>IF(S990=0,0,SUM($S$5:S990))</f>
        <v>0</v>
      </c>
      <c r="U990" s="89">
        <f t="shared" si="328"/>
        <v>0</v>
      </c>
      <c r="V990" s="89">
        <f t="shared" si="329"/>
        <v>0</v>
      </c>
      <c r="W990" s="90">
        <f t="shared" si="330"/>
        <v>0</v>
      </c>
      <c r="X990" s="90">
        <f t="shared" si="330"/>
        <v>0</v>
      </c>
      <c r="Y990" s="89">
        <f t="shared" si="331"/>
        <v>0</v>
      </c>
      <c r="Z990" s="89">
        <f t="shared" si="332"/>
        <v>0</v>
      </c>
      <c r="AA990" s="87"/>
      <c r="AB990" s="87"/>
      <c r="AD990" s="186" t="s">
        <v>145</v>
      </c>
    </row>
    <row r="991" spans="1:30" s="74" customFormat="1" ht="12.95" customHeight="1">
      <c r="A991" s="75" t="str">
        <f t="shared" si="333"/>
        <v/>
      </c>
      <c r="B991" s="76">
        <f t="shared" si="334"/>
        <v>157</v>
      </c>
      <c r="C991" s="77">
        <f t="shared" si="335"/>
        <v>0</v>
      </c>
      <c r="D991" s="78" t="str">
        <f t="shared" si="336"/>
        <v/>
      </c>
      <c r="E991" s="79">
        <f t="shared" si="337"/>
        <v>0.6</v>
      </c>
      <c r="F991" s="80">
        <v>700</v>
      </c>
      <c r="G991" s="81">
        <v>58.1</v>
      </c>
      <c r="H991" s="81">
        <v>56.17</v>
      </c>
      <c r="I991" s="81">
        <v>1.9299999999999997</v>
      </c>
      <c r="J991" s="81" t="s">
        <v>111</v>
      </c>
      <c r="K991" s="81" t="s">
        <v>95</v>
      </c>
      <c r="L991" s="82">
        <v>0</v>
      </c>
      <c r="M991" s="83" t="s">
        <v>100</v>
      </c>
      <c r="N991" s="83" t="s">
        <v>100</v>
      </c>
      <c r="O991" s="83" t="s">
        <v>100</v>
      </c>
      <c r="P991" s="84">
        <v>0</v>
      </c>
      <c r="Q991" s="85">
        <f t="shared" si="338"/>
        <v>1</v>
      </c>
      <c r="R991" s="91">
        <v>6280</v>
      </c>
      <c r="S991" s="87"/>
      <c r="T991" s="88">
        <f>IF(S991=0,0,SUM($S$5:S991))</f>
        <v>0</v>
      </c>
      <c r="U991" s="89">
        <f t="shared" si="328"/>
        <v>0</v>
      </c>
      <c r="V991" s="89">
        <f t="shared" si="329"/>
        <v>0</v>
      </c>
      <c r="W991" s="90">
        <f t="shared" si="330"/>
        <v>0</v>
      </c>
      <c r="X991" s="90">
        <f t="shared" si="330"/>
        <v>0</v>
      </c>
      <c r="Y991" s="89">
        <f t="shared" si="331"/>
        <v>0</v>
      </c>
      <c r="Z991" s="89">
        <f t="shared" si="332"/>
        <v>0</v>
      </c>
      <c r="AA991" s="87"/>
      <c r="AB991" s="87"/>
      <c r="AD991" s="186" t="s">
        <v>145</v>
      </c>
    </row>
    <row r="992" spans="1:30" s="74" customFormat="1" ht="12.95" customHeight="1">
      <c r="A992" s="75" t="str">
        <f t="shared" si="333"/>
        <v/>
      </c>
      <c r="B992" s="76">
        <f t="shared" si="334"/>
        <v>157</v>
      </c>
      <c r="C992" s="77">
        <f t="shared" si="335"/>
        <v>10.4</v>
      </c>
      <c r="D992" s="78" t="str">
        <f t="shared" si="336"/>
        <v/>
      </c>
      <c r="E992" s="79">
        <f t="shared" si="337"/>
        <v>10.4</v>
      </c>
      <c r="F992" s="80">
        <v>700</v>
      </c>
      <c r="G992" s="81">
        <v>58.1</v>
      </c>
      <c r="H992" s="81">
        <v>56.18</v>
      </c>
      <c r="I992" s="81">
        <v>1.9200000000000017</v>
      </c>
      <c r="J992" s="81" t="s">
        <v>111</v>
      </c>
      <c r="K992" s="81" t="s">
        <v>95</v>
      </c>
      <c r="L992" s="82">
        <v>0</v>
      </c>
      <c r="M992" s="83" t="s">
        <v>100</v>
      </c>
      <c r="N992" s="83" t="s">
        <v>100</v>
      </c>
      <c r="O992" s="83" t="s">
        <v>100</v>
      </c>
      <c r="P992" s="84">
        <v>0</v>
      </c>
      <c r="Q992" s="85">
        <f t="shared" si="338"/>
        <v>1</v>
      </c>
      <c r="R992" s="91">
        <v>6290.4</v>
      </c>
      <c r="S992" s="87"/>
      <c r="T992" s="88">
        <f>IF(S992=0,0,SUM($S$5:S992))</f>
        <v>0</v>
      </c>
      <c r="U992" s="89">
        <f t="shared" si="328"/>
        <v>0</v>
      </c>
      <c r="V992" s="89">
        <f t="shared" si="329"/>
        <v>0</v>
      </c>
      <c r="W992" s="90">
        <f t="shared" si="330"/>
        <v>0</v>
      </c>
      <c r="X992" s="90">
        <f t="shared" si="330"/>
        <v>0</v>
      </c>
      <c r="Y992" s="89">
        <f t="shared" si="331"/>
        <v>0</v>
      </c>
      <c r="Z992" s="89">
        <f t="shared" si="332"/>
        <v>0</v>
      </c>
      <c r="AA992" s="87"/>
      <c r="AB992" s="87"/>
      <c r="AD992" s="186" t="s">
        <v>145</v>
      </c>
    </row>
    <row r="993" spans="1:30" s="74" customFormat="1" ht="12.95" customHeight="1">
      <c r="A993" s="75" t="str">
        <f t="shared" si="333"/>
        <v/>
      </c>
      <c r="B993" s="76">
        <f t="shared" si="334"/>
        <v>158</v>
      </c>
      <c r="C993" s="77">
        <f t="shared" si="335"/>
        <v>0</v>
      </c>
      <c r="D993" s="78" t="str">
        <f t="shared" si="336"/>
        <v/>
      </c>
      <c r="E993" s="79">
        <f t="shared" si="337"/>
        <v>29.6</v>
      </c>
      <c r="F993" s="80">
        <v>700</v>
      </c>
      <c r="G993" s="81">
        <v>58.32</v>
      </c>
      <c r="H993" s="81">
        <v>56.22</v>
      </c>
      <c r="I993" s="81">
        <v>2.1000000000000014</v>
      </c>
      <c r="J993" s="81" t="s">
        <v>111</v>
      </c>
      <c r="K993" s="81" t="s">
        <v>95</v>
      </c>
      <c r="L993" s="82">
        <v>0</v>
      </c>
      <c r="M993" s="83" t="s">
        <v>100</v>
      </c>
      <c r="N993" s="83" t="s">
        <v>100</v>
      </c>
      <c r="O993" s="83" t="s">
        <v>100</v>
      </c>
      <c r="P993" s="84">
        <v>0</v>
      </c>
      <c r="Q993" s="85">
        <f t="shared" si="338"/>
        <v>1</v>
      </c>
      <c r="R993" s="91">
        <v>6320</v>
      </c>
      <c r="S993" s="87"/>
      <c r="T993" s="88">
        <f>IF(S993=0,0,SUM($S$5:S993))</f>
        <v>0</v>
      </c>
      <c r="U993" s="89">
        <f t="shared" si="328"/>
        <v>0</v>
      </c>
      <c r="V993" s="89">
        <f t="shared" si="329"/>
        <v>0</v>
      </c>
      <c r="W993" s="90">
        <f t="shared" si="330"/>
        <v>0</v>
      </c>
      <c r="X993" s="90">
        <f t="shared" si="330"/>
        <v>0</v>
      </c>
      <c r="Y993" s="89">
        <f t="shared" si="331"/>
        <v>0</v>
      </c>
      <c r="Z993" s="89">
        <f t="shared" si="332"/>
        <v>0</v>
      </c>
      <c r="AA993" s="87"/>
      <c r="AB993" s="87"/>
      <c r="AD993" s="186" t="s">
        <v>145</v>
      </c>
    </row>
    <row r="994" spans="1:30" s="74" customFormat="1" ht="12.95" customHeight="1">
      <c r="A994" s="75" t="str">
        <f t="shared" si="333"/>
        <v/>
      </c>
      <c r="B994" s="76">
        <f t="shared" si="334"/>
        <v>159</v>
      </c>
      <c r="C994" s="77">
        <f t="shared" si="335"/>
        <v>0</v>
      </c>
      <c r="D994" s="78" t="str">
        <f t="shared" si="336"/>
        <v/>
      </c>
      <c r="E994" s="79">
        <f t="shared" si="337"/>
        <v>40</v>
      </c>
      <c r="F994" s="80">
        <v>700</v>
      </c>
      <c r="G994" s="81">
        <v>58.62</v>
      </c>
      <c r="H994" s="81">
        <v>56.26</v>
      </c>
      <c r="I994" s="81">
        <v>2.3599999999999994</v>
      </c>
      <c r="J994" s="81" t="s">
        <v>111</v>
      </c>
      <c r="K994" s="81" t="s">
        <v>95</v>
      </c>
      <c r="L994" s="82">
        <v>0</v>
      </c>
      <c r="M994" s="83" t="s">
        <v>100</v>
      </c>
      <c r="N994" s="83" t="s">
        <v>100</v>
      </c>
      <c r="O994" s="83" t="s">
        <v>100</v>
      </c>
      <c r="P994" s="84">
        <v>0</v>
      </c>
      <c r="Q994" s="85">
        <f t="shared" si="338"/>
        <v>1</v>
      </c>
      <c r="R994" s="91">
        <v>6360</v>
      </c>
      <c r="S994" s="87"/>
      <c r="T994" s="88">
        <f>IF(S994=0,0,SUM($S$5:S994))</f>
        <v>0</v>
      </c>
      <c r="U994" s="89">
        <f t="shared" si="328"/>
        <v>0</v>
      </c>
      <c r="V994" s="89">
        <f t="shared" si="329"/>
        <v>0</v>
      </c>
      <c r="W994" s="90">
        <f t="shared" si="330"/>
        <v>0</v>
      </c>
      <c r="X994" s="90">
        <f t="shared" si="330"/>
        <v>0</v>
      </c>
      <c r="Y994" s="89">
        <f t="shared" si="331"/>
        <v>0</v>
      </c>
      <c r="Z994" s="89">
        <f t="shared" si="332"/>
        <v>0</v>
      </c>
      <c r="AA994" s="87"/>
      <c r="AB994" s="87"/>
      <c r="AD994" s="186" t="s">
        <v>145</v>
      </c>
    </row>
    <row r="995" spans="1:30" s="74" customFormat="1" ht="12.95" customHeight="1">
      <c r="A995" s="75" t="str">
        <f t="shared" si="333"/>
        <v/>
      </c>
      <c r="B995" s="76">
        <f t="shared" si="334"/>
        <v>160</v>
      </c>
      <c r="C995" s="77">
        <f t="shared" si="335"/>
        <v>0</v>
      </c>
      <c r="D995" s="78" t="str">
        <f t="shared" si="336"/>
        <v/>
      </c>
      <c r="E995" s="79">
        <f t="shared" si="337"/>
        <v>40</v>
      </c>
      <c r="F995" s="80">
        <v>700</v>
      </c>
      <c r="G995" s="81">
        <v>58.92</v>
      </c>
      <c r="H995" s="81">
        <v>56.31</v>
      </c>
      <c r="I995" s="81">
        <v>2.6099999999999994</v>
      </c>
      <c r="J995" s="81" t="s">
        <v>111</v>
      </c>
      <c r="K995" s="81" t="s">
        <v>95</v>
      </c>
      <c r="L995" s="82">
        <v>0</v>
      </c>
      <c r="M995" s="83" t="s">
        <v>100</v>
      </c>
      <c r="N995" s="83" t="s">
        <v>100</v>
      </c>
      <c r="O995" s="83" t="s">
        <v>100</v>
      </c>
      <c r="P995" s="84">
        <v>0</v>
      </c>
      <c r="Q995" s="85">
        <f t="shared" si="338"/>
        <v>1</v>
      </c>
      <c r="R995" s="91">
        <v>6400</v>
      </c>
      <c r="S995" s="87"/>
      <c r="T995" s="88">
        <f>IF(S995=0,0,SUM($S$5:S995))</f>
        <v>0</v>
      </c>
      <c r="U995" s="89">
        <f t="shared" si="328"/>
        <v>0</v>
      </c>
      <c r="V995" s="89">
        <f t="shared" si="329"/>
        <v>0</v>
      </c>
      <c r="W995" s="90">
        <f t="shared" si="330"/>
        <v>0</v>
      </c>
      <c r="X995" s="90">
        <f t="shared" si="330"/>
        <v>0</v>
      </c>
      <c r="Y995" s="89">
        <f t="shared" si="331"/>
        <v>0</v>
      </c>
      <c r="Z995" s="89">
        <f t="shared" si="332"/>
        <v>0</v>
      </c>
      <c r="AA995" s="87"/>
      <c r="AB995" s="87"/>
      <c r="AD995" s="186" t="s">
        <v>145</v>
      </c>
    </row>
    <row r="996" spans="1:30" s="74" customFormat="1" ht="12.95" customHeight="1">
      <c r="A996" s="75" t="str">
        <f t="shared" si="333"/>
        <v/>
      </c>
      <c r="B996" s="76">
        <f t="shared" si="334"/>
        <v>161</v>
      </c>
      <c r="C996" s="77">
        <f t="shared" si="335"/>
        <v>0</v>
      </c>
      <c r="D996" s="78" t="str">
        <f t="shared" si="336"/>
        <v/>
      </c>
      <c r="E996" s="79">
        <f t="shared" si="337"/>
        <v>40</v>
      </c>
      <c r="F996" s="80">
        <v>700</v>
      </c>
      <c r="G996" s="81">
        <v>59.22</v>
      </c>
      <c r="H996" s="81">
        <v>56.36</v>
      </c>
      <c r="I996" s="81">
        <v>2.8599999999999994</v>
      </c>
      <c r="J996" s="81" t="s">
        <v>111</v>
      </c>
      <c r="K996" s="81" t="s">
        <v>95</v>
      </c>
      <c r="L996" s="82">
        <v>0</v>
      </c>
      <c r="M996" s="83" t="s">
        <v>100</v>
      </c>
      <c r="N996" s="83" t="s">
        <v>100</v>
      </c>
      <c r="O996" s="83" t="s">
        <v>100</v>
      </c>
      <c r="P996" s="84">
        <v>0</v>
      </c>
      <c r="Q996" s="85">
        <f t="shared" si="338"/>
        <v>1</v>
      </c>
      <c r="R996" s="91">
        <v>6440</v>
      </c>
      <c r="S996" s="87"/>
      <c r="T996" s="88">
        <f>IF(S996=0,0,SUM($S$5:S996))</f>
        <v>0</v>
      </c>
      <c r="U996" s="89">
        <f t="shared" si="328"/>
        <v>0</v>
      </c>
      <c r="V996" s="89">
        <f t="shared" si="329"/>
        <v>0</v>
      </c>
      <c r="W996" s="90">
        <f t="shared" si="330"/>
        <v>0</v>
      </c>
      <c r="X996" s="90">
        <f t="shared" si="330"/>
        <v>0</v>
      </c>
      <c r="Y996" s="89">
        <f t="shared" si="331"/>
        <v>0</v>
      </c>
      <c r="Z996" s="89">
        <f t="shared" si="332"/>
        <v>0</v>
      </c>
      <c r="AA996" s="87"/>
      <c r="AB996" s="87"/>
      <c r="AD996" s="186" t="s">
        <v>145</v>
      </c>
    </row>
    <row r="997" spans="1:30" s="74" customFormat="1" ht="12.95" customHeight="1">
      <c r="A997" s="75" t="str">
        <f t="shared" si="333"/>
        <v/>
      </c>
      <c r="B997" s="76">
        <f t="shared" si="334"/>
        <v>161</v>
      </c>
      <c r="C997" s="77">
        <f t="shared" si="335"/>
        <v>20.8</v>
      </c>
      <c r="D997" s="78" t="str">
        <f t="shared" si="336"/>
        <v/>
      </c>
      <c r="E997" s="79">
        <f t="shared" si="337"/>
        <v>20.8</v>
      </c>
      <c r="F997" s="80">
        <v>700</v>
      </c>
      <c r="G997" s="81">
        <v>59.38</v>
      </c>
      <c r="H997" s="81">
        <v>56.38</v>
      </c>
      <c r="I997" s="81">
        <v>3</v>
      </c>
      <c r="J997" s="81" t="s">
        <v>111</v>
      </c>
      <c r="K997" s="81" t="s">
        <v>95</v>
      </c>
      <c r="L997" s="82">
        <v>0</v>
      </c>
      <c r="M997" s="83" t="s">
        <v>100</v>
      </c>
      <c r="N997" s="83" t="s">
        <v>115</v>
      </c>
      <c r="O997" s="83" t="s">
        <v>100</v>
      </c>
      <c r="P997" s="84">
        <v>0</v>
      </c>
      <c r="Q997" s="85">
        <f t="shared" si="338"/>
        <v>1</v>
      </c>
      <c r="R997" s="91">
        <v>6460.8</v>
      </c>
      <c r="S997" s="87"/>
      <c r="T997" s="88">
        <f>IF(S997=0,0,SUM($S$5:S997))</f>
        <v>0</v>
      </c>
      <c r="U997" s="89">
        <f t="shared" si="328"/>
        <v>0</v>
      </c>
      <c r="V997" s="89">
        <f t="shared" si="329"/>
        <v>0</v>
      </c>
      <c r="W997" s="90">
        <f t="shared" si="330"/>
        <v>0</v>
      </c>
      <c r="X997" s="90">
        <f t="shared" si="330"/>
        <v>0</v>
      </c>
      <c r="Y997" s="89">
        <f t="shared" si="331"/>
        <v>0</v>
      </c>
      <c r="Z997" s="89">
        <f t="shared" si="332"/>
        <v>0</v>
      </c>
      <c r="AA997" s="87"/>
      <c r="AB997" s="87"/>
      <c r="AD997" s="186" t="s">
        <v>145</v>
      </c>
    </row>
    <row r="998" spans="1:30" s="74" customFormat="1" ht="12.95" customHeight="1">
      <c r="A998" s="75" t="str">
        <f t="shared" si="333"/>
        <v/>
      </c>
      <c r="B998" s="76">
        <f t="shared" si="334"/>
        <v>162</v>
      </c>
      <c r="C998" s="77">
        <f t="shared" si="335"/>
        <v>0</v>
      </c>
      <c r="D998" s="78" t="str">
        <f t="shared" si="336"/>
        <v/>
      </c>
      <c r="E998" s="79">
        <f t="shared" si="337"/>
        <v>19.2</v>
      </c>
      <c r="F998" s="80">
        <v>700</v>
      </c>
      <c r="G998" s="81">
        <v>58.73</v>
      </c>
      <c r="H998" s="81">
        <v>56.08</v>
      </c>
      <c r="I998" s="81">
        <v>2.6499999999999986</v>
      </c>
      <c r="J998" s="81" t="s">
        <v>111</v>
      </c>
      <c r="K998" s="81" t="s">
        <v>95</v>
      </c>
      <c r="L998" s="82">
        <v>0</v>
      </c>
      <c r="M998" s="83" t="s">
        <v>100</v>
      </c>
      <c r="N998" s="83" t="s">
        <v>100</v>
      </c>
      <c r="O998" s="83" t="s">
        <v>100</v>
      </c>
      <c r="P998" s="84">
        <v>0</v>
      </c>
      <c r="Q998" s="85">
        <f t="shared" si="338"/>
        <v>1</v>
      </c>
      <c r="R998" s="91">
        <v>6480</v>
      </c>
      <c r="S998" s="87"/>
      <c r="T998" s="88">
        <f>IF(S998=0,0,SUM($S$5:S998))</f>
        <v>0</v>
      </c>
      <c r="U998" s="89">
        <f t="shared" si="328"/>
        <v>0</v>
      </c>
      <c r="V998" s="89">
        <f t="shared" si="329"/>
        <v>0</v>
      </c>
      <c r="W998" s="90">
        <f t="shared" si="330"/>
        <v>0</v>
      </c>
      <c r="X998" s="90">
        <f t="shared" si="330"/>
        <v>0</v>
      </c>
      <c r="Y998" s="89">
        <f t="shared" si="331"/>
        <v>0</v>
      </c>
      <c r="Z998" s="89">
        <f t="shared" si="332"/>
        <v>0</v>
      </c>
      <c r="AA998" s="87"/>
      <c r="AB998" s="87"/>
      <c r="AD998" s="186" t="s">
        <v>145</v>
      </c>
    </row>
    <row r="999" spans="1:30" s="74" customFormat="1" ht="12.95" customHeight="1">
      <c r="A999" s="75" t="str">
        <f t="shared" si="333"/>
        <v/>
      </c>
      <c r="B999" s="76">
        <f t="shared" si="334"/>
        <v>162</v>
      </c>
      <c r="C999" s="77">
        <f t="shared" si="335"/>
        <v>29.6</v>
      </c>
      <c r="D999" s="78" t="str">
        <f t="shared" si="336"/>
        <v/>
      </c>
      <c r="E999" s="79">
        <f t="shared" si="337"/>
        <v>29.6</v>
      </c>
      <c r="F999" s="80">
        <v>700</v>
      </c>
      <c r="G999" s="81">
        <v>57.73</v>
      </c>
      <c r="H999" s="81">
        <v>55.63</v>
      </c>
      <c r="I999" s="81">
        <v>2.0999999999999943</v>
      </c>
      <c r="J999" s="81" t="s">
        <v>111</v>
      </c>
      <c r="K999" s="81" t="s">
        <v>95</v>
      </c>
      <c r="L999" s="82">
        <v>0</v>
      </c>
      <c r="M999" s="83" t="s">
        <v>100</v>
      </c>
      <c r="N999" s="83" t="s">
        <v>100</v>
      </c>
      <c r="O999" s="83" t="s">
        <v>100</v>
      </c>
      <c r="P999" s="84">
        <v>0</v>
      </c>
      <c r="Q999" s="85">
        <f t="shared" si="338"/>
        <v>1</v>
      </c>
      <c r="R999" s="91">
        <v>6509.6</v>
      </c>
      <c r="S999" s="87"/>
      <c r="T999" s="88">
        <f>IF(S999=0,0,SUM($S$5:S999))</f>
        <v>0</v>
      </c>
      <c r="U999" s="89">
        <f t="shared" ref="U999:U1062" si="339">IF(S999=1,Q999,0)</f>
        <v>0</v>
      </c>
      <c r="V999" s="89">
        <f t="shared" ref="V999:V1062" si="340">IF(S999=1,R999,0)</f>
        <v>0</v>
      </c>
      <c r="W999" s="90">
        <f t="shared" ref="W999:W1062" si="341">IF($S999=0,0,G999)</f>
        <v>0</v>
      </c>
      <c r="X999" s="90">
        <f t="shared" ref="X999:X1062" si="342">IF($S999=0,0,H999)</f>
        <v>0</v>
      </c>
      <c r="Y999" s="89">
        <f t="shared" ref="Y999:Y1062" si="343">IF(S999=1,J999,0)</f>
        <v>0</v>
      </c>
      <c r="Z999" s="89">
        <f t="shared" ref="Z999:Z1062" si="344">IF(S999=1,K999,0)</f>
        <v>0</v>
      </c>
      <c r="AA999" s="87"/>
      <c r="AB999" s="87"/>
      <c r="AD999" s="186" t="s">
        <v>145</v>
      </c>
    </row>
    <row r="1000" spans="1:30" s="74" customFormat="1" ht="12.95" customHeight="1">
      <c r="A1000" s="75" t="str">
        <f t="shared" si="333"/>
        <v/>
      </c>
      <c r="B1000" s="76">
        <f t="shared" si="334"/>
        <v>163</v>
      </c>
      <c r="C1000" s="77">
        <f t="shared" si="335"/>
        <v>0</v>
      </c>
      <c r="D1000" s="78" t="str">
        <f t="shared" si="336"/>
        <v/>
      </c>
      <c r="E1000" s="79">
        <f t="shared" si="337"/>
        <v>10.4</v>
      </c>
      <c r="F1000" s="80">
        <v>700</v>
      </c>
      <c r="G1000" s="81">
        <v>57.38</v>
      </c>
      <c r="H1000" s="81">
        <v>55.13</v>
      </c>
      <c r="I1000" s="81">
        <v>2.25</v>
      </c>
      <c r="J1000" s="81" t="s">
        <v>111</v>
      </c>
      <c r="K1000" s="81" t="s">
        <v>95</v>
      </c>
      <c r="L1000" s="82">
        <v>0</v>
      </c>
      <c r="M1000" s="83" t="s">
        <v>100</v>
      </c>
      <c r="N1000" s="83" t="s">
        <v>100</v>
      </c>
      <c r="O1000" s="83" t="s">
        <v>100</v>
      </c>
      <c r="P1000" s="84">
        <v>0</v>
      </c>
      <c r="Q1000" s="85">
        <f t="shared" si="338"/>
        <v>1</v>
      </c>
      <c r="R1000" s="91">
        <v>6520</v>
      </c>
      <c r="S1000" s="87"/>
      <c r="T1000" s="88">
        <f>IF(S1000=0,0,SUM($S$5:S1000))</f>
        <v>0</v>
      </c>
      <c r="U1000" s="89">
        <f t="shared" si="339"/>
        <v>0</v>
      </c>
      <c r="V1000" s="89">
        <f t="shared" si="340"/>
        <v>0</v>
      </c>
      <c r="W1000" s="90">
        <f t="shared" si="341"/>
        <v>0</v>
      </c>
      <c r="X1000" s="90">
        <f t="shared" si="342"/>
        <v>0</v>
      </c>
      <c r="Y1000" s="89">
        <f t="shared" si="343"/>
        <v>0</v>
      </c>
      <c r="Z1000" s="89">
        <f t="shared" si="344"/>
        <v>0</v>
      </c>
      <c r="AA1000" s="87"/>
      <c r="AB1000" s="87"/>
      <c r="AD1000" s="186" t="s">
        <v>145</v>
      </c>
    </row>
    <row r="1001" spans="1:30" s="74" customFormat="1" ht="12.95" customHeight="1">
      <c r="A1001" s="75" t="str">
        <f t="shared" si="333"/>
        <v/>
      </c>
      <c r="B1001" s="76">
        <f t="shared" si="334"/>
        <v>164</v>
      </c>
      <c r="C1001" s="77">
        <f t="shared" si="335"/>
        <v>0</v>
      </c>
      <c r="D1001" s="78" t="str">
        <f t="shared" si="336"/>
        <v/>
      </c>
      <c r="E1001" s="79">
        <f t="shared" si="337"/>
        <v>40</v>
      </c>
      <c r="F1001" s="80">
        <v>700</v>
      </c>
      <c r="G1001" s="81">
        <v>56.02</v>
      </c>
      <c r="H1001" s="81">
        <v>53.21</v>
      </c>
      <c r="I1001" s="81">
        <v>2.8100000000000023</v>
      </c>
      <c r="J1001" s="81" t="s">
        <v>111</v>
      </c>
      <c r="K1001" s="81" t="s">
        <v>95</v>
      </c>
      <c r="L1001" s="82">
        <v>0</v>
      </c>
      <c r="M1001" s="83" t="s">
        <v>100</v>
      </c>
      <c r="N1001" s="83" t="s">
        <v>100</v>
      </c>
      <c r="O1001" s="83" t="s">
        <v>100</v>
      </c>
      <c r="P1001" s="84">
        <v>0</v>
      </c>
      <c r="Q1001" s="85">
        <f t="shared" si="338"/>
        <v>1</v>
      </c>
      <c r="R1001" s="91">
        <v>6560</v>
      </c>
      <c r="S1001" s="87"/>
      <c r="T1001" s="88">
        <f>IF(S1001=0,0,SUM($S$5:S1001))</f>
        <v>0</v>
      </c>
      <c r="U1001" s="89">
        <f t="shared" si="339"/>
        <v>0</v>
      </c>
      <c r="V1001" s="89">
        <f t="shared" si="340"/>
        <v>0</v>
      </c>
      <c r="W1001" s="90">
        <f t="shared" si="341"/>
        <v>0</v>
      </c>
      <c r="X1001" s="90">
        <f t="shared" si="342"/>
        <v>0</v>
      </c>
      <c r="Y1001" s="89">
        <f t="shared" si="343"/>
        <v>0</v>
      </c>
      <c r="Z1001" s="89">
        <f t="shared" si="344"/>
        <v>0</v>
      </c>
      <c r="AA1001" s="87"/>
      <c r="AB1001" s="87"/>
      <c r="AD1001" s="186" t="s">
        <v>145</v>
      </c>
    </row>
    <row r="1002" spans="1:30" s="104" customFormat="1" ht="12.95" customHeight="1">
      <c r="A1002" s="92" t="str">
        <f t="shared" si="333"/>
        <v/>
      </c>
      <c r="B1002" s="93">
        <f t="shared" si="334"/>
        <v>164</v>
      </c>
      <c r="C1002" s="94">
        <f t="shared" si="335"/>
        <v>0.7</v>
      </c>
      <c r="D1002" s="95" t="str">
        <f t="shared" si="336"/>
        <v/>
      </c>
      <c r="E1002" s="96">
        <f t="shared" si="337"/>
        <v>0.7</v>
      </c>
      <c r="F1002" s="97">
        <v>700</v>
      </c>
      <c r="G1002" s="98">
        <v>56</v>
      </c>
      <c r="H1002" s="98">
        <v>53.17</v>
      </c>
      <c r="I1002" s="98">
        <v>2.8299999999999983</v>
      </c>
      <c r="J1002" s="98" t="s">
        <v>111</v>
      </c>
      <c r="K1002" s="98" t="s">
        <v>95</v>
      </c>
      <c r="L1002" s="99">
        <v>0</v>
      </c>
      <c r="M1002" s="100" t="s">
        <v>104</v>
      </c>
      <c r="N1002" s="100" t="s">
        <v>100</v>
      </c>
      <c r="O1002" s="100" t="s">
        <v>100</v>
      </c>
      <c r="P1002" s="101">
        <v>0</v>
      </c>
      <c r="Q1002" s="102">
        <f t="shared" si="338"/>
        <v>1</v>
      </c>
      <c r="R1002" s="103">
        <v>6560.7</v>
      </c>
      <c r="S1002" s="87"/>
      <c r="T1002" s="88">
        <f>IF(S1002=0,0,SUM($S$5:S1002))</f>
        <v>0</v>
      </c>
      <c r="U1002" s="89">
        <f t="shared" si="339"/>
        <v>0</v>
      </c>
      <c r="V1002" s="89">
        <f t="shared" si="340"/>
        <v>0</v>
      </c>
      <c r="W1002" s="90">
        <f t="shared" si="341"/>
        <v>0</v>
      </c>
      <c r="X1002" s="90">
        <f t="shared" si="342"/>
        <v>0</v>
      </c>
      <c r="Y1002" s="89">
        <f t="shared" si="343"/>
        <v>0</v>
      </c>
      <c r="Z1002" s="89">
        <f t="shared" si="344"/>
        <v>0</v>
      </c>
      <c r="AA1002" s="87"/>
      <c r="AB1002" s="87"/>
      <c r="AC1002" s="74"/>
      <c r="AD1002" s="186" t="s">
        <v>145</v>
      </c>
    </row>
    <row r="1003" spans="1:30" s="104" customFormat="1" ht="12.95" customHeight="1">
      <c r="A1003" s="92" t="str">
        <f t="shared" si="333"/>
        <v/>
      </c>
      <c r="B1003" s="93">
        <f t="shared" si="334"/>
        <v>164</v>
      </c>
      <c r="C1003" s="94">
        <f t="shared" si="335"/>
        <v>16.8</v>
      </c>
      <c r="D1003" s="95" t="str">
        <f t="shared" si="336"/>
        <v/>
      </c>
      <c r="E1003" s="96">
        <f t="shared" si="337"/>
        <v>16.100000000000001</v>
      </c>
      <c r="F1003" s="97">
        <v>700</v>
      </c>
      <c r="G1003" s="98">
        <v>55.85</v>
      </c>
      <c r="H1003" s="98">
        <v>52.4</v>
      </c>
      <c r="I1003" s="98">
        <v>3.4500000000000028</v>
      </c>
      <c r="J1003" s="98" t="s">
        <v>111</v>
      </c>
      <c r="K1003" s="98" t="s">
        <v>95</v>
      </c>
      <c r="L1003" s="99">
        <v>0</v>
      </c>
      <c r="M1003" s="100" t="s">
        <v>100</v>
      </c>
      <c r="N1003" s="100" t="s">
        <v>110</v>
      </c>
      <c r="O1003" s="100" t="s">
        <v>100</v>
      </c>
      <c r="P1003" s="101">
        <v>0</v>
      </c>
      <c r="Q1003" s="102">
        <f t="shared" si="338"/>
        <v>1</v>
      </c>
      <c r="R1003" s="103">
        <v>6576.8</v>
      </c>
      <c r="S1003" s="87"/>
      <c r="T1003" s="88">
        <f>IF(S1003=0,0,SUM($S$5:S1003))</f>
        <v>0</v>
      </c>
      <c r="U1003" s="89">
        <f t="shared" si="339"/>
        <v>0</v>
      </c>
      <c r="V1003" s="89">
        <f t="shared" si="340"/>
        <v>0</v>
      </c>
      <c r="W1003" s="90">
        <f t="shared" si="341"/>
        <v>0</v>
      </c>
      <c r="X1003" s="90">
        <f t="shared" si="342"/>
        <v>0</v>
      </c>
      <c r="Y1003" s="89">
        <f t="shared" si="343"/>
        <v>0</v>
      </c>
      <c r="Z1003" s="89">
        <f t="shared" si="344"/>
        <v>0</v>
      </c>
      <c r="AA1003" s="87"/>
      <c r="AB1003" s="87"/>
      <c r="AC1003" s="74"/>
      <c r="AD1003" s="186" t="s">
        <v>145</v>
      </c>
    </row>
    <row r="1004" spans="1:30" s="74" customFormat="1" ht="12.95" customHeight="1">
      <c r="A1004" s="75" t="str">
        <f t="shared" si="333"/>
        <v/>
      </c>
      <c r="B1004" s="76">
        <f t="shared" si="334"/>
        <v>164</v>
      </c>
      <c r="C1004" s="77">
        <f t="shared" si="335"/>
        <v>20.8</v>
      </c>
      <c r="D1004" s="78" t="str">
        <f t="shared" si="336"/>
        <v>(전)</v>
      </c>
      <c r="E1004" s="79">
        <f t="shared" si="337"/>
        <v>4</v>
      </c>
      <c r="F1004" s="80">
        <v>700</v>
      </c>
      <c r="G1004" s="81">
        <v>55.81</v>
      </c>
      <c r="H1004" s="81">
        <v>52.42</v>
      </c>
      <c r="I1004" s="81">
        <v>3.3900000000000006</v>
      </c>
      <c r="J1004" s="81" t="s">
        <v>111</v>
      </c>
      <c r="K1004" s="81" t="s">
        <v>95</v>
      </c>
      <c r="L1004" s="82">
        <v>0</v>
      </c>
      <c r="M1004" s="83" t="s">
        <v>100</v>
      </c>
      <c r="N1004" s="83" t="s">
        <v>100</v>
      </c>
      <c r="O1004" s="83" t="s">
        <v>100</v>
      </c>
      <c r="P1004" s="84">
        <v>0</v>
      </c>
      <c r="Q1004" s="85">
        <f t="shared" si="338"/>
        <v>1</v>
      </c>
      <c r="R1004" s="91">
        <v>6580.8</v>
      </c>
      <c r="S1004" s="87"/>
      <c r="T1004" s="88">
        <f>IF(S1004=0,0,SUM($S$5:S1004))</f>
        <v>0</v>
      </c>
      <c r="U1004" s="89">
        <f t="shared" si="339"/>
        <v>0</v>
      </c>
      <c r="V1004" s="89">
        <f t="shared" si="340"/>
        <v>0</v>
      </c>
      <c r="W1004" s="90">
        <f t="shared" si="341"/>
        <v>0</v>
      </c>
      <c r="X1004" s="90">
        <f t="shared" si="342"/>
        <v>0</v>
      </c>
      <c r="Y1004" s="89">
        <f t="shared" si="343"/>
        <v>0</v>
      </c>
      <c r="Z1004" s="89">
        <f t="shared" si="344"/>
        <v>0</v>
      </c>
      <c r="AA1004" s="87"/>
      <c r="AB1004" s="87"/>
      <c r="AD1004" s="186" t="s">
        <v>145</v>
      </c>
    </row>
    <row r="1005" spans="1:30" s="74" customFormat="1" ht="12.95" customHeight="1">
      <c r="A1005" s="75" t="str">
        <f t="shared" si="333"/>
        <v/>
      </c>
      <c r="B1005" s="76">
        <f t="shared" si="334"/>
        <v>164</v>
      </c>
      <c r="C1005" s="77">
        <f t="shared" si="335"/>
        <v>20.8</v>
      </c>
      <c r="D1005" s="78" t="str">
        <f t="shared" si="336"/>
        <v>(후)</v>
      </c>
      <c r="E1005" s="79">
        <f t="shared" si="337"/>
        <v>0</v>
      </c>
      <c r="F1005" s="80">
        <v>700</v>
      </c>
      <c r="G1005" s="81">
        <v>55.81</v>
      </c>
      <c r="H1005" s="81">
        <v>52.42</v>
      </c>
      <c r="I1005" s="81">
        <v>3.3900000000000006</v>
      </c>
      <c r="J1005" s="81" t="s">
        <v>111</v>
      </c>
      <c r="K1005" s="81" t="s">
        <v>96</v>
      </c>
      <c r="L1005" s="82">
        <v>0</v>
      </c>
      <c r="M1005" s="83" t="s">
        <v>100</v>
      </c>
      <c r="N1005" s="83" t="s">
        <v>100</v>
      </c>
      <c r="O1005" s="83" t="s">
        <v>100</v>
      </c>
      <c r="P1005" s="84">
        <v>0</v>
      </c>
      <c r="Q1005" s="85">
        <f t="shared" si="338"/>
        <v>1</v>
      </c>
      <c r="R1005" s="91">
        <v>6580.8</v>
      </c>
      <c r="S1005" s="87"/>
      <c r="T1005" s="88">
        <f>IF(S1005=0,0,SUM($S$5:S1005))</f>
        <v>0</v>
      </c>
      <c r="U1005" s="89">
        <f t="shared" si="339"/>
        <v>0</v>
      </c>
      <c r="V1005" s="89">
        <f t="shared" si="340"/>
        <v>0</v>
      </c>
      <c r="W1005" s="90">
        <f t="shared" si="341"/>
        <v>0</v>
      </c>
      <c r="X1005" s="90">
        <f t="shared" si="342"/>
        <v>0</v>
      </c>
      <c r="Y1005" s="89">
        <f t="shared" si="343"/>
        <v>0</v>
      </c>
      <c r="Z1005" s="89">
        <f t="shared" si="344"/>
        <v>0</v>
      </c>
      <c r="AA1005" s="87"/>
      <c r="AB1005" s="87"/>
      <c r="AD1005" s="186" t="s">
        <v>145</v>
      </c>
    </row>
    <row r="1006" spans="1:30" s="74" customFormat="1" ht="12.95" customHeight="1">
      <c r="A1006" s="75" t="str">
        <f t="shared" si="333"/>
        <v/>
      </c>
      <c r="B1006" s="76">
        <f t="shared" si="334"/>
        <v>165</v>
      </c>
      <c r="C1006" s="77">
        <f t="shared" si="335"/>
        <v>0</v>
      </c>
      <c r="D1006" s="78" t="str">
        <f t="shared" si="336"/>
        <v/>
      </c>
      <c r="E1006" s="79">
        <f t="shared" si="337"/>
        <v>19.2</v>
      </c>
      <c r="F1006" s="80">
        <v>700</v>
      </c>
      <c r="G1006" s="81">
        <v>56.65</v>
      </c>
      <c r="H1006" s="81">
        <v>52.54</v>
      </c>
      <c r="I1006" s="81">
        <v>4.1099999999999994</v>
      </c>
      <c r="J1006" s="81" t="s">
        <v>111</v>
      </c>
      <c r="K1006" s="81" t="s">
        <v>96</v>
      </c>
      <c r="L1006" s="82">
        <v>0</v>
      </c>
      <c r="M1006" s="83" t="s">
        <v>100</v>
      </c>
      <c r="N1006" s="83" t="s">
        <v>100</v>
      </c>
      <c r="O1006" s="83" t="s">
        <v>100</v>
      </c>
      <c r="P1006" s="84">
        <v>0</v>
      </c>
      <c r="Q1006" s="85">
        <f t="shared" si="338"/>
        <v>1</v>
      </c>
      <c r="R1006" s="91">
        <v>6600</v>
      </c>
      <c r="S1006" s="87"/>
      <c r="T1006" s="88">
        <f>IF(S1006=0,0,SUM($S$5:S1006))</f>
        <v>0</v>
      </c>
      <c r="U1006" s="89">
        <f t="shared" si="339"/>
        <v>0</v>
      </c>
      <c r="V1006" s="89">
        <f t="shared" si="340"/>
        <v>0</v>
      </c>
      <c r="W1006" s="90">
        <f t="shared" si="341"/>
        <v>0</v>
      </c>
      <c r="X1006" s="90">
        <f t="shared" si="342"/>
        <v>0</v>
      </c>
      <c r="Y1006" s="89">
        <f t="shared" si="343"/>
        <v>0</v>
      </c>
      <c r="Z1006" s="89">
        <f t="shared" si="344"/>
        <v>0</v>
      </c>
      <c r="AA1006" s="87"/>
      <c r="AB1006" s="87"/>
      <c r="AD1006" s="186" t="s">
        <v>145</v>
      </c>
    </row>
    <row r="1007" spans="1:30" s="74" customFormat="1" ht="12.95" customHeight="1">
      <c r="A1007" s="75" t="str">
        <f t="shared" si="333"/>
        <v/>
      </c>
      <c r="B1007" s="76">
        <f t="shared" si="334"/>
        <v>165</v>
      </c>
      <c r="C1007" s="77">
        <f t="shared" si="335"/>
        <v>20.8</v>
      </c>
      <c r="D1007" s="78" t="str">
        <f t="shared" si="336"/>
        <v/>
      </c>
      <c r="E1007" s="79">
        <f t="shared" si="337"/>
        <v>20.8</v>
      </c>
      <c r="F1007" s="80">
        <v>700</v>
      </c>
      <c r="G1007" s="81">
        <v>57.56</v>
      </c>
      <c r="H1007" s="81">
        <v>52.66</v>
      </c>
      <c r="I1007" s="81">
        <v>4.9000000000000057</v>
      </c>
      <c r="J1007" s="81" t="s">
        <v>111</v>
      </c>
      <c r="K1007" s="81" t="s">
        <v>96</v>
      </c>
      <c r="L1007" s="82">
        <v>0</v>
      </c>
      <c r="M1007" s="83" t="s">
        <v>100</v>
      </c>
      <c r="N1007" s="83" t="s">
        <v>100</v>
      </c>
      <c r="O1007" s="83" t="s">
        <v>100</v>
      </c>
      <c r="P1007" s="84">
        <v>0</v>
      </c>
      <c r="Q1007" s="85">
        <f t="shared" si="338"/>
        <v>1</v>
      </c>
      <c r="R1007" s="91">
        <v>6620.8</v>
      </c>
      <c r="S1007" s="87"/>
      <c r="T1007" s="88">
        <f>IF(S1007=0,0,SUM($S$5:S1007))</f>
        <v>0</v>
      </c>
      <c r="U1007" s="89">
        <f t="shared" si="339"/>
        <v>0</v>
      </c>
      <c r="V1007" s="89">
        <f t="shared" si="340"/>
        <v>0</v>
      </c>
      <c r="W1007" s="90">
        <f t="shared" si="341"/>
        <v>0</v>
      </c>
      <c r="X1007" s="90">
        <f t="shared" si="342"/>
        <v>0</v>
      </c>
      <c r="Y1007" s="89">
        <f t="shared" si="343"/>
        <v>0</v>
      </c>
      <c r="Z1007" s="89">
        <f t="shared" si="344"/>
        <v>0</v>
      </c>
      <c r="AA1007" s="87"/>
      <c r="AB1007" s="87"/>
      <c r="AD1007" s="186" t="s">
        <v>145</v>
      </c>
    </row>
    <row r="1008" spans="1:30" s="74" customFormat="1" ht="12.95" customHeight="1">
      <c r="A1008" s="75" t="str">
        <f t="shared" si="333"/>
        <v/>
      </c>
      <c r="B1008" s="76">
        <f t="shared" si="334"/>
        <v>165</v>
      </c>
      <c r="C1008" s="77">
        <f t="shared" si="335"/>
        <v>34.9</v>
      </c>
      <c r="D1008" s="78" t="str">
        <f t="shared" si="336"/>
        <v>(전)</v>
      </c>
      <c r="E1008" s="79">
        <f t="shared" si="337"/>
        <v>14.1</v>
      </c>
      <c r="F1008" s="80">
        <v>700</v>
      </c>
      <c r="G1008" s="81">
        <v>58.12</v>
      </c>
      <c r="H1008" s="81">
        <v>52.74</v>
      </c>
      <c r="I1008" s="81">
        <v>5.3799999999999955</v>
      </c>
      <c r="J1008" s="81" t="s">
        <v>111</v>
      </c>
      <c r="K1008" s="81" t="s">
        <v>96</v>
      </c>
      <c r="L1008" s="82">
        <v>0</v>
      </c>
      <c r="M1008" s="83" t="s">
        <v>100</v>
      </c>
      <c r="N1008" s="83" t="s">
        <v>100</v>
      </c>
      <c r="O1008" s="83" t="s">
        <v>100</v>
      </c>
      <c r="P1008" s="84">
        <v>0</v>
      </c>
      <c r="Q1008" s="85">
        <f t="shared" si="338"/>
        <v>1</v>
      </c>
      <c r="R1008" s="91">
        <v>6634.9</v>
      </c>
      <c r="S1008" s="87"/>
      <c r="T1008" s="88">
        <f>IF(S1008=0,0,SUM($S$5:S1008))</f>
        <v>0</v>
      </c>
      <c r="U1008" s="89">
        <f t="shared" si="339"/>
        <v>0</v>
      </c>
      <c r="V1008" s="89">
        <f t="shared" si="340"/>
        <v>0</v>
      </c>
      <c r="W1008" s="90">
        <f t="shared" si="341"/>
        <v>0</v>
      </c>
      <c r="X1008" s="90">
        <f t="shared" si="342"/>
        <v>0</v>
      </c>
      <c r="Y1008" s="89">
        <f t="shared" si="343"/>
        <v>0</v>
      </c>
      <c r="Z1008" s="89">
        <f t="shared" si="344"/>
        <v>0</v>
      </c>
      <c r="AA1008" s="87"/>
      <c r="AB1008" s="87"/>
      <c r="AD1008" s="186" t="s">
        <v>145</v>
      </c>
    </row>
    <row r="1009" spans="1:30" s="74" customFormat="1" ht="12.95" customHeight="1">
      <c r="A1009" s="75" t="str">
        <f t="shared" si="333"/>
        <v/>
      </c>
      <c r="B1009" s="76">
        <f t="shared" si="334"/>
        <v>165</v>
      </c>
      <c r="C1009" s="77">
        <f t="shared" si="335"/>
        <v>34.9</v>
      </c>
      <c r="D1009" s="78" t="str">
        <f t="shared" si="336"/>
        <v>(후)</v>
      </c>
      <c r="E1009" s="79">
        <f t="shared" si="337"/>
        <v>0</v>
      </c>
      <c r="F1009" s="80">
        <v>700</v>
      </c>
      <c r="G1009" s="81">
        <v>58.12</v>
      </c>
      <c r="H1009" s="81">
        <v>52.74</v>
      </c>
      <c r="I1009" s="81">
        <v>5.3799999999999955</v>
      </c>
      <c r="J1009" s="81" t="s">
        <v>111</v>
      </c>
      <c r="K1009" s="81" t="s">
        <v>113</v>
      </c>
      <c r="L1009" s="82" t="s">
        <v>114</v>
      </c>
      <c r="M1009" s="83" t="s">
        <v>100</v>
      </c>
      <c r="N1009" s="83" t="s">
        <v>100</v>
      </c>
      <c r="O1009" s="83" t="s">
        <v>100</v>
      </c>
      <c r="P1009" s="84">
        <v>0</v>
      </c>
      <c r="Q1009" s="85">
        <f t="shared" si="338"/>
        <v>1</v>
      </c>
      <c r="R1009" s="91">
        <v>6634.9</v>
      </c>
      <c r="S1009" s="87"/>
      <c r="T1009" s="88">
        <f>IF(S1009=0,0,SUM($S$5:S1009))</f>
        <v>0</v>
      </c>
      <c r="U1009" s="89">
        <f t="shared" si="339"/>
        <v>0</v>
      </c>
      <c r="V1009" s="89">
        <f t="shared" si="340"/>
        <v>0</v>
      </c>
      <c r="W1009" s="90">
        <f t="shared" si="341"/>
        <v>0</v>
      </c>
      <c r="X1009" s="90">
        <f t="shared" si="342"/>
        <v>0</v>
      </c>
      <c r="Y1009" s="89">
        <f t="shared" si="343"/>
        <v>0</v>
      </c>
      <c r="Z1009" s="89">
        <f t="shared" si="344"/>
        <v>0</v>
      </c>
      <c r="AA1009" s="87"/>
      <c r="AB1009" s="87"/>
      <c r="AD1009" s="186" t="s">
        <v>145</v>
      </c>
    </row>
    <row r="1010" spans="1:30" s="74" customFormat="1" ht="12.95" customHeight="1">
      <c r="A1010" s="75" t="str">
        <f t="shared" si="333"/>
        <v/>
      </c>
      <c r="B1010" s="76">
        <f t="shared" si="334"/>
        <v>165</v>
      </c>
      <c r="C1010" s="77">
        <f t="shared" si="335"/>
        <v>36.9</v>
      </c>
      <c r="D1010" s="78" t="str">
        <f t="shared" si="336"/>
        <v>(전)</v>
      </c>
      <c r="E1010" s="79">
        <f t="shared" si="337"/>
        <v>2</v>
      </c>
      <c r="F1010" s="80">
        <v>700</v>
      </c>
      <c r="G1010" s="81">
        <v>58.2</v>
      </c>
      <c r="H1010" s="81">
        <v>52.74</v>
      </c>
      <c r="I1010" s="81">
        <v>5.4600000000000009</v>
      </c>
      <c r="J1010" s="81" t="s">
        <v>111</v>
      </c>
      <c r="K1010" s="81" t="s">
        <v>113</v>
      </c>
      <c r="L1010" s="82" t="s">
        <v>114</v>
      </c>
      <c r="M1010" s="83" t="s">
        <v>100</v>
      </c>
      <c r="N1010" s="83" t="s">
        <v>100</v>
      </c>
      <c r="O1010" s="83" t="s">
        <v>100</v>
      </c>
      <c r="P1010" s="84">
        <v>0</v>
      </c>
      <c r="Q1010" s="85">
        <f t="shared" si="338"/>
        <v>1</v>
      </c>
      <c r="R1010" s="91">
        <v>6636.9</v>
      </c>
      <c r="S1010" s="87"/>
      <c r="T1010" s="88">
        <f>IF(S1010=0,0,SUM($S$5:S1010))</f>
        <v>0</v>
      </c>
      <c r="U1010" s="89">
        <f t="shared" si="339"/>
        <v>0</v>
      </c>
      <c r="V1010" s="89">
        <f t="shared" si="340"/>
        <v>0</v>
      </c>
      <c r="W1010" s="90">
        <f t="shared" si="341"/>
        <v>0</v>
      </c>
      <c r="X1010" s="90">
        <f t="shared" si="342"/>
        <v>0</v>
      </c>
      <c r="Y1010" s="89">
        <f t="shared" si="343"/>
        <v>0</v>
      </c>
      <c r="Z1010" s="89">
        <f t="shared" si="344"/>
        <v>0</v>
      </c>
      <c r="AA1010" s="87"/>
      <c r="AB1010" s="87"/>
      <c r="AD1010" s="186" t="s">
        <v>145</v>
      </c>
    </row>
    <row r="1011" spans="1:30" s="74" customFormat="1" ht="12.95" customHeight="1">
      <c r="A1011" s="75" t="str">
        <f t="shared" si="333"/>
        <v/>
      </c>
      <c r="B1011" s="76">
        <f t="shared" si="334"/>
        <v>165</v>
      </c>
      <c r="C1011" s="77">
        <f t="shared" si="335"/>
        <v>36.9</v>
      </c>
      <c r="D1011" s="78" t="str">
        <f t="shared" si="336"/>
        <v>(후)</v>
      </c>
      <c r="E1011" s="79">
        <f t="shared" si="337"/>
        <v>0</v>
      </c>
      <c r="F1011" s="80">
        <v>700</v>
      </c>
      <c r="G1011" s="81">
        <v>58.2</v>
      </c>
      <c r="H1011" s="81">
        <v>52.74</v>
      </c>
      <c r="I1011" s="81">
        <v>5.4600000000000009</v>
      </c>
      <c r="J1011" s="81" t="s">
        <v>111</v>
      </c>
      <c r="K1011" s="81" t="s">
        <v>96</v>
      </c>
      <c r="L1011" s="82">
        <v>0</v>
      </c>
      <c r="M1011" s="83" t="s">
        <v>100</v>
      </c>
      <c r="N1011" s="83" t="s">
        <v>100</v>
      </c>
      <c r="O1011" s="83" t="s">
        <v>100</v>
      </c>
      <c r="P1011" s="84">
        <v>0</v>
      </c>
      <c r="Q1011" s="85">
        <f t="shared" si="338"/>
        <v>1</v>
      </c>
      <c r="R1011" s="91">
        <v>6636.9</v>
      </c>
      <c r="S1011" s="87"/>
      <c r="T1011" s="88">
        <f>IF(S1011=0,0,SUM($S$5:S1011))</f>
        <v>0</v>
      </c>
      <c r="U1011" s="89">
        <f t="shared" si="339"/>
        <v>0</v>
      </c>
      <c r="V1011" s="89">
        <f t="shared" si="340"/>
        <v>0</v>
      </c>
      <c r="W1011" s="90">
        <f t="shared" si="341"/>
        <v>0</v>
      </c>
      <c r="X1011" s="90">
        <f t="shared" si="342"/>
        <v>0</v>
      </c>
      <c r="Y1011" s="89">
        <f t="shared" si="343"/>
        <v>0</v>
      </c>
      <c r="Z1011" s="89">
        <f t="shared" si="344"/>
        <v>0</v>
      </c>
      <c r="AA1011" s="87"/>
      <c r="AB1011" s="87"/>
      <c r="AD1011" s="186" t="s">
        <v>145</v>
      </c>
    </row>
    <row r="1012" spans="1:30" s="74" customFormat="1" ht="12.95" customHeight="1">
      <c r="A1012" s="75" t="str">
        <f t="shared" si="333"/>
        <v/>
      </c>
      <c r="B1012" s="76">
        <f t="shared" si="334"/>
        <v>166</v>
      </c>
      <c r="C1012" s="77">
        <f t="shared" si="335"/>
        <v>0</v>
      </c>
      <c r="D1012" s="78" t="str">
        <f t="shared" si="336"/>
        <v/>
      </c>
      <c r="E1012" s="79">
        <f t="shared" si="337"/>
        <v>3.1</v>
      </c>
      <c r="F1012" s="80">
        <v>700</v>
      </c>
      <c r="G1012" s="81">
        <v>58.32</v>
      </c>
      <c r="H1012" s="81">
        <v>55.05</v>
      </c>
      <c r="I1012" s="81">
        <v>3.2700000000000031</v>
      </c>
      <c r="J1012" s="81" t="s">
        <v>111</v>
      </c>
      <c r="K1012" s="81" t="s">
        <v>96</v>
      </c>
      <c r="L1012" s="82">
        <v>0</v>
      </c>
      <c r="M1012" s="83" t="s">
        <v>100</v>
      </c>
      <c r="N1012" s="83" t="s">
        <v>100</v>
      </c>
      <c r="O1012" s="83" t="s">
        <v>100</v>
      </c>
      <c r="P1012" s="84">
        <v>0</v>
      </c>
      <c r="Q1012" s="85">
        <f t="shared" si="338"/>
        <v>1</v>
      </c>
      <c r="R1012" s="91">
        <v>6640</v>
      </c>
      <c r="S1012" s="87"/>
      <c r="T1012" s="88">
        <f>IF(S1012=0,0,SUM($S$5:S1012))</f>
        <v>0</v>
      </c>
      <c r="U1012" s="89">
        <f t="shared" si="339"/>
        <v>0</v>
      </c>
      <c r="V1012" s="89">
        <f t="shared" si="340"/>
        <v>0</v>
      </c>
      <c r="W1012" s="90">
        <f t="shared" si="341"/>
        <v>0</v>
      </c>
      <c r="X1012" s="90">
        <f t="shared" si="342"/>
        <v>0</v>
      </c>
      <c r="Y1012" s="89">
        <f t="shared" si="343"/>
        <v>0</v>
      </c>
      <c r="Z1012" s="89">
        <f t="shared" si="344"/>
        <v>0</v>
      </c>
      <c r="AA1012" s="87"/>
      <c r="AB1012" s="87"/>
      <c r="AD1012" s="186" t="s">
        <v>145</v>
      </c>
    </row>
    <row r="1013" spans="1:30" s="74" customFormat="1" ht="12.95" customHeight="1">
      <c r="A1013" s="75" t="str">
        <f t="shared" si="333"/>
        <v/>
      </c>
      <c r="B1013" s="76">
        <f t="shared" si="334"/>
        <v>166</v>
      </c>
      <c r="C1013" s="77">
        <f t="shared" si="335"/>
        <v>1.9</v>
      </c>
      <c r="D1013" s="78" t="str">
        <f t="shared" si="336"/>
        <v>(전)</v>
      </c>
      <c r="E1013" s="79">
        <f t="shared" si="337"/>
        <v>1.9</v>
      </c>
      <c r="F1013" s="80">
        <v>700</v>
      </c>
      <c r="G1013" s="81">
        <v>58.39</v>
      </c>
      <c r="H1013" s="81">
        <v>56.46</v>
      </c>
      <c r="I1013" s="81">
        <v>1.9299999999999997</v>
      </c>
      <c r="J1013" s="81" t="s">
        <v>111</v>
      </c>
      <c r="K1013" s="81" t="s">
        <v>96</v>
      </c>
      <c r="L1013" s="82">
        <v>0</v>
      </c>
      <c r="M1013" s="83" t="s">
        <v>100</v>
      </c>
      <c r="N1013" s="83" t="s">
        <v>100</v>
      </c>
      <c r="O1013" s="83" t="s">
        <v>100</v>
      </c>
      <c r="P1013" s="84">
        <v>0</v>
      </c>
      <c r="Q1013" s="85">
        <f t="shared" si="338"/>
        <v>1</v>
      </c>
      <c r="R1013" s="91">
        <v>6641.9</v>
      </c>
      <c r="S1013" s="87"/>
      <c r="T1013" s="88">
        <f>IF(S1013=0,0,SUM($S$5:S1013))</f>
        <v>0</v>
      </c>
      <c r="U1013" s="89">
        <f t="shared" si="339"/>
        <v>0</v>
      </c>
      <c r="V1013" s="89">
        <f t="shared" si="340"/>
        <v>0</v>
      </c>
      <c r="W1013" s="90">
        <f t="shared" si="341"/>
        <v>0</v>
      </c>
      <c r="X1013" s="90">
        <f t="shared" si="342"/>
        <v>0</v>
      </c>
      <c r="Y1013" s="89">
        <f t="shared" si="343"/>
        <v>0</v>
      </c>
      <c r="Z1013" s="89">
        <f t="shared" si="344"/>
        <v>0</v>
      </c>
      <c r="AA1013" s="87"/>
      <c r="AB1013" s="87"/>
      <c r="AD1013" s="186" t="s">
        <v>145</v>
      </c>
    </row>
    <row r="1014" spans="1:30" s="74" customFormat="1" ht="12.95" customHeight="1">
      <c r="A1014" s="75" t="str">
        <f t="shared" si="333"/>
        <v/>
      </c>
      <c r="B1014" s="76">
        <f t="shared" si="334"/>
        <v>166</v>
      </c>
      <c r="C1014" s="77">
        <f t="shared" si="335"/>
        <v>1.9</v>
      </c>
      <c r="D1014" s="78" t="str">
        <f t="shared" si="336"/>
        <v>(후)</v>
      </c>
      <c r="E1014" s="79">
        <f t="shared" si="337"/>
        <v>0</v>
      </c>
      <c r="F1014" s="80">
        <v>700</v>
      </c>
      <c r="G1014" s="81">
        <v>58.39</v>
      </c>
      <c r="H1014" s="81">
        <v>56.46</v>
      </c>
      <c r="I1014" s="81">
        <v>1.9299999999999997</v>
      </c>
      <c r="J1014" s="81" t="s">
        <v>111</v>
      </c>
      <c r="K1014" s="81" t="s">
        <v>95</v>
      </c>
      <c r="L1014" s="82">
        <v>0</v>
      </c>
      <c r="M1014" s="83" t="s">
        <v>100</v>
      </c>
      <c r="N1014" s="83" t="s">
        <v>100</v>
      </c>
      <c r="O1014" s="83" t="s">
        <v>100</v>
      </c>
      <c r="P1014" s="84">
        <v>0</v>
      </c>
      <c r="Q1014" s="85">
        <f t="shared" si="338"/>
        <v>1</v>
      </c>
      <c r="R1014" s="91">
        <v>6641.9</v>
      </c>
      <c r="S1014" s="87"/>
      <c r="T1014" s="88">
        <f>IF(S1014=0,0,SUM($S$5:S1014))</f>
        <v>0</v>
      </c>
      <c r="U1014" s="89">
        <f t="shared" si="339"/>
        <v>0</v>
      </c>
      <c r="V1014" s="89">
        <f t="shared" si="340"/>
        <v>0</v>
      </c>
      <c r="W1014" s="90">
        <f t="shared" si="341"/>
        <v>0</v>
      </c>
      <c r="X1014" s="90">
        <f t="shared" si="342"/>
        <v>0</v>
      </c>
      <c r="Y1014" s="89">
        <f t="shared" si="343"/>
        <v>0</v>
      </c>
      <c r="Z1014" s="89">
        <f t="shared" si="344"/>
        <v>0</v>
      </c>
      <c r="AA1014" s="87"/>
      <c r="AB1014" s="87"/>
      <c r="AD1014" s="186" t="s">
        <v>145</v>
      </c>
    </row>
    <row r="1015" spans="1:30" s="74" customFormat="1" ht="12.95" customHeight="1">
      <c r="A1015" s="75" t="str">
        <f t="shared" si="333"/>
        <v/>
      </c>
      <c r="B1015" s="76">
        <f t="shared" si="334"/>
        <v>166</v>
      </c>
      <c r="C1015" s="77">
        <f t="shared" si="335"/>
        <v>20.8</v>
      </c>
      <c r="D1015" s="78" t="str">
        <f t="shared" si="336"/>
        <v/>
      </c>
      <c r="E1015" s="79">
        <f t="shared" si="337"/>
        <v>18.899999999999999</v>
      </c>
      <c r="F1015" s="80">
        <v>700</v>
      </c>
      <c r="G1015" s="81">
        <v>59.14</v>
      </c>
      <c r="H1015" s="81">
        <v>56.56</v>
      </c>
      <c r="I1015" s="81">
        <v>2.5799999999999983</v>
      </c>
      <c r="J1015" s="81" t="s">
        <v>111</v>
      </c>
      <c r="K1015" s="81" t="s">
        <v>95</v>
      </c>
      <c r="L1015" s="82">
        <v>0</v>
      </c>
      <c r="M1015" s="83" t="s">
        <v>100</v>
      </c>
      <c r="N1015" s="83" t="s">
        <v>100</v>
      </c>
      <c r="O1015" s="83" t="s">
        <v>100</v>
      </c>
      <c r="P1015" s="84">
        <v>0</v>
      </c>
      <c r="Q1015" s="85">
        <f t="shared" si="338"/>
        <v>1</v>
      </c>
      <c r="R1015" s="91">
        <v>6660.8</v>
      </c>
      <c r="S1015" s="87"/>
      <c r="T1015" s="88">
        <f>IF(S1015=0,0,SUM($S$5:S1015))</f>
        <v>0</v>
      </c>
      <c r="U1015" s="89">
        <f t="shared" si="339"/>
        <v>0</v>
      </c>
      <c r="V1015" s="89">
        <f t="shared" si="340"/>
        <v>0</v>
      </c>
      <c r="W1015" s="90">
        <f t="shared" si="341"/>
        <v>0</v>
      </c>
      <c r="X1015" s="90">
        <f t="shared" si="342"/>
        <v>0</v>
      </c>
      <c r="Y1015" s="89">
        <f t="shared" si="343"/>
        <v>0</v>
      </c>
      <c r="Z1015" s="89">
        <f t="shared" si="344"/>
        <v>0</v>
      </c>
      <c r="AA1015" s="87"/>
      <c r="AB1015" s="87"/>
      <c r="AD1015" s="186" t="s">
        <v>145</v>
      </c>
    </row>
    <row r="1016" spans="1:30" s="74" customFormat="1" ht="12.95" customHeight="1">
      <c r="A1016" s="75" t="str">
        <f t="shared" si="333"/>
        <v/>
      </c>
      <c r="B1016" s="76">
        <f t="shared" si="334"/>
        <v>167</v>
      </c>
      <c r="C1016" s="77">
        <f t="shared" si="335"/>
        <v>0</v>
      </c>
      <c r="D1016" s="78" t="str">
        <f t="shared" si="336"/>
        <v/>
      </c>
      <c r="E1016" s="79">
        <f t="shared" si="337"/>
        <v>19.2</v>
      </c>
      <c r="F1016" s="80">
        <v>700</v>
      </c>
      <c r="G1016" s="81">
        <v>59.14</v>
      </c>
      <c r="H1016" s="81">
        <v>56.67</v>
      </c>
      <c r="I1016" s="81">
        <v>2.4699999999999989</v>
      </c>
      <c r="J1016" s="81" t="s">
        <v>111</v>
      </c>
      <c r="K1016" s="81" t="s">
        <v>95</v>
      </c>
      <c r="L1016" s="82">
        <v>0</v>
      </c>
      <c r="M1016" s="83" t="s">
        <v>100</v>
      </c>
      <c r="N1016" s="83" t="s">
        <v>100</v>
      </c>
      <c r="O1016" s="83" t="s">
        <v>100</v>
      </c>
      <c r="P1016" s="84">
        <v>0</v>
      </c>
      <c r="Q1016" s="85">
        <f t="shared" si="338"/>
        <v>1</v>
      </c>
      <c r="R1016" s="91">
        <v>6680</v>
      </c>
      <c r="S1016" s="87"/>
      <c r="T1016" s="88">
        <f>IF(S1016=0,0,SUM($S$5:S1016))</f>
        <v>0</v>
      </c>
      <c r="U1016" s="89">
        <f t="shared" si="339"/>
        <v>0</v>
      </c>
      <c r="V1016" s="89">
        <f t="shared" si="340"/>
        <v>0</v>
      </c>
      <c r="W1016" s="90">
        <f t="shared" si="341"/>
        <v>0</v>
      </c>
      <c r="X1016" s="90">
        <f t="shared" si="342"/>
        <v>0</v>
      </c>
      <c r="Y1016" s="89">
        <f t="shared" si="343"/>
        <v>0</v>
      </c>
      <c r="Z1016" s="89">
        <f t="shared" si="344"/>
        <v>0</v>
      </c>
      <c r="AA1016" s="87"/>
      <c r="AB1016" s="87"/>
      <c r="AD1016" s="186" t="s">
        <v>145</v>
      </c>
    </row>
    <row r="1017" spans="1:30" s="74" customFormat="1" ht="12.95" customHeight="1">
      <c r="A1017" s="75" t="str">
        <f t="shared" si="333"/>
        <v/>
      </c>
      <c r="B1017" s="76">
        <f t="shared" si="334"/>
        <v>168</v>
      </c>
      <c r="C1017" s="77">
        <f t="shared" si="335"/>
        <v>0</v>
      </c>
      <c r="D1017" s="78" t="str">
        <f t="shared" si="336"/>
        <v/>
      </c>
      <c r="E1017" s="79">
        <f t="shared" si="337"/>
        <v>40</v>
      </c>
      <c r="F1017" s="80">
        <v>700</v>
      </c>
      <c r="G1017" s="81">
        <v>59.13</v>
      </c>
      <c r="H1017" s="81">
        <v>56.89</v>
      </c>
      <c r="I1017" s="81">
        <v>2.240000000000002</v>
      </c>
      <c r="J1017" s="81" t="s">
        <v>111</v>
      </c>
      <c r="K1017" s="81" t="s">
        <v>95</v>
      </c>
      <c r="L1017" s="82">
        <v>0</v>
      </c>
      <c r="M1017" s="83" t="s">
        <v>100</v>
      </c>
      <c r="N1017" s="83" t="s">
        <v>100</v>
      </c>
      <c r="O1017" s="83" t="s">
        <v>100</v>
      </c>
      <c r="P1017" s="84">
        <v>0</v>
      </c>
      <c r="Q1017" s="85">
        <f t="shared" si="338"/>
        <v>1</v>
      </c>
      <c r="R1017" s="91">
        <v>6720</v>
      </c>
      <c r="S1017" s="87"/>
      <c r="T1017" s="88">
        <f>IF(S1017=0,0,SUM($S$5:S1017))</f>
        <v>0</v>
      </c>
      <c r="U1017" s="89">
        <f t="shared" si="339"/>
        <v>0</v>
      </c>
      <c r="V1017" s="89">
        <f t="shared" si="340"/>
        <v>0</v>
      </c>
      <c r="W1017" s="90">
        <f t="shared" si="341"/>
        <v>0</v>
      </c>
      <c r="X1017" s="90">
        <f t="shared" si="342"/>
        <v>0</v>
      </c>
      <c r="Y1017" s="89">
        <f t="shared" si="343"/>
        <v>0</v>
      </c>
      <c r="Z1017" s="89">
        <f t="shared" si="344"/>
        <v>0</v>
      </c>
      <c r="AA1017" s="87"/>
      <c r="AB1017" s="87"/>
      <c r="AD1017" s="186" t="s">
        <v>145</v>
      </c>
    </row>
    <row r="1018" spans="1:30" s="74" customFormat="1" ht="12.95" customHeight="1">
      <c r="A1018" s="75" t="str">
        <f t="shared" si="333"/>
        <v/>
      </c>
      <c r="B1018" s="76">
        <f t="shared" si="334"/>
        <v>169</v>
      </c>
      <c r="C1018" s="77">
        <f t="shared" si="335"/>
        <v>0</v>
      </c>
      <c r="D1018" s="78" t="str">
        <f t="shared" si="336"/>
        <v/>
      </c>
      <c r="E1018" s="79">
        <f t="shared" si="337"/>
        <v>40</v>
      </c>
      <c r="F1018" s="80">
        <v>700</v>
      </c>
      <c r="G1018" s="81">
        <v>59.12</v>
      </c>
      <c r="H1018" s="81">
        <v>57.11</v>
      </c>
      <c r="I1018" s="81">
        <v>2.009999999999998</v>
      </c>
      <c r="J1018" s="81" t="s">
        <v>111</v>
      </c>
      <c r="K1018" s="81" t="s">
        <v>95</v>
      </c>
      <c r="L1018" s="82">
        <v>0</v>
      </c>
      <c r="M1018" s="83" t="s">
        <v>100</v>
      </c>
      <c r="N1018" s="83" t="s">
        <v>100</v>
      </c>
      <c r="O1018" s="83" t="s">
        <v>100</v>
      </c>
      <c r="P1018" s="84">
        <v>0</v>
      </c>
      <c r="Q1018" s="85">
        <f t="shared" si="338"/>
        <v>1</v>
      </c>
      <c r="R1018" s="91">
        <v>6760</v>
      </c>
      <c r="S1018" s="87"/>
      <c r="T1018" s="88">
        <f>IF(S1018=0,0,SUM($S$5:S1018))</f>
        <v>0</v>
      </c>
      <c r="U1018" s="89">
        <f t="shared" si="339"/>
        <v>0</v>
      </c>
      <c r="V1018" s="89">
        <f t="shared" si="340"/>
        <v>0</v>
      </c>
      <c r="W1018" s="90">
        <f t="shared" si="341"/>
        <v>0</v>
      </c>
      <c r="X1018" s="90">
        <f t="shared" si="342"/>
        <v>0</v>
      </c>
      <c r="Y1018" s="89">
        <f t="shared" si="343"/>
        <v>0</v>
      </c>
      <c r="Z1018" s="89">
        <f t="shared" si="344"/>
        <v>0</v>
      </c>
      <c r="AA1018" s="87"/>
      <c r="AB1018" s="87"/>
      <c r="AD1018" s="186" t="s">
        <v>145</v>
      </c>
    </row>
    <row r="1019" spans="1:30" s="74" customFormat="1" ht="12.95" customHeight="1">
      <c r="A1019" s="75" t="str">
        <f t="shared" si="333"/>
        <v/>
      </c>
      <c r="B1019" s="76">
        <f t="shared" si="334"/>
        <v>169</v>
      </c>
      <c r="C1019" s="77">
        <f t="shared" si="335"/>
        <v>20.8</v>
      </c>
      <c r="D1019" s="78" t="str">
        <f t="shared" si="336"/>
        <v/>
      </c>
      <c r="E1019" s="79">
        <f t="shared" si="337"/>
        <v>20.8</v>
      </c>
      <c r="F1019" s="80">
        <v>700</v>
      </c>
      <c r="G1019" s="81">
        <v>59.12</v>
      </c>
      <c r="H1019" s="81">
        <v>57.22</v>
      </c>
      <c r="I1019" s="81">
        <v>1.8999999999999986</v>
      </c>
      <c r="J1019" s="81" t="s">
        <v>111</v>
      </c>
      <c r="K1019" s="81" t="s">
        <v>95</v>
      </c>
      <c r="L1019" s="82">
        <v>0</v>
      </c>
      <c r="M1019" s="83" t="s">
        <v>100</v>
      </c>
      <c r="N1019" s="83" t="s">
        <v>100</v>
      </c>
      <c r="O1019" s="83" t="s">
        <v>100</v>
      </c>
      <c r="P1019" s="84">
        <v>0</v>
      </c>
      <c r="Q1019" s="85">
        <f t="shared" si="338"/>
        <v>1</v>
      </c>
      <c r="R1019" s="91">
        <v>6780.8</v>
      </c>
      <c r="S1019" s="87"/>
      <c r="T1019" s="88">
        <f>IF(S1019=0,0,SUM($S$5:S1019))</f>
        <v>0</v>
      </c>
      <c r="U1019" s="89">
        <f t="shared" si="339"/>
        <v>0</v>
      </c>
      <c r="V1019" s="89">
        <f t="shared" si="340"/>
        <v>0</v>
      </c>
      <c r="W1019" s="90">
        <f t="shared" si="341"/>
        <v>0</v>
      </c>
      <c r="X1019" s="90">
        <f t="shared" si="342"/>
        <v>0</v>
      </c>
      <c r="Y1019" s="89">
        <f t="shared" si="343"/>
        <v>0</v>
      </c>
      <c r="Z1019" s="89">
        <f t="shared" si="344"/>
        <v>0</v>
      </c>
      <c r="AA1019" s="87"/>
      <c r="AB1019" s="87"/>
      <c r="AD1019" s="186" t="s">
        <v>145</v>
      </c>
    </row>
    <row r="1020" spans="1:30" s="74" customFormat="1" ht="12.95" customHeight="1">
      <c r="A1020" s="75" t="str">
        <f t="shared" si="333"/>
        <v/>
      </c>
      <c r="B1020" s="76">
        <f t="shared" si="334"/>
        <v>170</v>
      </c>
      <c r="C1020" s="77">
        <f t="shared" si="335"/>
        <v>0</v>
      </c>
      <c r="D1020" s="78" t="str">
        <f t="shared" si="336"/>
        <v/>
      </c>
      <c r="E1020" s="79">
        <f t="shared" si="337"/>
        <v>19.2</v>
      </c>
      <c r="F1020" s="80">
        <v>700</v>
      </c>
      <c r="G1020" s="81">
        <v>59.44</v>
      </c>
      <c r="H1020" s="81">
        <v>57.42</v>
      </c>
      <c r="I1020" s="81">
        <v>2.019999999999996</v>
      </c>
      <c r="J1020" s="81" t="s">
        <v>111</v>
      </c>
      <c r="K1020" s="81" t="s">
        <v>95</v>
      </c>
      <c r="L1020" s="82">
        <v>0</v>
      </c>
      <c r="M1020" s="83" t="s">
        <v>100</v>
      </c>
      <c r="N1020" s="83" t="s">
        <v>100</v>
      </c>
      <c r="O1020" s="83" t="s">
        <v>100</v>
      </c>
      <c r="P1020" s="84">
        <v>0</v>
      </c>
      <c r="Q1020" s="85">
        <f t="shared" si="338"/>
        <v>1</v>
      </c>
      <c r="R1020" s="91">
        <v>6800</v>
      </c>
      <c r="S1020" s="87"/>
      <c r="T1020" s="88">
        <f>IF(S1020=0,0,SUM($S$5:S1020))</f>
        <v>0</v>
      </c>
      <c r="U1020" s="89">
        <f t="shared" si="339"/>
        <v>0</v>
      </c>
      <c r="V1020" s="89">
        <f t="shared" si="340"/>
        <v>0</v>
      </c>
      <c r="W1020" s="90">
        <f t="shared" si="341"/>
        <v>0</v>
      </c>
      <c r="X1020" s="90">
        <f t="shared" si="342"/>
        <v>0</v>
      </c>
      <c r="Y1020" s="89">
        <f t="shared" si="343"/>
        <v>0</v>
      </c>
      <c r="Z1020" s="89">
        <f t="shared" si="344"/>
        <v>0</v>
      </c>
      <c r="AA1020" s="87"/>
      <c r="AB1020" s="87"/>
      <c r="AD1020" s="186" t="s">
        <v>145</v>
      </c>
    </row>
    <row r="1021" spans="1:30" s="74" customFormat="1" ht="12.95" customHeight="1">
      <c r="A1021" s="75" t="str">
        <f t="shared" si="333"/>
        <v/>
      </c>
      <c r="B1021" s="76">
        <f t="shared" si="334"/>
        <v>171</v>
      </c>
      <c r="C1021" s="77">
        <f t="shared" si="335"/>
        <v>0</v>
      </c>
      <c r="D1021" s="78" t="str">
        <f t="shared" si="336"/>
        <v/>
      </c>
      <c r="E1021" s="79">
        <f t="shared" si="337"/>
        <v>40</v>
      </c>
      <c r="F1021" s="80">
        <v>700</v>
      </c>
      <c r="G1021" s="81">
        <v>60.1</v>
      </c>
      <c r="H1021" s="81">
        <v>57.84</v>
      </c>
      <c r="I1021" s="81">
        <v>2.259999999999998</v>
      </c>
      <c r="J1021" s="81" t="s">
        <v>111</v>
      </c>
      <c r="K1021" s="81" t="s">
        <v>95</v>
      </c>
      <c r="L1021" s="82">
        <v>0</v>
      </c>
      <c r="M1021" s="83" t="s">
        <v>100</v>
      </c>
      <c r="N1021" s="83" t="s">
        <v>100</v>
      </c>
      <c r="O1021" s="83" t="s">
        <v>100</v>
      </c>
      <c r="P1021" s="84">
        <v>0</v>
      </c>
      <c r="Q1021" s="85">
        <f t="shared" si="338"/>
        <v>1</v>
      </c>
      <c r="R1021" s="91">
        <v>6840</v>
      </c>
      <c r="S1021" s="87"/>
      <c r="T1021" s="88">
        <f>IF(S1021=0,0,SUM($S$5:S1021))</f>
        <v>0</v>
      </c>
      <c r="U1021" s="89">
        <f t="shared" si="339"/>
        <v>0</v>
      </c>
      <c r="V1021" s="89">
        <f t="shared" si="340"/>
        <v>0</v>
      </c>
      <c r="W1021" s="90">
        <f t="shared" si="341"/>
        <v>0</v>
      </c>
      <c r="X1021" s="90">
        <f t="shared" si="342"/>
        <v>0</v>
      </c>
      <c r="Y1021" s="89">
        <f t="shared" si="343"/>
        <v>0</v>
      </c>
      <c r="Z1021" s="89">
        <f t="shared" si="344"/>
        <v>0</v>
      </c>
      <c r="AA1021" s="87"/>
      <c r="AB1021" s="87"/>
      <c r="AD1021" s="186" t="s">
        <v>145</v>
      </c>
    </row>
    <row r="1022" spans="1:30" s="74" customFormat="1" ht="12.95" customHeight="1">
      <c r="A1022" s="75" t="str">
        <f t="shared" ref="A1022:A1085" si="345">IF(P1022&gt;0,P1022,"")</f>
        <v/>
      </c>
      <c r="B1022" s="76">
        <f t="shared" ref="B1022:B1085" si="346">ROUNDDOWN(R1022/$P$2,0)</f>
        <v>172</v>
      </c>
      <c r="C1022" s="77">
        <f t="shared" ref="C1022:C1085" si="347">ROUND(R1022-(B1022*$P$2),2)</f>
        <v>0</v>
      </c>
      <c r="D1022" s="78" t="str">
        <f t="shared" ref="D1022:D1085" si="348">IF(D1021="(전)","(후)",IF(AND(B1022=B1023,C1022=C1023),"(전)",""))</f>
        <v/>
      </c>
      <c r="E1022" s="79">
        <f t="shared" ref="E1022:E1085" si="349">IF(P1022&gt;0,0,ROUND(((B1022*$P$2)+C1022)-((B1021*$P$2)+C1021),2))</f>
        <v>40</v>
      </c>
      <c r="F1022" s="80">
        <v>700</v>
      </c>
      <c r="G1022" s="81">
        <v>60.76</v>
      </c>
      <c r="H1022" s="81">
        <v>58.25</v>
      </c>
      <c r="I1022" s="81">
        <v>2.509999999999998</v>
      </c>
      <c r="J1022" s="81" t="s">
        <v>111</v>
      </c>
      <c r="K1022" s="81" t="s">
        <v>95</v>
      </c>
      <c r="L1022" s="82">
        <v>0</v>
      </c>
      <c r="M1022" s="83" t="s">
        <v>100</v>
      </c>
      <c r="N1022" s="83" t="s">
        <v>100</v>
      </c>
      <c r="O1022" s="83" t="s">
        <v>100</v>
      </c>
      <c r="P1022" s="84">
        <v>0</v>
      </c>
      <c r="Q1022" s="85">
        <f t="shared" si="338"/>
        <v>1</v>
      </c>
      <c r="R1022" s="91">
        <v>6880</v>
      </c>
      <c r="S1022" s="87"/>
      <c r="T1022" s="88">
        <f>IF(S1022=0,0,SUM($S$5:S1022))</f>
        <v>0</v>
      </c>
      <c r="U1022" s="89">
        <f t="shared" si="339"/>
        <v>0</v>
      </c>
      <c r="V1022" s="89">
        <f t="shared" si="340"/>
        <v>0</v>
      </c>
      <c r="W1022" s="90">
        <f t="shared" si="341"/>
        <v>0</v>
      </c>
      <c r="X1022" s="90">
        <f t="shared" si="342"/>
        <v>0</v>
      </c>
      <c r="Y1022" s="89">
        <f t="shared" si="343"/>
        <v>0</v>
      </c>
      <c r="Z1022" s="89">
        <f t="shared" si="344"/>
        <v>0</v>
      </c>
      <c r="AA1022" s="87"/>
      <c r="AB1022" s="87"/>
      <c r="AD1022" s="186" t="s">
        <v>145</v>
      </c>
    </row>
    <row r="1023" spans="1:30" s="74" customFormat="1" ht="12.95" customHeight="1">
      <c r="A1023" s="75" t="str">
        <f t="shared" si="345"/>
        <v/>
      </c>
      <c r="B1023" s="76">
        <f t="shared" si="346"/>
        <v>172</v>
      </c>
      <c r="C1023" s="77">
        <f t="shared" si="347"/>
        <v>3.7</v>
      </c>
      <c r="D1023" s="78" t="str">
        <f t="shared" si="348"/>
        <v/>
      </c>
      <c r="E1023" s="79">
        <f t="shared" si="349"/>
        <v>3.7</v>
      </c>
      <c r="F1023" s="80">
        <v>700</v>
      </c>
      <c r="G1023" s="81">
        <v>60.82</v>
      </c>
      <c r="H1023" s="81">
        <v>58.29</v>
      </c>
      <c r="I1023" s="81">
        <v>2.5300000000000011</v>
      </c>
      <c r="J1023" s="81" t="s">
        <v>111</v>
      </c>
      <c r="K1023" s="81" t="s">
        <v>95</v>
      </c>
      <c r="L1023" s="82">
        <v>0</v>
      </c>
      <c r="M1023" s="83" t="s">
        <v>100</v>
      </c>
      <c r="N1023" s="83" t="s">
        <v>100</v>
      </c>
      <c r="O1023" s="83" t="s">
        <v>100</v>
      </c>
      <c r="P1023" s="84">
        <v>0</v>
      </c>
      <c r="Q1023" s="85">
        <f t="shared" si="338"/>
        <v>1</v>
      </c>
      <c r="R1023" s="91">
        <v>6883.7</v>
      </c>
      <c r="S1023" s="87"/>
      <c r="T1023" s="88">
        <f>IF(S1023=0,0,SUM($S$5:S1023))</f>
        <v>0</v>
      </c>
      <c r="U1023" s="89">
        <f t="shared" si="339"/>
        <v>0</v>
      </c>
      <c r="V1023" s="89">
        <f t="shared" si="340"/>
        <v>0</v>
      </c>
      <c r="W1023" s="90">
        <f t="shared" si="341"/>
        <v>0</v>
      </c>
      <c r="X1023" s="90">
        <f t="shared" si="342"/>
        <v>0</v>
      </c>
      <c r="Y1023" s="89">
        <f t="shared" si="343"/>
        <v>0</v>
      </c>
      <c r="Z1023" s="89">
        <f t="shared" si="344"/>
        <v>0</v>
      </c>
      <c r="AA1023" s="87"/>
      <c r="AB1023" s="87"/>
      <c r="AD1023" s="186" t="s">
        <v>145</v>
      </c>
    </row>
    <row r="1024" spans="1:30" s="74" customFormat="1" ht="12.95" customHeight="1">
      <c r="A1024" s="75" t="str">
        <f t="shared" si="345"/>
        <v/>
      </c>
      <c r="B1024" s="76">
        <f t="shared" si="346"/>
        <v>172</v>
      </c>
      <c r="C1024" s="77">
        <f t="shared" si="347"/>
        <v>39.200000000000003</v>
      </c>
      <c r="D1024" s="78" t="str">
        <f t="shared" si="348"/>
        <v/>
      </c>
      <c r="E1024" s="79">
        <f t="shared" si="349"/>
        <v>35.5</v>
      </c>
      <c r="F1024" s="80">
        <v>700</v>
      </c>
      <c r="G1024" s="81">
        <v>61.41</v>
      </c>
      <c r="H1024" s="81">
        <v>59.11</v>
      </c>
      <c r="I1024" s="81">
        <v>2.2999999999999972</v>
      </c>
      <c r="J1024" s="81" t="s">
        <v>111</v>
      </c>
      <c r="K1024" s="81" t="s">
        <v>95</v>
      </c>
      <c r="L1024" s="82">
        <v>0</v>
      </c>
      <c r="M1024" s="83" t="s">
        <v>104</v>
      </c>
      <c r="N1024" s="83" t="s">
        <v>100</v>
      </c>
      <c r="O1024" s="83" t="s">
        <v>100</v>
      </c>
      <c r="P1024" s="84">
        <v>0</v>
      </c>
      <c r="Q1024" s="85">
        <f t="shared" ref="Q1024:Q1087" si="350">IF(P1024=0,Q1023,P1024)</f>
        <v>1</v>
      </c>
      <c r="R1024" s="91">
        <v>6919.2</v>
      </c>
      <c r="S1024" s="87"/>
      <c r="T1024" s="88">
        <f>IF(S1024=0,0,SUM($S$5:S1024))</f>
        <v>0</v>
      </c>
      <c r="U1024" s="89">
        <f t="shared" si="339"/>
        <v>0</v>
      </c>
      <c r="V1024" s="89">
        <f t="shared" si="340"/>
        <v>0</v>
      </c>
      <c r="W1024" s="90">
        <f t="shared" si="341"/>
        <v>0</v>
      </c>
      <c r="X1024" s="90">
        <f t="shared" si="342"/>
        <v>0</v>
      </c>
      <c r="Y1024" s="89">
        <f t="shared" si="343"/>
        <v>0</v>
      </c>
      <c r="Z1024" s="89">
        <f t="shared" si="344"/>
        <v>0</v>
      </c>
      <c r="AA1024" s="87"/>
      <c r="AB1024" s="87"/>
      <c r="AD1024" s="186" t="s">
        <v>145</v>
      </c>
    </row>
    <row r="1025" spans="1:30" s="74" customFormat="1" ht="12.95" customHeight="1">
      <c r="A1025" s="75" t="str">
        <f t="shared" si="345"/>
        <v/>
      </c>
      <c r="B1025" s="76">
        <f t="shared" si="346"/>
        <v>173</v>
      </c>
      <c r="C1025" s="77">
        <f t="shared" si="347"/>
        <v>0</v>
      </c>
      <c r="D1025" s="78" t="str">
        <f t="shared" si="348"/>
        <v/>
      </c>
      <c r="E1025" s="79">
        <f t="shared" si="349"/>
        <v>0.8</v>
      </c>
      <c r="F1025" s="80">
        <v>700</v>
      </c>
      <c r="G1025" s="81">
        <v>61.42</v>
      </c>
      <c r="H1025" s="81">
        <v>59.13</v>
      </c>
      <c r="I1025" s="81">
        <v>2.2899999999999991</v>
      </c>
      <c r="J1025" s="81" t="s">
        <v>111</v>
      </c>
      <c r="K1025" s="81" t="s">
        <v>95</v>
      </c>
      <c r="L1025" s="82">
        <v>0</v>
      </c>
      <c r="M1025" s="83" t="s">
        <v>100</v>
      </c>
      <c r="N1025" s="83" t="s">
        <v>100</v>
      </c>
      <c r="O1025" s="83" t="s">
        <v>100</v>
      </c>
      <c r="P1025" s="84">
        <v>0</v>
      </c>
      <c r="Q1025" s="85">
        <f t="shared" si="350"/>
        <v>1</v>
      </c>
      <c r="R1025" s="91">
        <v>6920</v>
      </c>
      <c r="S1025" s="87"/>
      <c r="T1025" s="88">
        <f>IF(S1025=0,0,SUM($S$5:S1025))</f>
        <v>0</v>
      </c>
      <c r="U1025" s="89">
        <f t="shared" si="339"/>
        <v>0</v>
      </c>
      <c r="V1025" s="89">
        <f t="shared" si="340"/>
        <v>0</v>
      </c>
      <c r="W1025" s="90">
        <f t="shared" si="341"/>
        <v>0</v>
      </c>
      <c r="X1025" s="90">
        <f t="shared" si="342"/>
        <v>0</v>
      </c>
      <c r="Y1025" s="89">
        <f t="shared" si="343"/>
        <v>0</v>
      </c>
      <c r="Z1025" s="89">
        <f t="shared" si="344"/>
        <v>0</v>
      </c>
      <c r="AA1025" s="87"/>
      <c r="AB1025" s="87"/>
      <c r="AD1025" s="186" t="s">
        <v>145</v>
      </c>
    </row>
    <row r="1026" spans="1:30" s="74" customFormat="1" ht="12.95" customHeight="1">
      <c r="A1026" s="75" t="str">
        <f t="shared" si="345"/>
        <v/>
      </c>
      <c r="B1026" s="76">
        <f t="shared" si="346"/>
        <v>174</v>
      </c>
      <c r="C1026" s="77">
        <f t="shared" si="347"/>
        <v>0</v>
      </c>
      <c r="D1026" s="78" t="str">
        <f t="shared" si="348"/>
        <v/>
      </c>
      <c r="E1026" s="79">
        <f t="shared" si="349"/>
        <v>40</v>
      </c>
      <c r="F1026" s="80">
        <v>700</v>
      </c>
      <c r="G1026" s="81">
        <v>62.08</v>
      </c>
      <c r="H1026" s="81">
        <v>60.05</v>
      </c>
      <c r="I1026" s="81">
        <v>2.0300000000000011</v>
      </c>
      <c r="J1026" s="81" t="s">
        <v>111</v>
      </c>
      <c r="K1026" s="81" t="s">
        <v>95</v>
      </c>
      <c r="L1026" s="82">
        <v>0</v>
      </c>
      <c r="M1026" s="83" t="s">
        <v>100</v>
      </c>
      <c r="N1026" s="83" t="s">
        <v>100</v>
      </c>
      <c r="O1026" s="83" t="s">
        <v>100</v>
      </c>
      <c r="P1026" s="84">
        <v>0</v>
      </c>
      <c r="Q1026" s="85">
        <f t="shared" si="350"/>
        <v>1</v>
      </c>
      <c r="R1026" s="91">
        <v>6960</v>
      </c>
      <c r="S1026" s="87"/>
      <c r="T1026" s="88">
        <f>IF(S1026=0,0,SUM($S$5:S1026))</f>
        <v>0</v>
      </c>
      <c r="U1026" s="89">
        <f t="shared" si="339"/>
        <v>0</v>
      </c>
      <c r="V1026" s="89">
        <f t="shared" si="340"/>
        <v>0</v>
      </c>
      <c r="W1026" s="90">
        <f t="shared" si="341"/>
        <v>0</v>
      </c>
      <c r="X1026" s="90">
        <f t="shared" si="342"/>
        <v>0</v>
      </c>
      <c r="Y1026" s="89">
        <f t="shared" si="343"/>
        <v>0</v>
      </c>
      <c r="Z1026" s="89">
        <f t="shared" si="344"/>
        <v>0</v>
      </c>
      <c r="AA1026" s="87"/>
      <c r="AB1026" s="87"/>
      <c r="AD1026" s="186" t="s">
        <v>145</v>
      </c>
    </row>
    <row r="1027" spans="1:30" s="74" customFormat="1" ht="12.95" customHeight="1">
      <c r="A1027" s="75" t="str">
        <f t="shared" si="345"/>
        <v/>
      </c>
      <c r="B1027" s="76">
        <f t="shared" si="346"/>
        <v>174</v>
      </c>
      <c r="C1027" s="77">
        <f t="shared" si="347"/>
        <v>20.8</v>
      </c>
      <c r="D1027" s="78" t="str">
        <f t="shared" si="348"/>
        <v/>
      </c>
      <c r="E1027" s="79">
        <f t="shared" si="349"/>
        <v>20.8</v>
      </c>
      <c r="F1027" s="80">
        <v>700</v>
      </c>
      <c r="G1027" s="81">
        <v>62.43</v>
      </c>
      <c r="H1027" s="81">
        <v>60.53</v>
      </c>
      <c r="I1027" s="81">
        <v>1.8999999999999986</v>
      </c>
      <c r="J1027" s="81" t="s">
        <v>111</v>
      </c>
      <c r="K1027" s="81" t="s">
        <v>95</v>
      </c>
      <c r="L1027" s="82">
        <v>0</v>
      </c>
      <c r="M1027" s="83" t="s">
        <v>100</v>
      </c>
      <c r="N1027" s="83" t="s">
        <v>100</v>
      </c>
      <c r="O1027" s="83" t="s">
        <v>100</v>
      </c>
      <c r="P1027" s="84">
        <v>0</v>
      </c>
      <c r="Q1027" s="85">
        <f t="shared" si="350"/>
        <v>1</v>
      </c>
      <c r="R1027" s="91">
        <v>6980.8</v>
      </c>
      <c r="S1027" s="87"/>
      <c r="T1027" s="88">
        <f>IF(S1027=0,0,SUM($S$5:S1027))</f>
        <v>0</v>
      </c>
      <c r="U1027" s="89">
        <f t="shared" si="339"/>
        <v>0</v>
      </c>
      <c r="V1027" s="89">
        <f t="shared" si="340"/>
        <v>0</v>
      </c>
      <c r="W1027" s="90">
        <f t="shared" si="341"/>
        <v>0</v>
      </c>
      <c r="X1027" s="90">
        <f t="shared" si="342"/>
        <v>0</v>
      </c>
      <c r="Y1027" s="89">
        <f t="shared" si="343"/>
        <v>0</v>
      </c>
      <c r="Z1027" s="89">
        <f t="shared" si="344"/>
        <v>0</v>
      </c>
      <c r="AA1027" s="87"/>
      <c r="AB1027" s="87"/>
      <c r="AD1027" s="186" t="s">
        <v>145</v>
      </c>
    </row>
    <row r="1028" spans="1:30" s="74" customFormat="1" ht="12.95" customHeight="1">
      <c r="A1028" s="75" t="str">
        <f t="shared" si="345"/>
        <v/>
      </c>
      <c r="B1028" s="76">
        <f t="shared" si="346"/>
        <v>175</v>
      </c>
      <c r="C1028" s="77">
        <f t="shared" si="347"/>
        <v>0</v>
      </c>
      <c r="D1028" s="78" t="str">
        <f t="shared" si="348"/>
        <v/>
      </c>
      <c r="E1028" s="79">
        <f t="shared" si="349"/>
        <v>19.2</v>
      </c>
      <c r="F1028" s="80">
        <v>700</v>
      </c>
      <c r="G1028" s="81">
        <v>62.74</v>
      </c>
      <c r="H1028" s="81">
        <v>60.7</v>
      </c>
      <c r="I1028" s="81">
        <v>2.0399999999999991</v>
      </c>
      <c r="J1028" s="81" t="s">
        <v>111</v>
      </c>
      <c r="K1028" s="81" t="s">
        <v>95</v>
      </c>
      <c r="L1028" s="82">
        <v>0</v>
      </c>
      <c r="M1028" s="83" t="s">
        <v>100</v>
      </c>
      <c r="N1028" s="83" t="s">
        <v>100</v>
      </c>
      <c r="O1028" s="83" t="s">
        <v>100</v>
      </c>
      <c r="P1028" s="84">
        <v>0</v>
      </c>
      <c r="Q1028" s="85">
        <f t="shared" si="350"/>
        <v>1</v>
      </c>
      <c r="R1028" s="91">
        <v>7000</v>
      </c>
      <c r="S1028" s="87"/>
      <c r="T1028" s="88">
        <f>IF(S1028=0,0,SUM($S$5:S1028))</f>
        <v>0</v>
      </c>
      <c r="U1028" s="89">
        <f t="shared" si="339"/>
        <v>0</v>
      </c>
      <c r="V1028" s="89">
        <f t="shared" si="340"/>
        <v>0</v>
      </c>
      <c r="W1028" s="90">
        <f t="shared" si="341"/>
        <v>0</v>
      </c>
      <c r="X1028" s="90">
        <f t="shared" si="342"/>
        <v>0</v>
      </c>
      <c r="Y1028" s="89">
        <f t="shared" si="343"/>
        <v>0</v>
      </c>
      <c r="Z1028" s="89">
        <f t="shared" si="344"/>
        <v>0</v>
      </c>
      <c r="AA1028" s="87"/>
      <c r="AB1028" s="87"/>
      <c r="AD1028" s="186" t="s">
        <v>145</v>
      </c>
    </row>
    <row r="1029" spans="1:30" s="74" customFormat="1" ht="12.95" customHeight="1">
      <c r="A1029" s="75" t="str">
        <f t="shared" si="345"/>
        <v/>
      </c>
      <c r="B1029" s="76">
        <f t="shared" si="346"/>
        <v>176</v>
      </c>
      <c r="C1029" s="77">
        <f t="shared" si="347"/>
        <v>0</v>
      </c>
      <c r="D1029" s="78" t="str">
        <f t="shared" si="348"/>
        <v/>
      </c>
      <c r="E1029" s="79">
        <f t="shared" si="349"/>
        <v>40</v>
      </c>
      <c r="F1029" s="80">
        <v>700</v>
      </c>
      <c r="G1029" s="81">
        <v>63.4</v>
      </c>
      <c r="H1029" s="81">
        <v>61.06</v>
      </c>
      <c r="I1029" s="81">
        <v>2.3399999999999963</v>
      </c>
      <c r="J1029" s="81" t="s">
        <v>111</v>
      </c>
      <c r="K1029" s="81" t="s">
        <v>95</v>
      </c>
      <c r="L1029" s="82">
        <v>0</v>
      </c>
      <c r="M1029" s="83" t="s">
        <v>100</v>
      </c>
      <c r="N1029" s="83" t="s">
        <v>100</v>
      </c>
      <c r="O1029" s="83" t="s">
        <v>100</v>
      </c>
      <c r="P1029" s="84">
        <v>0</v>
      </c>
      <c r="Q1029" s="85">
        <f t="shared" si="350"/>
        <v>1</v>
      </c>
      <c r="R1029" s="91">
        <v>7040</v>
      </c>
      <c r="S1029" s="87"/>
      <c r="T1029" s="88">
        <f>IF(S1029=0,0,SUM($S$5:S1029))</f>
        <v>0</v>
      </c>
      <c r="U1029" s="89">
        <f t="shared" si="339"/>
        <v>0</v>
      </c>
      <c r="V1029" s="89">
        <f t="shared" si="340"/>
        <v>0</v>
      </c>
      <c r="W1029" s="90">
        <f t="shared" si="341"/>
        <v>0</v>
      </c>
      <c r="X1029" s="90">
        <f t="shared" si="342"/>
        <v>0</v>
      </c>
      <c r="Y1029" s="89">
        <f t="shared" si="343"/>
        <v>0</v>
      </c>
      <c r="Z1029" s="89">
        <f t="shared" si="344"/>
        <v>0</v>
      </c>
      <c r="AA1029" s="87"/>
      <c r="AB1029" s="87"/>
      <c r="AD1029" s="186" t="s">
        <v>145</v>
      </c>
    </row>
    <row r="1030" spans="1:30" s="74" customFormat="1" ht="12.95" customHeight="1">
      <c r="A1030" s="75" t="str">
        <f t="shared" si="345"/>
        <v/>
      </c>
      <c r="B1030" s="76">
        <f t="shared" si="346"/>
        <v>177</v>
      </c>
      <c r="C1030" s="77">
        <f t="shared" si="347"/>
        <v>0</v>
      </c>
      <c r="D1030" s="78" t="str">
        <f t="shared" si="348"/>
        <v/>
      </c>
      <c r="E1030" s="79">
        <f t="shared" si="349"/>
        <v>40</v>
      </c>
      <c r="F1030" s="80">
        <v>700</v>
      </c>
      <c r="G1030" s="81">
        <v>64.06</v>
      </c>
      <c r="H1030" s="81">
        <v>61.42</v>
      </c>
      <c r="I1030" s="81">
        <v>2.6400000000000006</v>
      </c>
      <c r="J1030" s="81" t="s">
        <v>111</v>
      </c>
      <c r="K1030" s="81" t="s">
        <v>95</v>
      </c>
      <c r="L1030" s="82">
        <v>0</v>
      </c>
      <c r="M1030" s="83" t="s">
        <v>100</v>
      </c>
      <c r="N1030" s="83" t="s">
        <v>100</v>
      </c>
      <c r="O1030" s="83" t="s">
        <v>100</v>
      </c>
      <c r="P1030" s="84">
        <v>0</v>
      </c>
      <c r="Q1030" s="85">
        <f t="shared" si="350"/>
        <v>1</v>
      </c>
      <c r="R1030" s="91">
        <v>7080</v>
      </c>
      <c r="S1030" s="87"/>
      <c r="T1030" s="88">
        <f>IF(S1030=0,0,SUM($S$5:S1030))</f>
        <v>0</v>
      </c>
      <c r="U1030" s="89">
        <f t="shared" si="339"/>
        <v>0</v>
      </c>
      <c r="V1030" s="89">
        <f t="shared" si="340"/>
        <v>0</v>
      </c>
      <c r="W1030" s="90">
        <f t="shared" si="341"/>
        <v>0</v>
      </c>
      <c r="X1030" s="90">
        <f t="shared" si="342"/>
        <v>0</v>
      </c>
      <c r="Y1030" s="89">
        <f t="shared" si="343"/>
        <v>0</v>
      </c>
      <c r="Z1030" s="89">
        <f t="shared" si="344"/>
        <v>0</v>
      </c>
      <c r="AA1030" s="87"/>
      <c r="AB1030" s="87"/>
      <c r="AD1030" s="186" t="s">
        <v>145</v>
      </c>
    </row>
    <row r="1031" spans="1:30" s="74" customFormat="1" ht="12.95" customHeight="1">
      <c r="A1031" s="75" t="str">
        <f t="shared" si="345"/>
        <v/>
      </c>
      <c r="B1031" s="76">
        <f t="shared" si="346"/>
        <v>178</v>
      </c>
      <c r="C1031" s="77">
        <f t="shared" si="347"/>
        <v>0</v>
      </c>
      <c r="D1031" s="78" t="str">
        <f t="shared" si="348"/>
        <v/>
      </c>
      <c r="E1031" s="79">
        <f t="shared" si="349"/>
        <v>40</v>
      </c>
      <c r="F1031" s="80">
        <v>700</v>
      </c>
      <c r="G1031" s="81">
        <v>64.73</v>
      </c>
      <c r="H1031" s="81">
        <v>61.77</v>
      </c>
      <c r="I1031" s="81">
        <v>2.9600000000000009</v>
      </c>
      <c r="J1031" s="81" t="s">
        <v>111</v>
      </c>
      <c r="K1031" s="81" t="s">
        <v>95</v>
      </c>
      <c r="L1031" s="82">
        <v>0</v>
      </c>
      <c r="M1031" s="83" t="s">
        <v>100</v>
      </c>
      <c r="N1031" s="83" t="s">
        <v>100</v>
      </c>
      <c r="O1031" s="83" t="s">
        <v>100</v>
      </c>
      <c r="P1031" s="84">
        <v>0</v>
      </c>
      <c r="Q1031" s="85">
        <f t="shared" si="350"/>
        <v>1</v>
      </c>
      <c r="R1031" s="91">
        <v>7120</v>
      </c>
      <c r="S1031" s="87"/>
      <c r="T1031" s="88">
        <f>IF(S1031=0,0,SUM($S$5:S1031))</f>
        <v>0</v>
      </c>
      <c r="U1031" s="89">
        <f t="shared" si="339"/>
        <v>0</v>
      </c>
      <c r="V1031" s="89">
        <f t="shared" si="340"/>
        <v>0</v>
      </c>
      <c r="W1031" s="90">
        <f t="shared" si="341"/>
        <v>0</v>
      </c>
      <c r="X1031" s="90">
        <f t="shared" si="342"/>
        <v>0</v>
      </c>
      <c r="Y1031" s="89">
        <f t="shared" si="343"/>
        <v>0</v>
      </c>
      <c r="Z1031" s="89">
        <f t="shared" si="344"/>
        <v>0</v>
      </c>
      <c r="AA1031" s="87"/>
      <c r="AB1031" s="87"/>
      <c r="AD1031" s="186" t="s">
        <v>145</v>
      </c>
    </row>
    <row r="1032" spans="1:30" s="74" customFormat="1" ht="12.95" customHeight="1">
      <c r="A1032" s="75" t="str">
        <f t="shared" si="345"/>
        <v/>
      </c>
      <c r="B1032" s="76">
        <f t="shared" si="346"/>
        <v>178</v>
      </c>
      <c r="C1032" s="77">
        <f t="shared" si="347"/>
        <v>2.1</v>
      </c>
      <c r="D1032" s="78" t="str">
        <f t="shared" si="348"/>
        <v/>
      </c>
      <c r="E1032" s="79">
        <f t="shared" si="349"/>
        <v>2.1</v>
      </c>
      <c r="F1032" s="80">
        <v>700</v>
      </c>
      <c r="G1032" s="81">
        <v>64.760000000000005</v>
      </c>
      <c r="H1032" s="81">
        <v>61.79</v>
      </c>
      <c r="I1032" s="81">
        <v>2.970000000000006</v>
      </c>
      <c r="J1032" s="81" t="s">
        <v>111</v>
      </c>
      <c r="K1032" s="81" t="s">
        <v>95</v>
      </c>
      <c r="L1032" s="82">
        <v>0</v>
      </c>
      <c r="M1032" s="83" t="s">
        <v>100</v>
      </c>
      <c r="N1032" s="83" t="s">
        <v>100</v>
      </c>
      <c r="O1032" s="83" t="s">
        <v>100</v>
      </c>
      <c r="P1032" s="84">
        <v>0</v>
      </c>
      <c r="Q1032" s="85">
        <f t="shared" si="350"/>
        <v>1</v>
      </c>
      <c r="R1032" s="91">
        <v>7122.1</v>
      </c>
      <c r="S1032" s="87"/>
      <c r="T1032" s="88">
        <f>IF(S1032=0,0,SUM($S$5:S1032))</f>
        <v>0</v>
      </c>
      <c r="U1032" s="89">
        <f t="shared" si="339"/>
        <v>0</v>
      </c>
      <c r="V1032" s="89">
        <f t="shared" si="340"/>
        <v>0</v>
      </c>
      <c r="W1032" s="90">
        <f t="shared" si="341"/>
        <v>0</v>
      </c>
      <c r="X1032" s="90">
        <f t="shared" si="342"/>
        <v>0</v>
      </c>
      <c r="Y1032" s="89">
        <f t="shared" si="343"/>
        <v>0</v>
      </c>
      <c r="Z1032" s="89">
        <f t="shared" si="344"/>
        <v>0</v>
      </c>
      <c r="AA1032" s="87"/>
      <c r="AB1032" s="87"/>
      <c r="AD1032" s="186" t="s">
        <v>145</v>
      </c>
    </row>
    <row r="1033" spans="1:30" s="74" customFormat="1" ht="12.95" customHeight="1">
      <c r="A1033" s="75" t="str">
        <f t="shared" si="345"/>
        <v/>
      </c>
      <c r="B1033" s="76">
        <f t="shared" si="346"/>
        <v>179</v>
      </c>
      <c r="C1033" s="77">
        <f t="shared" si="347"/>
        <v>0</v>
      </c>
      <c r="D1033" s="78" t="str">
        <f t="shared" si="348"/>
        <v/>
      </c>
      <c r="E1033" s="79">
        <f t="shared" si="349"/>
        <v>37.9</v>
      </c>
      <c r="F1033" s="80">
        <v>700</v>
      </c>
      <c r="G1033" s="81">
        <v>65.28</v>
      </c>
      <c r="H1033" s="81">
        <v>62.13</v>
      </c>
      <c r="I1033" s="81">
        <v>3.1499999999999986</v>
      </c>
      <c r="J1033" s="81" t="s">
        <v>111</v>
      </c>
      <c r="K1033" s="81" t="s">
        <v>95</v>
      </c>
      <c r="L1033" s="82">
        <v>0</v>
      </c>
      <c r="M1033" s="83" t="s">
        <v>100</v>
      </c>
      <c r="N1033" s="83" t="s">
        <v>100</v>
      </c>
      <c r="O1033" s="83" t="s">
        <v>100</v>
      </c>
      <c r="P1033" s="84">
        <v>0</v>
      </c>
      <c r="Q1033" s="85">
        <f t="shared" si="350"/>
        <v>1</v>
      </c>
      <c r="R1033" s="91">
        <v>7160</v>
      </c>
      <c r="S1033" s="87"/>
      <c r="T1033" s="88">
        <f>IF(S1033=0,0,SUM($S$5:S1033))</f>
        <v>0</v>
      </c>
      <c r="U1033" s="89">
        <f t="shared" si="339"/>
        <v>0</v>
      </c>
      <c r="V1033" s="89">
        <f t="shared" si="340"/>
        <v>0</v>
      </c>
      <c r="W1033" s="90">
        <f t="shared" si="341"/>
        <v>0</v>
      </c>
      <c r="X1033" s="90">
        <f t="shared" si="342"/>
        <v>0</v>
      </c>
      <c r="Y1033" s="89">
        <f t="shared" si="343"/>
        <v>0</v>
      </c>
      <c r="Z1033" s="89">
        <f t="shared" si="344"/>
        <v>0</v>
      </c>
      <c r="AA1033" s="87"/>
      <c r="AB1033" s="87"/>
      <c r="AD1033" s="186" t="s">
        <v>145</v>
      </c>
    </row>
    <row r="1034" spans="1:30" s="74" customFormat="1" ht="12.95" customHeight="1">
      <c r="A1034" s="75" t="str">
        <f t="shared" si="345"/>
        <v/>
      </c>
      <c r="B1034" s="76">
        <f t="shared" si="346"/>
        <v>179</v>
      </c>
      <c r="C1034" s="77">
        <f t="shared" si="347"/>
        <v>2.1</v>
      </c>
      <c r="D1034" s="78" t="str">
        <f t="shared" si="348"/>
        <v/>
      </c>
      <c r="E1034" s="79">
        <f t="shared" si="349"/>
        <v>2.1</v>
      </c>
      <c r="F1034" s="80">
        <v>700</v>
      </c>
      <c r="G1034" s="81">
        <v>65.31</v>
      </c>
      <c r="H1034" s="81">
        <v>62.15</v>
      </c>
      <c r="I1034" s="81">
        <v>3.1600000000000037</v>
      </c>
      <c r="J1034" s="81" t="s">
        <v>111</v>
      </c>
      <c r="K1034" s="81" t="s">
        <v>95</v>
      </c>
      <c r="L1034" s="82">
        <v>0</v>
      </c>
      <c r="M1034" s="83" t="s">
        <v>100</v>
      </c>
      <c r="N1034" s="83" t="s">
        <v>100</v>
      </c>
      <c r="O1034" s="83" t="s">
        <v>100</v>
      </c>
      <c r="P1034" s="84">
        <v>0</v>
      </c>
      <c r="Q1034" s="85">
        <f t="shared" si="350"/>
        <v>1</v>
      </c>
      <c r="R1034" s="91">
        <v>7162.1</v>
      </c>
      <c r="S1034" s="87"/>
      <c r="T1034" s="88">
        <f>IF(S1034=0,0,SUM($S$5:S1034))</f>
        <v>0</v>
      </c>
      <c r="U1034" s="89">
        <f t="shared" si="339"/>
        <v>0</v>
      </c>
      <c r="V1034" s="89">
        <f t="shared" si="340"/>
        <v>0</v>
      </c>
      <c r="W1034" s="90">
        <f t="shared" si="341"/>
        <v>0</v>
      </c>
      <c r="X1034" s="90">
        <f t="shared" si="342"/>
        <v>0</v>
      </c>
      <c r="Y1034" s="89">
        <f t="shared" si="343"/>
        <v>0</v>
      </c>
      <c r="Z1034" s="89">
        <f t="shared" si="344"/>
        <v>0</v>
      </c>
      <c r="AA1034" s="87"/>
      <c r="AB1034" s="87"/>
      <c r="AD1034" s="186" t="s">
        <v>145</v>
      </c>
    </row>
    <row r="1035" spans="1:30" s="74" customFormat="1" ht="12.95" customHeight="1">
      <c r="A1035" s="75" t="str">
        <f t="shared" si="345"/>
        <v/>
      </c>
      <c r="B1035" s="76">
        <f t="shared" si="346"/>
        <v>180</v>
      </c>
      <c r="C1035" s="77">
        <f t="shared" si="347"/>
        <v>0</v>
      </c>
      <c r="D1035" s="78" t="str">
        <f t="shared" si="348"/>
        <v/>
      </c>
      <c r="E1035" s="79">
        <f t="shared" si="349"/>
        <v>37.9</v>
      </c>
      <c r="F1035" s="80">
        <v>700</v>
      </c>
      <c r="G1035" s="81">
        <v>65.569999999999993</v>
      </c>
      <c r="H1035" s="81">
        <v>62.49</v>
      </c>
      <c r="I1035" s="81">
        <v>3.0799999999999912</v>
      </c>
      <c r="J1035" s="81" t="s">
        <v>111</v>
      </c>
      <c r="K1035" s="81" t="s">
        <v>95</v>
      </c>
      <c r="L1035" s="82">
        <v>0</v>
      </c>
      <c r="M1035" s="83" t="s">
        <v>100</v>
      </c>
      <c r="N1035" s="83" t="s">
        <v>100</v>
      </c>
      <c r="O1035" s="83" t="s">
        <v>100</v>
      </c>
      <c r="P1035" s="84">
        <v>0</v>
      </c>
      <c r="Q1035" s="85">
        <f t="shared" si="350"/>
        <v>1</v>
      </c>
      <c r="R1035" s="91">
        <v>7200</v>
      </c>
      <c r="S1035" s="87"/>
      <c r="T1035" s="88">
        <f>IF(S1035=0,0,SUM($S$5:S1035))</f>
        <v>0</v>
      </c>
      <c r="U1035" s="89">
        <f t="shared" si="339"/>
        <v>0</v>
      </c>
      <c r="V1035" s="89">
        <f t="shared" si="340"/>
        <v>0</v>
      </c>
      <c r="W1035" s="90">
        <f t="shared" si="341"/>
        <v>0</v>
      </c>
      <c r="X1035" s="90">
        <f t="shared" si="342"/>
        <v>0</v>
      </c>
      <c r="Y1035" s="89">
        <f t="shared" si="343"/>
        <v>0</v>
      </c>
      <c r="Z1035" s="89">
        <f t="shared" si="344"/>
        <v>0</v>
      </c>
      <c r="AA1035" s="87"/>
      <c r="AB1035" s="87"/>
      <c r="AD1035" s="186" t="s">
        <v>145</v>
      </c>
    </row>
    <row r="1036" spans="1:30" s="74" customFormat="1" ht="12.95" customHeight="1">
      <c r="A1036" s="75" t="str">
        <f t="shared" si="345"/>
        <v/>
      </c>
      <c r="B1036" s="76">
        <f t="shared" si="346"/>
        <v>181</v>
      </c>
      <c r="C1036" s="77">
        <f t="shared" si="347"/>
        <v>0</v>
      </c>
      <c r="D1036" s="78" t="str">
        <f t="shared" si="348"/>
        <v/>
      </c>
      <c r="E1036" s="79">
        <f t="shared" si="349"/>
        <v>40</v>
      </c>
      <c r="F1036" s="80">
        <v>700</v>
      </c>
      <c r="G1036" s="81">
        <v>65.849999999999994</v>
      </c>
      <c r="H1036" s="81">
        <v>62.86</v>
      </c>
      <c r="I1036" s="81">
        <v>2.9899999999999949</v>
      </c>
      <c r="J1036" s="81" t="s">
        <v>111</v>
      </c>
      <c r="K1036" s="81" t="s">
        <v>95</v>
      </c>
      <c r="L1036" s="82">
        <v>0</v>
      </c>
      <c r="M1036" s="83" t="s">
        <v>100</v>
      </c>
      <c r="N1036" s="83" t="s">
        <v>100</v>
      </c>
      <c r="O1036" s="83" t="s">
        <v>100</v>
      </c>
      <c r="P1036" s="84">
        <v>0</v>
      </c>
      <c r="Q1036" s="85">
        <f t="shared" si="350"/>
        <v>1</v>
      </c>
      <c r="R1036" s="91">
        <v>7240</v>
      </c>
      <c r="S1036" s="87"/>
      <c r="T1036" s="88">
        <f>IF(S1036=0,0,SUM($S$5:S1036))</f>
        <v>0</v>
      </c>
      <c r="U1036" s="89">
        <f t="shared" si="339"/>
        <v>0</v>
      </c>
      <c r="V1036" s="89">
        <f t="shared" si="340"/>
        <v>0</v>
      </c>
      <c r="W1036" s="90">
        <f t="shared" si="341"/>
        <v>0</v>
      </c>
      <c r="X1036" s="90">
        <f t="shared" si="342"/>
        <v>0</v>
      </c>
      <c r="Y1036" s="89">
        <f t="shared" si="343"/>
        <v>0</v>
      </c>
      <c r="Z1036" s="89">
        <f t="shared" si="344"/>
        <v>0</v>
      </c>
      <c r="AA1036" s="87"/>
      <c r="AB1036" s="87"/>
      <c r="AD1036" s="186" t="s">
        <v>145</v>
      </c>
    </row>
    <row r="1037" spans="1:30" s="74" customFormat="1" ht="12.95" customHeight="1">
      <c r="A1037" s="75" t="str">
        <f t="shared" si="345"/>
        <v/>
      </c>
      <c r="B1037" s="76">
        <f t="shared" si="346"/>
        <v>181</v>
      </c>
      <c r="C1037" s="77">
        <f t="shared" si="347"/>
        <v>0.8</v>
      </c>
      <c r="D1037" s="78" t="str">
        <f t="shared" si="348"/>
        <v/>
      </c>
      <c r="E1037" s="79">
        <f t="shared" si="349"/>
        <v>0.8</v>
      </c>
      <c r="F1037" s="80">
        <v>700</v>
      </c>
      <c r="G1037" s="81">
        <v>65.849999999999994</v>
      </c>
      <c r="H1037" s="81">
        <v>62.85</v>
      </c>
      <c r="I1037" s="81">
        <v>2.9999999999999929</v>
      </c>
      <c r="J1037" s="81" t="s">
        <v>111</v>
      </c>
      <c r="K1037" s="81" t="s">
        <v>95</v>
      </c>
      <c r="L1037" s="82">
        <v>0</v>
      </c>
      <c r="M1037" s="83" t="s">
        <v>100</v>
      </c>
      <c r="N1037" s="83" t="s">
        <v>115</v>
      </c>
      <c r="O1037" s="83" t="s">
        <v>100</v>
      </c>
      <c r="P1037" s="84">
        <v>0</v>
      </c>
      <c r="Q1037" s="85">
        <f t="shared" si="350"/>
        <v>1</v>
      </c>
      <c r="R1037" s="91">
        <v>7240.8</v>
      </c>
      <c r="S1037" s="87"/>
      <c r="T1037" s="88">
        <f>IF(S1037=0,0,SUM($S$5:S1037))</f>
        <v>0</v>
      </c>
      <c r="U1037" s="89">
        <f t="shared" si="339"/>
        <v>0</v>
      </c>
      <c r="V1037" s="89">
        <f t="shared" si="340"/>
        <v>0</v>
      </c>
      <c r="W1037" s="90">
        <f t="shared" si="341"/>
        <v>0</v>
      </c>
      <c r="X1037" s="90">
        <f t="shared" si="342"/>
        <v>0</v>
      </c>
      <c r="Y1037" s="89">
        <f t="shared" si="343"/>
        <v>0</v>
      </c>
      <c r="Z1037" s="89">
        <f t="shared" si="344"/>
        <v>0</v>
      </c>
      <c r="AA1037" s="87"/>
      <c r="AB1037" s="87"/>
      <c r="AD1037" s="186" t="s">
        <v>145</v>
      </c>
    </row>
    <row r="1038" spans="1:30" s="74" customFormat="1" ht="12.95" customHeight="1">
      <c r="A1038" s="75" t="str">
        <f t="shared" si="345"/>
        <v/>
      </c>
      <c r="B1038" s="76">
        <f t="shared" si="346"/>
        <v>182</v>
      </c>
      <c r="C1038" s="77">
        <f t="shared" si="347"/>
        <v>0</v>
      </c>
      <c r="D1038" s="78" t="str">
        <f t="shared" si="348"/>
        <v/>
      </c>
      <c r="E1038" s="79">
        <f t="shared" si="349"/>
        <v>39.200000000000003</v>
      </c>
      <c r="F1038" s="80">
        <v>700</v>
      </c>
      <c r="G1038" s="81">
        <v>65.760000000000005</v>
      </c>
      <c r="H1038" s="81">
        <v>62.42</v>
      </c>
      <c r="I1038" s="81">
        <v>3.3400000000000034</v>
      </c>
      <c r="J1038" s="81" t="s">
        <v>111</v>
      </c>
      <c r="K1038" s="81" t="s">
        <v>95</v>
      </c>
      <c r="L1038" s="82">
        <v>0</v>
      </c>
      <c r="M1038" s="83" t="s">
        <v>100</v>
      </c>
      <c r="N1038" s="83" t="s">
        <v>100</v>
      </c>
      <c r="O1038" s="83" t="s">
        <v>100</v>
      </c>
      <c r="P1038" s="84">
        <v>0</v>
      </c>
      <c r="Q1038" s="85">
        <f t="shared" si="350"/>
        <v>1</v>
      </c>
      <c r="R1038" s="91">
        <v>7280</v>
      </c>
      <c r="S1038" s="87"/>
      <c r="T1038" s="88">
        <f>IF(S1038=0,0,SUM($S$5:S1038))</f>
        <v>0</v>
      </c>
      <c r="U1038" s="89">
        <f t="shared" si="339"/>
        <v>0</v>
      </c>
      <c r="V1038" s="89">
        <f t="shared" si="340"/>
        <v>0</v>
      </c>
      <c r="W1038" s="90">
        <f t="shared" si="341"/>
        <v>0</v>
      </c>
      <c r="X1038" s="90">
        <f t="shared" si="342"/>
        <v>0</v>
      </c>
      <c r="Y1038" s="89">
        <f t="shared" si="343"/>
        <v>0</v>
      </c>
      <c r="Z1038" s="89">
        <f t="shared" si="344"/>
        <v>0</v>
      </c>
      <c r="AA1038" s="87"/>
      <c r="AB1038" s="87"/>
      <c r="AD1038" s="186" t="s">
        <v>145</v>
      </c>
    </row>
    <row r="1039" spans="1:30" s="74" customFormat="1" ht="12.95" customHeight="1">
      <c r="A1039" s="75" t="str">
        <f t="shared" si="345"/>
        <v/>
      </c>
      <c r="B1039" s="76">
        <f t="shared" si="346"/>
        <v>182</v>
      </c>
      <c r="C1039" s="77">
        <f t="shared" si="347"/>
        <v>2.1</v>
      </c>
      <c r="D1039" s="78" t="str">
        <f t="shared" si="348"/>
        <v/>
      </c>
      <c r="E1039" s="79">
        <f t="shared" si="349"/>
        <v>2.1</v>
      </c>
      <c r="F1039" s="80">
        <v>700</v>
      </c>
      <c r="G1039" s="81">
        <v>65.760000000000005</v>
      </c>
      <c r="H1039" s="81">
        <v>62.39</v>
      </c>
      <c r="I1039" s="81">
        <v>3.3700000000000045</v>
      </c>
      <c r="J1039" s="81" t="s">
        <v>111</v>
      </c>
      <c r="K1039" s="81" t="s">
        <v>95</v>
      </c>
      <c r="L1039" s="82">
        <v>0</v>
      </c>
      <c r="M1039" s="83" t="s">
        <v>100</v>
      </c>
      <c r="N1039" s="83" t="s">
        <v>100</v>
      </c>
      <c r="O1039" s="83" t="s">
        <v>100</v>
      </c>
      <c r="P1039" s="84">
        <v>0</v>
      </c>
      <c r="Q1039" s="85">
        <f t="shared" si="350"/>
        <v>1</v>
      </c>
      <c r="R1039" s="91">
        <v>7282.1</v>
      </c>
      <c r="S1039" s="87"/>
      <c r="T1039" s="88">
        <f>IF(S1039=0,0,SUM($S$5:S1039))</f>
        <v>0</v>
      </c>
      <c r="U1039" s="89">
        <f t="shared" si="339"/>
        <v>0</v>
      </c>
      <c r="V1039" s="89">
        <f t="shared" si="340"/>
        <v>0</v>
      </c>
      <c r="W1039" s="90">
        <f t="shared" si="341"/>
        <v>0</v>
      </c>
      <c r="X1039" s="90">
        <f t="shared" si="342"/>
        <v>0</v>
      </c>
      <c r="Y1039" s="89">
        <f t="shared" si="343"/>
        <v>0</v>
      </c>
      <c r="Z1039" s="89">
        <f t="shared" si="344"/>
        <v>0</v>
      </c>
      <c r="AA1039" s="87"/>
      <c r="AB1039" s="87"/>
      <c r="AD1039" s="186" t="s">
        <v>145</v>
      </c>
    </row>
    <row r="1040" spans="1:30" s="74" customFormat="1" ht="12.95" customHeight="1">
      <c r="A1040" s="75" t="str">
        <f t="shared" si="345"/>
        <v/>
      </c>
      <c r="B1040" s="76">
        <f t="shared" si="346"/>
        <v>183</v>
      </c>
      <c r="C1040" s="77">
        <f t="shared" si="347"/>
        <v>0</v>
      </c>
      <c r="D1040" s="78" t="str">
        <f t="shared" si="348"/>
        <v/>
      </c>
      <c r="E1040" s="79">
        <f t="shared" si="349"/>
        <v>37.9</v>
      </c>
      <c r="F1040" s="80">
        <v>700</v>
      </c>
      <c r="G1040" s="81">
        <v>65.48</v>
      </c>
      <c r="H1040" s="81">
        <v>61.97</v>
      </c>
      <c r="I1040" s="81">
        <v>3.5100000000000051</v>
      </c>
      <c r="J1040" s="81" t="s">
        <v>111</v>
      </c>
      <c r="K1040" s="81" t="s">
        <v>95</v>
      </c>
      <c r="L1040" s="82">
        <v>0</v>
      </c>
      <c r="M1040" s="83" t="s">
        <v>100</v>
      </c>
      <c r="N1040" s="83" t="s">
        <v>100</v>
      </c>
      <c r="O1040" s="83" t="s">
        <v>100</v>
      </c>
      <c r="P1040" s="84">
        <v>0</v>
      </c>
      <c r="Q1040" s="85">
        <f t="shared" si="350"/>
        <v>1</v>
      </c>
      <c r="R1040" s="91">
        <v>7320</v>
      </c>
      <c r="S1040" s="87"/>
      <c r="T1040" s="88">
        <f>IF(S1040=0,0,SUM($S$5:S1040))</f>
        <v>0</v>
      </c>
      <c r="U1040" s="89">
        <f t="shared" si="339"/>
        <v>0</v>
      </c>
      <c r="V1040" s="89">
        <f t="shared" si="340"/>
        <v>0</v>
      </c>
      <c r="W1040" s="90">
        <f t="shared" si="341"/>
        <v>0</v>
      </c>
      <c r="X1040" s="90">
        <f t="shared" si="342"/>
        <v>0</v>
      </c>
      <c r="Y1040" s="89">
        <f t="shared" si="343"/>
        <v>0</v>
      </c>
      <c r="Z1040" s="89">
        <f t="shared" si="344"/>
        <v>0</v>
      </c>
      <c r="AA1040" s="87"/>
      <c r="AB1040" s="87"/>
      <c r="AD1040" s="186" t="s">
        <v>145</v>
      </c>
    </row>
    <row r="1041" spans="1:30" s="74" customFormat="1" ht="12.95" customHeight="1">
      <c r="A1041" s="75" t="str">
        <f t="shared" si="345"/>
        <v/>
      </c>
      <c r="B1041" s="76">
        <f t="shared" si="346"/>
        <v>183</v>
      </c>
      <c r="C1041" s="77">
        <f t="shared" si="347"/>
        <v>2.1</v>
      </c>
      <c r="D1041" s="78" t="str">
        <f t="shared" si="348"/>
        <v/>
      </c>
      <c r="E1041" s="79">
        <f t="shared" si="349"/>
        <v>2.1</v>
      </c>
      <c r="F1041" s="80">
        <v>700</v>
      </c>
      <c r="G1041" s="81">
        <v>65.459999999999994</v>
      </c>
      <c r="H1041" s="81">
        <v>61.95</v>
      </c>
      <c r="I1041" s="81">
        <v>3.5099999999999909</v>
      </c>
      <c r="J1041" s="81" t="s">
        <v>111</v>
      </c>
      <c r="K1041" s="81" t="s">
        <v>95</v>
      </c>
      <c r="L1041" s="82">
        <v>0</v>
      </c>
      <c r="M1041" s="83" t="s">
        <v>100</v>
      </c>
      <c r="N1041" s="83" t="s">
        <v>100</v>
      </c>
      <c r="O1041" s="83" t="s">
        <v>100</v>
      </c>
      <c r="P1041" s="84">
        <v>0</v>
      </c>
      <c r="Q1041" s="85">
        <f t="shared" si="350"/>
        <v>1</v>
      </c>
      <c r="R1041" s="91">
        <v>7322.1</v>
      </c>
      <c r="S1041" s="87"/>
      <c r="T1041" s="88">
        <f>IF(S1041=0,0,SUM($S$5:S1041))</f>
        <v>0</v>
      </c>
      <c r="U1041" s="89">
        <f t="shared" si="339"/>
        <v>0</v>
      </c>
      <c r="V1041" s="89">
        <f t="shared" si="340"/>
        <v>0</v>
      </c>
      <c r="W1041" s="90">
        <f t="shared" si="341"/>
        <v>0</v>
      </c>
      <c r="X1041" s="90">
        <f t="shared" si="342"/>
        <v>0</v>
      </c>
      <c r="Y1041" s="89">
        <f t="shared" si="343"/>
        <v>0</v>
      </c>
      <c r="Z1041" s="89">
        <f t="shared" si="344"/>
        <v>0</v>
      </c>
      <c r="AA1041" s="87"/>
      <c r="AB1041" s="87"/>
      <c r="AD1041" s="186" t="s">
        <v>145</v>
      </c>
    </row>
    <row r="1042" spans="1:30" s="74" customFormat="1" ht="12.95" customHeight="1">
      <c r="A1042" s="75" t="str">
        <f t="shared" si="345"/>
        <v/>
      </c>
      <c r="B1042" s="76">
        <f t="shared" si="346"/>
        <v>184</v>
      </c>
      <c r="C1042" s="77">
        <f t="shared" si="347"/>
        <v>0</v>
      </c>
      <c r="D1042" s="78" t="str">
        <f t="shared" si="348"/>
        <v/>
      </c>
      <c r="E1042" s="79">
        <f t="shared" si="349"/>
        <v>37.9</v>
      </c>
      <c r="F1042" s="80">
        <v>700</v>
      </c>
      <c r="G1042" s="81">
        <v>64.819999999999993</v>
      </c>
      <c r="H1042" s="81">
        <v>61.53</v>
      </c>
      <c r="I1042" s="81">
        <v>3.289999999999992</v>
      </c>
      <c r="J1042" s="81" t="s">
        <v>111</v>
      </c>
      <c r="K1042" s="81" t="s">
        <v>95</v>
      </c>
      <c r="L1042" s="82">
        <v>0</v>
      </c>
      <c r="M1042" s="83" t="s">
        <v>100</v>
      </c>
      <c r="N1042" s="83" t="s">
        <v>100</v>
      </c>
      <c r="O1042" s="83" t="s">
        <v>100</v>
      </c>
      <c r="P1042" s="84">
        <v>0</v>
      </c>
      <c r="Q1042" s="85">
        <f t="shared" si="350"/>
        <v>1</v>
      </c>
      <c r="R1042" s="91">
        <v>7360</v>
      </c>
      <c r="S1042" s="87"/>
      <c r="T1042" s="88">
        <f>IF(S1042=0,0,SUM($S$5:S1042))</f>
        <v>0</v>
      </c>
      <c r="U1042" s="89">
        <f t="shared" si="339"/>
        <v>0</v>
      </c>
      <c r="V1042" s="89">
        <f t="shared" si="340"/>
        <v>0</v>
      </c>
      <c r="W1042" s="90">
        <f t="shared" si="341"/>
        <v>0</v>
      </c>
      <c r="X1042" s="90">
        <f t="shared" si="342"/>
        <v>0</v>
      </c>
      <c r="Y1042" s="89">
        <f t="shared" si="343"/>
        <v>0</v>
      </c>
      <c r="Z1042" s="89">
        <f t="shared" si="344"/>
        <v>0</v>
      </c>
      <c r="AA1042" s="87"/>
      <c r="AB1042" s="87"/>
      <c r="AD1042" s="186" t="s">
        <v>145</v>
      </c>
    </row>
    <row r="1043" spans="1:30" s="74" customFormat="1" ht="12.95" customHeight="1">
      <c r="A1043" s="75" t="str">
        <f t="shared" si="345"/>
        <v/>
      </c>
      <c r="B1043" s="76">
        <f t="shared" si="346"/>
        <v>184</v>
      </c>
      <c r="C1043" s="77">
        <f t="shared" si="347"/>
        <v>20.8</v>
      </c>
      <c r="D1043" s="78" t="str">
        <f t="shared" si="348"/>
        <v/>
      </c>
      <c r="E1043" s="79">
        <f t="shared" si="349"/>
        <v>20.8</v>
      </c>
      <c r="F1043" s="80">
        <v>700</v>
      </c>
      <c r="G1043" s="81">
        <v>64.459999999999994</v>
      </c>
      <c r="H1043" s="81">
        <v>61.3</v>
      </c>
      <c r="I1043" s="81">
        <v>3.1599999999999966</v>
      </c>
      <c r="J1043" s="81" t="s">
        <v>111</v>
      </c>
      <c r="K1043" s="81" t="s">
        <v>95</v>
      </c>
      <c r="L1043" s="82">
        <v>0</v>
      </c>
      <c r="M1043" s="83" t="s">
        <v>100</v>
      </c>
      <c r="N1043" s="83" t="s">
        <v>100</v>
      </c>
      <c r="O1043" s="83" t="s">
        <v>100</v>
      </c>
      <c r="P1043" s="84">
        <v>0</v>
      </c>
      <c r="Q1043" s="85">
        <f t="shared" si="350"/>
        <v>1</v>
      </c>
      <c r="R1043" s="91">
        <v>7380.8</v>
      </c>
      <c r="S1043" s="87"/>
      <c r="T1043" s="88">
        <f>IF(S1043=0,0,SUM($S$5:S1043))</f>
        <v>0</v>
      </c>
      <c r="U1043" s="89">
        <f t="shared" si="339"/>
        <v>0</v>
      </c>
      <c r="V1043" s="89">
        <f t="shared" si="340"/>
        <v>0</v>
      </c>
      <c r="W1043" s="90">
        <f t="shared" si="341"/>
        <v>0</v>
      </c>
      <c r="X1043" s="90">
        <f t="shared" si="342"/>
        <v>0</v>
      </c>
      <c r="Y1043" s="89">
        <f t="shared" si="343"/>
        <v>0</v>
      </c>
      <c r="Z1043" s="89">
        <f t="shared" si="344"/>
        <v>0</v>
      </c>
      <c r="AA1043" s="87"/>
      <c r="AB1043" s="87"/>
      <c r="AD1043" s="186" t="s">
        <v>145</v>
      </c>
    </row>
    <row r="1044" spans="1:30" s="74" customFormat="1" ht="12.95" customHeight="1">
      <c r="A1044" s="75" t="str">
        <f t="shared" si="345"/>
        <v/>
      </c>
      <c r="B1044" s="76">
        <f t="shared" si="346"/>
        <v>185</v>
      </c>
      <c r="C1044" s="77">
        <f t="shared" si="347"/>
        <v>0</v>
      </c>
      <c r="D1044" s="78" t="str">
        <f t="shared" si="348"/>
        <v/>
      </c>
      <c r="E1044" s="79">
        <f t="shared" si="349"/>
        <v>19.2</v>
      </c>
      <c r="F1044" s="80">
        <v>700</v>
      </c>
      <c r="G1044" s="81">
        <v>64.14</v>
      </c>
      <c r="H1044" s="81">
        <v>61.06</v>
      </c>
      <c r="I1044" s="81">
        <v>3.0799999999999983</v>
      </c>
      <c r="J1044" s="81" t="s">
        <v>111</v>
      </c>
      <c r="K1044" s="81" t="s">
        <v>95</v>
      </c>
      <c r="L1044" s="82">
        <v>0</v>
      </c>
      <c r="M1044" s="83" t="s">
        <v>100</v>
      </c>
      <c r="N1044" s="83" t="s">
        <v>100</v>
      </c>
      <c r="O1044" s="83" t="s">
        <v>100</v>
      </c>
      <c r="P1044" s="84">
        <v>0</v>
      </c>
      <c r="Q1044" s="85">
        <f t="shared" si="350"/>
        <v>1</v>
      </c>
      <c r="R1044" s="91">
        <v>7400</v>
      </c>
      <c r="S1044" s="87"/>
      <c r="T1044" s="88">
        <f>IF(S1044=0,0,SUM($S$5:S1044))</f>
        <v>0</v>
      </c>
      <c r="U1044" s="89">
        <f t="shared" si="339"/>
        <v>0</v>
      </c>
      <c r="V1044" s="89">
        <f t="shared" si="340"/>
        <v>0</v>
      </c>
      <c r="W1044" s="90">
        <f t="shared" si="341"/>
        <v>0</v>
      </c>
      <c r="X1044" s="90">
        <f t="shared" si="342"/>
        <v>0</v>
      </c>
      <c r="Y1044" s="89">
        <f t="shared" si="343"/>
        <v>0</v>
      </c>
      <c r="Z1044" s="89">
        <f t="shared" si="344"/>
        <v>0</v>
      </c>
      <c r="AA1044" s="87"/>
      <c r="AB1044" s="87"/>
      <c r="AD1044" s="186" t="s">
        <v>145</v>
      </c>
    </row>
    <row r="1045" spans="1:30" s="74" customFormat="1" ht="12.95" customHeight="1">
      <c r="A1045" s="75" t="str">
        <f t="shared" si="345"/>
        <v/>
      </c>
      <c r="B1045" s="76">
        <f t="shared" si="346"/>
        <v>186</v>
      </c>
      <c r="C1045" s="77">
        <f t="shared" si="347"/>
        <v>0</v>
      </c>
      <c r="D1045" s="78" t="str">
        <f t="shared" si="348"/>
        <v/>
      </c>
      <c r="E1045" s="79">
        <f t="shared" si="349"/>
        <v>40</v>
      </c>
      <c r="F1045" s="80">
        <v>700</v>
      </c>
      <c r="G1045" s="81">
        <v>63.46</v>
      </c>
      <c r="H1045" s="81">
        <v>60.55</v>
      </c>
      <c r="I1045" s="81">
        <v>2.9100000000000037</v>
      </c>
      <c r="J1045" s="81" t="s">
        <v>111</v>
      </c>
      <c r="K1045" s="81" t="s">
        <v>95</v>
      </c>
      <c r="L1045" s="82">
        <v>0</v>
      </c>
      <c r="M1045" s="83" t="s">
        <v>100</v>
      </c>
      <c r="N1045" s="83" t="s">
        <v>100</v>
      </c>
      <c r="O1045" s="83" t="s">
        <v>100</v>
      </c>
      <c r="P1045" s="84">
        <v>0</v>
      </c>
      <c r="Q1045" s="85">
        <f t="shared" si="350"/>
        <v>1</v>
      </c>
      <c r="R1045" s="91">
        <v>7440</v>
      </c>
      <c r="S1045" s="87"/>
      <c r="T1045" s="88">
        <f>IF(S1045=0,0,SUM($S$5:S1045))</f>
        <v>0</v>
      </c>
      <c r="U1045" s="89">
        <f t="shared" si="339"/>
        <v>0</v>
      </c>
      <c r="V1045" s="89">
        <f t="shared" si="340"/>
        <v>0</v>
      </c>
      <c r="W1045" s="90">
        <f t="shared" si="341"/>
        <v>0</v>
      </c>
      <c r="X1045" s="90">
        <f t="shared" si="342"/>
        <v>0</v>
      </c>
      <c r="Y1045" s="89">
        <f t="shared" si="343"/>
        <v>0</v>
      </c>
      <c r="Z1045" s="89">
        <f t="shared" si="344"/>
        <v>0</v>
      </c>
      <c r="AA1045" s="87"/>
      <c r="AB1045" s="87"/>
      <c r="AD1045" s="186" t="s">
        <v>145</v>
      </c>
    </row>
    <row r="1046" spans="1:30" s="74" customFormat="1" ht="12.95" customHeight="1">
      <c r="A1046" s="75" t="str">
        <f t="shared" si="345"/>
        <v/>
      </c>
      <c r="B1046" s="76">
        <f t="shared" si="346"/>
        <v>186</v>
      </c>
      <c r="C1046" s="77">
        <f t="shared" si="347"/>
        <v>2.1</v>
      </c>
      <c r="D1046" s="78" t="str">
        <f t="shared" si="348"/>
        <v/>
      </c>
      <c r="E1046" s="79">
        <f t="shared" si="349"/>
        <v>2.1</v>
      </c>
      <c r="F1046" s="80">
        <v>700</v>
      </c>
      <c r="G1046" s="81">
        <v>63.42</v>
      </c>
      <c r="H1046" s="81">
        <v>60.52</v>
      </c>
      <c r="I1046" s="81">
        <v>2.8999999999999986</v>
      </c>
      <c r="J1046" s="81" t="s">
        <v>111</v>
      </c>
      <c r="K1046" s="81" t="s">
        <v>95</v>
      </c>
      <c r="L1046" s="82">
        <v>0</v>
      </c>
      <c r="M1046" s="83" t="s">
        <v>100</v>
      </c>
      <c r="N1046" s="83" t="s">
        <v>100</v>
      </c>
      <c r="O1046" s="83" t="s">
        <v>100</v>
      </c>
      <c r="P1046" s="84">
        <v>0</v>
      </c>
      <c r="Q1046" s="85">
        <f t="shared" si="350"/>
        <v>1</v>
      </c>
      <c r="R1046" s="91">
        <v>7442.1</v>
      </c>
      <c r="S1046" s="87"/>
      <c r="T1046" s="88">
        <f>IF(S1046=0,0,SUM($S$5:S1046))</f>
        <v>0</v>
      </c>
      <c r="U1046" s="89">
        <f t="shared" si="339"/>
        <v>0</v>
      </c>
      <c r="V1046" s="89">
        <f t="shared" si="340"/>
        <v>0</v>
      </c>
      <c r="W1046" s="90">
        <f t="shared" si="341"/>
        <v>0</v>
      </c>
      <c r="X1046" s="90">
        <f t="shared" si="342"/>
        <v>0</v>
      </c>
      <c r="Y1046" s="89">
        <f t="shared" si="343"/>
        <v>0</v>
      </c>
      <c r="Z1046" s="89">
        <f t="shared" si="344"/>
        <v>0</v>
      </c>
      <c r="AA1046" s="87"/>
      <c r="AB1046" s="87"/>
      <c r="AD1046" s="186" t="s">
        <v>145</v>
      </c>
    </row>
    <row r="1047" spans="1:30" s="74" customFormat="1" ht="12.95" customHeight="1">
      <c r="A1047" s="75" t="str">
        <f t="shared" si="345"/>
        <v/>
      </c>
      <c r="B1047" s="76">
        <f t="shared" si="346"/>
        <v>187</v>
      </c>
      <c r="C1047" s="77">
        <f t="shared" si="347"/>
        <v>0</v>
      </c>
      <c r="D1047" s="78" t="str">
        <f t="shared" si="348"/>
        <v/>
      </c>
      <c r="E1047" s="79">
        <f t="shared" si="349"/>
        <v>37.9</v>
      </c>
      <c r="F1047" s="80">
        <v>700</v>
      </c>
      <c r="G1047" s="81">
        <v>62.64</v>
      </c>
      <c r="H1047" s="81">
        <v>60.04</v>
      </c>
      <c r="I1047" s="81">
        <v>2.6000000000000014</v>
      </c>
      <c r="J1047" s="81" t="s">
        <v>111</v>
      </c>
      <c r="K1047" s="81" t="s">
        <v>95</v>
      </c>
      <c r="L1047" s="82">
        <v>0</v>
      </c>
      <c r="M1047" s="83" t="s">
        <v>100</v>
      </c>
      <c r="N1047" s="83" t="s">
        <v>100</v>
      </c>
      <c r="O1047" s="83" t="s">
        <v>100</v>
      </c>
      <c r="P1047" s="84">
        <v>0</v>
      </c>
      <c r="Q1047" s="85">
        <f t="shared" si="350"/>
        <v>1</v>
      </c>
      <c r="R1047" s="91">
        <v>7480</v>
      </c>
      <c r="S1047" s="87"/>
      <c r="T1047" s="88">
        <f>IF(S1047=0,0,SUM($S$5:S1047))</f>
        <v>0</v>
      </c>
      <c r="U1047" s="89">
        <f t="shared" si="339"/>
        <v>0</v>
      </c>
      <c r="V1047" s="89">
        <f t="shared" si="340"/>
        <v>0</v>
      </c>
      <c r="W1047" s="90">
        <f t="shared" si="341"/>
        <v>0</v>
      </c>
      <c r="X1047" s="90">
        <f t="shared" si="342"/>
        <v>0</v>
      </c>
      <c r="Y1047" s="89">
        <f t="shared" si="343"/>
        <v>0</v>
      </c>
      <c r="Z1047" s="89">
        <f t="shared" si="344"/>
        <v>0</v>
      </c>
      <c r="AA1047" s="87"/>
      <c r="AB1047" s="87"/>
      <c r="AD1047" s="186" t="s">
        <v>145</v>
      </c>
    </row>
    <row r="1048" spans="1:30" s="74" customFormat="1" ht="12.95" customHeight="1">
      <c r="A1048" s="75" t="str">
        <f t="shared" si="345"/>
        <v/>
      </c>
      <c r="B1048" s="76">
        <f t="shared" si="346"/>
        <v>187</v>
      </c>
      <c r="C1048" s="77">
        <f t="shared" si="347"/>
        <v>2.1</v>
      </c>
      <c r="D1048" s="78" t="str">
        <f t="shared" si="348"/>
        <v/>
      </c>
      <c r="E1048" s="79">
        <f t="shared" si="349"/>
        <v>2.1</v>
      </c>
      <c r="F1048" s="80">
        <v>700</v>
      </c>
      <c r="G1048" s="81">
        <v>62.6</v>
      </c>
      <c r="H1048" s="81">
        <v>60.01</v>
      </c>
      <c r="I1048" s="81">
        <v>2.5900000000000034</v>
      </c>
      <c r="J1048" s="81" t="s">
        <v>111</v>
      </c>
      <c r="K1048" s="81" t="s">
        <v>95</v>
      </c>
      <c r="L1048" s="82">
        <v>0</v>
      </c>
      <c r="M1048" s="83" t="s">
        <v>100</v>
      </c>
      <c r="N1048" s="83" t="s">
        <v>100</v>
      </c>
      <c r="O1048" s="83" t="s">
        <v>100</v>
      </c>
      <c r="P1048" s="84">
        <v>0</v>
      </c>
      <c r="Q1048" s="85">
        <f t="shared" si="350"/>
        <v>1</v>
      </c>
      <c r="R1048" s="91">
        <v>7482.1</v>
      </c>
      <c r="S1048" s="87"/>
      <c r="T1048" s="88">
        <f>IF(S1048=0,0,SUM($S$5:S1048))</f>
        <v>0</v>
      </c>
      <c r="U1048" s="89">
        <f t="shared" si="339"/>
        <v>0</v>
      </c>
      <c r="V1048" s="89">
        <f t="shared" si="340"/>
        <v>0</v>
      </c>
      <c r="W1048" s="90">
        <f t="shared" si="341"/>
        <v>0</v>
      </c>
      <c r="X1048" s="90">
        <f t="shared" si="342"/>
        <v>0</v>
      </c>
      <c r="Y1048" s="89">
        <f t="shared" si="343"/>
        <v>0</v>
      </c>
      <c r="Z1048" s="89">
        <f t="shared" si="344"/>
        <v>0</v>
      </c>
      <c r="AA1048" s="87"/>
      <c r="AB1048" s="87"/>
      <c r="AD1048" s="186" t="s">
        <v>145</v>
      </c>
    </row>
    <row r="1049" spans="1:30" s="74" customFormat="1" ht="12.95" customHeight="1">
      <c r="A1049" s="75" t="str">
        <f t="shared" si="345"/>
        <v/>
      </c>
      <c r="B1049" s="76">
        <f t="shared" si="346"/>
        <v>188</v>
      </c>
      <c r="C1049" s="77">
        <f t="shared" si="347"/>
        <v>0</v>
      </c>
      <c r="D1049" s="78" t="str">
        <f t="shared" si="348"/>
        <v/>
      </c>
      <c r="E1049" s="79">
        <f t="shared" si="349"/>
        <v>37.9</v>
      </c>
      <c r="F1049" s="80">
        <v>700</v>
      </c>
      <c r="G1049" s="81">
        <v>61.79</v>
      </c>
      <c r="H1049" s="81">
        <v>59.53</v>
      </c>
      <c r="I1049" s="81">
        <v>2.259999999999998</v>
      </c>
      <c r="J1049" s="81" t="s">
        <v>111</v>
      </c>
      <c r="K1049" s="81" t="s">
        <v>95</v>
      </c>
      <c r="L1049" s="82">
        <v>0</v>
      </c>
      <c r="M1049" s="83" t="s">
        <v>100</v>
      </c>
      <c r="N1049" s="83" t="s">
        <v>100</v>
      </c>
      <c r="O1049" s="83" t="s">
        <v>100</v>
      </c>
      <c r="P1049" s="84">
        <v>0</v>
      </c>
      <c r="Q1049" s="85">
        <f t="shared" si="350"/>
        <v>1</v>
      </c>
      <c r="R1049" s="91">
        <v>7520</v>
      </c>
      <c r="S1049" s="87"/>
      <c r="T1049" s="88">
        <f>IF(S1049=0,0,SUM($S$5:S1049))</f>
        <v>0</v>
      </c>
      <c r="U1049" s="89">
        <f t="shared" si="339"/>
        <v>0</v>
      </c>
      <c r="V1049" s="89">
        <f t="shared" si="340"/>
        <v>0</v>
      </c>
      <c r="W1049" s="90">
        <f t="shared" si="341"/>
        <v>0</v>
      </c>
      <c r="X1049" s="90">
        <f t="shared" si="342"/>
        <v>0</v>
      </c>
      <c r="Y1049" s="89">
        <f t="shared" si="343"/>
        <v>0</v>
      </c>
      <c r="Z1049" s="89">
        <f t="shared" si="344"/>
        <v>0</v>
      </c>
      <c r="AA1049" s="87"/>
      <c r="AB1049" s="87"/>
      <c r="AD1049" s="186" t="s">
        <v>145</v>
      </c>
    </row>
    <row r="1050" spans="1:30" s="74" customFormat="1" ht="12.95" customHeight="1">
      <c r="A1050" s="75" t="str">
        <f t="shared" si="345"/>
        <v/>
      </c>
      <c r="B1050" s="76">
        <f t="shared" si="346"/>
        <v>188</v>
      </c>
      <c r="C1050" s="77">
        <f t="shared" si="347"/>
        <v>2.1</v>
      </c>
      <c r="D1050" s="78" t="str">
        <f t="shared" si="348"/>
        <v/>
      </c>
      <c r="E1050" s="79">
        <f t="shared" si="349"/>
        <v>2.1</v>
      </c>
      <c r="F1050" s="80">
        <v>700</v>
      </c>
      <c r="G1050" s="81">
        <v>61.75</v>
      </c>
      <c r="H1050" s="81">
        <v>59.5</v>
      </c>
      <c r="I1050" s="81">
        <v>2.25</v>
      </c>
      <c r="J1050" s="81" t="s">
        <v>111</v>
      </c>
      <c r="K1050" s="81" t="s">
        <v>95</v>
      </c>
      <c r="L1050" s="82">
        <v>0</v>
      </c>
      <c r="M1050" s="83" t="s">
        <v>100</v>
      </c>
      <c r="N1050" s="83" t="s">
        <v>100</v>
      </c>
      <c r="O1050" s="83" t="s">
        <v>100</v>
      </c>
      <c r="P1050" s="84">
        <v>0</v>
      </c>
      <c r="Q1050" s="85">
        <f t="shared" si="350"/>
        <v>1</v>
      </c>
      <c r="R1050" s="91">
        <v>7522.1</v>
      </c>
      <c r="S1050" s="87"/>
      <c r="T1050" s="88">
        <f>IF(S1050=0,0,SUM($S$5:S1050))</f>
        <v>0</v>
      </c>
      <c r="U1050" s="89">
        <f t="shared" si="339"/>
        <v>0</v>
      </c>
      <c r="V1050" s="89">
        <f t="shared" si="340"/>
        <v>0</v>
      </c>
      <c r="W1050" s="90">
        <f t="shared" si="341"/>
        <v>0</v>
      </c>
      <c r="X1050" s="90">
        <f t="shared" si="342"/>
        <v>0</v>
      </c>
      <c r="Y1050" s="89">
        <f t="shared" si="343"/>
        <v>0</v>
      </c>
      <c r="Z1050" s="89">
        <f t="shared" si="344"/>
        <v>0</v>
      </c>
      <c r="AA1050" s="87"/>
      <c r="AB1050" s="87"/>
      <c r="AD1050" s="186" t="s">
        <v>145</v>
      </c>
    </row>
    <row r="1051" spans="1:30" s="74" customFormat="1" ht="12.95" customHeight="1">
      <c r="A1051" s="75" t="str">
        <f t="shared" si="345"/>
        <v/>
      </c>
      <c r="B1051" s="76">
        <f t="shared" si="346"/>
        <v>188</v>
      </c>
      <c r="C1051" s="77">
        <f t="shared" si="347"/>
        <v>15.6</v>
      </c>
      <c r="D1051" s="78" t="str">
        <f t="shared" si="348"/>
        <v/>
      </c>
      <c r="E1051" s="79">
        <f t="shared" si="349"/>
        <v>13.5</v>
      </c>
      <c r="F1051" s="80">
        <v>700</v>
      </c>
      <c r="G1051" s="81">
        <v>61.51</v>
      </c>
      <c r="H1051" s="81">
        <v>59.33</v>
      </c>
      <c r="I1051" s="81">
        <v>2.1799999999999997</v>
      </c>
      <c r="J1051" s="81" t="s">
        <v>111</v>
      </c>
      <c r="K1051" s="81" t="s">
        <v>95</v>
      </c>
      <c r="L1051" s="82">
        <v>0</v>
      </c>
      <c r="M1051" s="83" t="s">
        <v>100</v>
      </c>
      <c r="N1051" s="83" t="s">
        <v>100</v>
      </c>
      <c r="O1051" s="83" t="s">
        <v>100</v>
      </c>
      <c r="P1051" s="84">
        <v>0</v>
      </c>
      <c r="Q1051" s="85">
        <f t="shared" si="350"/>
        <v>1</v>
      </c>
      <c r="R1051" s="91">
        <v>7535.6</v>
      </c>
      <c r="S1051" s="87"/>
      <c r="T1051" s="88">
        <f>IF(S1051=0,0,SUM($S$5:S1051))</f>
        <v>0</v>
      </c>
      <c r="U1051" s="89">
        <f t="shared" si="339"/>
        <v>0</v>
      </c>
      <c r="V1051" s="89">
        <f t="shared" si="340"/>
        <v>0</v>
      </c>
      <c r="W1051" s="90">
        <f t="shared" si="341"/>
        <v>0</v>
      </c>
      <c r="X1051" s="90">
        <f t="shared" si="342"/>
        <v>0</v>
      </c>
      <c r="Y1051" s="89">
        <f t="shared" si="343"/>
        <v>0</v>
      </c>
      <c r="Z1051" s="89">
        <f t="shared" si="344"/>
        <v>0</v>
      </c>
      <c r="AA1051" s="87"/>
      <c r="AB1051" s="87"/>
      <c r="AD1051" s="186" t="s">
        <v>145</v>
      </c>
    </row>
    <row r="1052" spans="1:30" s="74" customFormat="1" ht="12.95" customHeight="1">
      <c r="A1052" s="75" t="str">
        <f t="shared" si="345"/>
        <v/>
      </c>
      <c r="B1052" s="76">
        <f t="shared" si="346"/>
        <v>189</v>
      </c>
      <c r="C1052" s="77">
        <f t="shared" si="347"/>
        <v>0</v>
      </c>
      <c r="D1052" s="78" t="str">
        <f t="shared" si="348"/>
        <v/>
      </c>
      <c r="E1052" s="79">
        <f t="shared" si="349"/>
        <v>24.4</v>
      </c>
      <c r="F1052" s="80">
        <v>700</v>
      </c>
      <c r="G1052" s="81">
        <v>61.08</v>
      </c>
      <c r="H1052" s="81">
        <v>59.07</v>
      </c>
      <c r="I1052" s="81">
        <v>2.009999999999998</v>
      </c>
      <c r="J1052" s="81" t="s">
        <v>111</v>
      </c>
      <c r="K1052" s="81" t="s">
        <v>95</v>
      </c>
      <c r="L1052" s="82">
        <v>0</v>
      </c>
      <c r="M1052" s="83" t="s">
        <v>100</v>
      </c>
      <c r="N1052" s="83" t="s">
        <v>100</v>
      </c>
      <c r="O1052" s="83" t="s">
        <v>100</v>
      </c>
      <c r="P1052" s="84">
        <v>0</v>
      </c>
      <c r="Q1052" s="85">
        <f t="shared" si="350"/>
        <v>1</v>
      </c>
      <c r="R1052" s="91">
        <v>7560</v>
      </c>
      <c r="S1052" s="87"/>
      <c r="T1052" s="88">
        <f>IF(S1052=0,0,SUM($S$5:S1052))</f>
        <v>0</v>
      </c>
      <c r="U1052" s="89">
        <f t="shared" si="339"/>
        <v>0</v>
      </c>
      <c r="V1052" s="89">
        <f t="shared" si="340"/>
        <v>0</v>
      </c>
      <c r="W1052" s="90">
        <f t="shared" si="341"/>
        <v>0</v>
      </c>
      <c r="X1052" s="90">
        <f t="shared" si="342"/>
        <v>0</v>
      </c>
      <c r="Y1052" s="89">
        <f t="shared" si="343"/>
        <v>0</v>
      </c>
      <c r="Z1052" s="89">
        <f t="shared" si="344"/>
        <v>0</v>
      </c>
      <c r="AA1052" s="87"/>
      <c r="AB1052" s="87"/>
      <c r="AD1052" s="186" t="s">
        <v>145</v>
      </c>
    </row>
    <row r="1053" spans="1:30" s="74" customFormat="1" ht="12.95" customHeight="1">
      <c r="A1053" s="75" t="str">
        <f t="shared" si="345"/>
        <v/>
      </c>
      <c r="B1053" s="76">
        <f t="shared" si="346"/>
        <v>189</v>
      </c>
      <c r="C1053" s="77">
        <f t="shared" si="347"/>
        <v>2.1</v>
      </c>
      <c r="D1053" s="78" t="str">
        <f t="shared" si="348"/>
        <v/>
      </c>
      <c r="E1053" s="79">
        <f t="shared" si="349"/>
        <v>2.1</v>
      </c>
      <c r="F1053" s="80">
        <v>700</v>
      </c>
      <c r="G1053" s="81">
        <v>61.04</v>
      </c>
      <c r="H1053" s="81">
        <v>59.05</v>
      </c>
      <c r="I1053" s="81">
        <v>1.990000000000002</v>
      </c>
      <c r="J1053" s="81" t="s">
        <v>111</v>
      </c>
      <c r="K1053" s="81" t="s">
        <v>95</v>
      </c>
      <c r="L1053" s="82">
        <v>0</v>
      </c>
      <c r="M1053" s="83" t="s">
        <v>100</v>
      </c>
      <c r="N1053" s="83" t="s">
        <v>100</v>
      </c>
      <c r="O1053" s="83" t="s">
        <v>100</v>
      </c>
      <c r="P1053" s="84">
        <v>0</v>
      </c>
      <c r="Q1053" s="85">
        <f t="shared" si="350"/>
        <v>1</v>
      </c>
      <c r="R1053" s="91">
        <v>7562.1</v>
      </c>
      <c r="S1053" s="87"/>
      <c r="T1053" s="88">
        <f>IF(S1053=0,0,SUM($S$5:S1053))</f>
        <v>0</v>
      </c>
      <c r="U1053" s="89">
        <f t="shared" si="339"/>
        <v>0</v>
      </c>
      <c r="V1053" s="89">
        <f t="shared" si="340"/>
        <v>0</v>
      </c>
      <c r="W1053" s="90">
        <f t="shared" si="341"/>
        <v>0</v>
      </c>
      <c r="X1053" s="90">
        <f t="shared" si="342"/>
        <v>0</v>
      </c>
      <c r="Y1053" s="89">
        <f t="shared" si="343"/>
        <v>0</v>
      </c>
      <c r="Z1053" s="89">
        <f t="shared" si="344"/>
        <v>0</v>
      </c>
      <c r="AA1053" s="87"/>
      <c r="AB1053" s="87"/>
      <c r="AD1053" s="186" t="s">
        <v>145</v>
      </c>
    </row>
    <row r="1054" spans="1:30" s="74" customFormat="1" ht="12.95" customHeight="1">
      <c r="A1054" s="75" t="str">
        <f t="shared" si="345"/>
        <v/>
      </c>
      <c r="B1054" s="76">
        <f t="shared" si="346"/>
        <v>190</v>
      </c>
      <c r="C1054" s="77">
        <f t="shared" si="347"/>
        <v>0</v>
      </c>
      <c r="D1054" s="78" t="str">
        <f t="shared" si="348"/>
        <v/>
      </c>
      <c r="E1054" s="79">
        <f t="shared" si="349"/>
        <v>37.9</v>
      </c>
      <c r="F1054" s="80">
        <v>700</v>
      </c>
      <c r="G1054" s="81">
        <v>60.59</v>
      </c>
      <c r="H1054" s="81">
        <v>58.64</v>
      </c>
      <c r="I1054" s="81">
        <v>1.9500000000000028</v>
      </c>
      <c r="J1054" s="81" t="s">
        <v>111</v>
      </c>
      <c r="K1054" s="81" t="s">
        <v>95</v>
      </c>
      <c r="L1054" s="82">
        <v>0</v>
      </c>
      <c r="M1054" s="83" t="s">
        <v>100</v>
      </c>
      <c r="N1054" s="83" t="s">
        <v>100</v>
      </c>
      <c r="O1054" s="83" t="s">
        <v>100</v>
      </c>
      <c r="P1054" s="84">
        <v>0</v>
      </c>
      <c r="Q1054" s="85">
        <f t="shared" si="350"/>
        <v>1</v>
      </c>
      <c r="R1054" s="91">
        <v>7600</v>
      </c>
      <c r="S1054" s="87"/>
      <c r="T1054" s="88">
        <f>IF(S1054=0,0,SUM($S$5:S1054))</f>
        <v>0</v>
      </c>
      <c r="U1054" s="89">
        <f t="shared" si="339"/>
        <v>0</v>
      </c>
      <c r="V1054" s="89">
        <f t="shared" si="340"/>
        <v>0</v>
      </c>
      <c r="W1054" s="90">
        <f t="shared" si="341"/>
        <v>0</v>
      </c>
      <c r="X1054" s="90">
        <f t="shared" si="342"/>
        <v>0</v>
      </c>
      <c r="Y1054" s="89">
        <f t="shared" si="343"/>
        <v>0</v>
      </c>
      <c r="Z1054" s="89">
        <f t="shared" si="344"/>
        <v>0</v>
      </c>
      <c r="AA1054" s="87"/>
      <c r="AB1054" s="87"/>
      <c r="AD1054" s="186" t="s">
        <v>145</v>
      </c>
    </row>
    <row r="1055" spans="1:30" s="74" customFormat="1" ht="12.95" customHeight="1">
      <c r="A1055" s="75" t="str">
        <f t="shared" si="345"/>
        <v/>
      </c>
      <c r="B1055" s="76">
        <f t="shared" si="346"/>
        <v>190</v>
      </c>
      <c r="C1055" s="77">
        <f t="shared" si="347"/>
        <v>2.1</v>
      </c>
      <c r="D1055" s="78" t="str">
        <f t="shared" si="348"/>
        <v/>
      </c>
      <c r="E1055" s="79">
        <f t="shared" si="349"/>
        <v>2.1</v>
      </c>
      <c r="F1055" s="80">
        <v>700</v>
      </c>
      <c r="G1055" s="81">
        <v>60.57</v>
      </c>
      <c r="H1055" s="81">
        <v>58.62</v>
      </c>
      <c r="I1055" s="81">
        <v>1.9500000000000028</v>
      </c>
      <c r="J1055" s="81" t="s">
        <v>111</v>
      </c>
      <c r="K1055" s="81" t="s">
        <v>95</v>
      </c>
      <c r="L1055" s="82">
        <v>0</v>
      </c>
      <c r="M1055" s="83" t="s">
        <v>100</v>
      </c>
      <c r="N1055" s="83" t="s">
        <v>100</v>
      </c>
      <c r="O1055" s="83" t="s">
        <v>100</v>
      </c>
      <c r="P1055" s="84">
        <v>0</v>
      </c>
      <c r="Q1055" s="85">
        <f t="shared" si="350"/>
        <v>1</v>
      </c>
      <c r="R1055" s="91">
        <v>7602.1</v>
      </c>
      <c r="S1055" s="87"/>
      <c r="T1055" s="88">
        <f>IF(S1055=0,0,SUM($S$5:S1055))</f>
        <v>0</v>
      </c>
      <c r="U1055" s="89">
        <f t="shared" si="339"/>
        <v>0</v>
      </c>
      <c r="V1055" s="89">
        <f t="shared" si="340"/>
        <v>0</v>
      </c>
      <c r="W1055" s="90">
        <f t="shared" si="341"/>
        <v>0</v>
      </c>
      <c r="X1055" s="90">
        <f t="shared" si="342"/>
        <v>0</v>
      </c>
      <c r="Y1055" s="89">
        <f t="shared" si="343"/>
        <v>0</v>
      </c>
      <c r="Z1055" s="89">
        <f t="shared" si="344"/>
        <v>0</v>
      </c>
      <c r="AA1055" s="87"/>
      <c r="AB1055" s="87"/>
      <c r="AD1055" s="186" t="s">
        <v>145</v>
      </c>
    </row>
    <row r="1056" spans="1:30" s="74" customFormat="1" ht="12.95" customHeight="1">
      <c r="A1056" s="75" t="str">
        <f t="shared" si="345"/>
        <v/>
      </c>
      <c r="B1056" s="76">
        <f t="shared" si="346"/>
        <v>191</v>
      </c>
      <c r="C1056" s="77">
        <f t="shared" si="347"/>
        <v>0</v>
      </c>
      <c r="D1056" s="78" t="str">
        <f t="shared" si="348"/>
        <v/>
      </c>
      <c r="E1056" s="79">
        <f t="shared" si="349"/>
        <v>37.9</v>
      </c>
      <c r="F1056" s="80">
        <v>700</v>
      </c>
      <c r="G1056" s="81">
        <v>60.39</v>
      </c>
      <c r="H1056" s="81">
        <v>58.21</v>
      </c>
      <c r="I1056" s="81">
        <v>2.1799999999999997</v>
      </c>
      <c r="J1056" s="81" t="s">
        <v>111</v>
      </c>
      <c r="K1056" s="81" t="s">
        <v>95</v>
      </c>
      <c r="L1056" s="82">
        <v>0</v>
      </c>
      <c r="M1056" s="83" t="s">
        <v>100</v>
      </c>
      <c r="N1056" s="83" t="s">
        <v>100</v>
      </c>
      <c r="O1056" s="83" t="s">
        <v>100</v>
      </c>
      <c r="P1056" s="84">
        <v>0</v>
      </c>
      <c r="Q1056" s="85">
        <f t="shared" si="350"/>
        <v>1</v>
      </c>
      <c r="R1056" s="91">
        <v>7640</v>
      </c>
      <c r="S1056" s="87"/>
      <c r="T1056" s="88">
        <f>IF(S1056=0,0,SUM($S$5:S1056))</f>
        <v>0</v>
      </c>
      <c r="U1056" s="89">
        <f t="shared" si="339"/>
        <v>0</v>
      </c>
      <c r="V1056" s="89">
        <f t="shared" si="340"/>
        <v>0</v>
      </c>
      <c r="W1056" s="90">
        <f t="shared" si="341"/>
        <v>0</v>
      </c>
      <c r="X1056" s="90">
        <f t="shared" si="342"/>
        <v>0</v>
      </c>
      <c r="Y1056" s="89">
        <f t="shared" si="343"/>
        <v>0</v>
      </c>
      <c r="Z1056" s="89">
        <f t="shared" si="344"/>
        <v>0</v>
      </c>
      <c r="AA1056" s="87"/>
      <c r="AB1056" s="87"/>
      <c r="AD1056" s="186" t="s">
        <v>145</v>
      </c>
    </row>
    <row r="1057" spans="1:30" s="74" customFormat="1" ht="12.95" customHeight="1">
      <c r="A1057" s="75" t="str">
        <f t="shared" si="345"/>
        <v/>
      </c>
      <c r="B1057" s="76">
        <f t="shared" si="346"/>
        <v>191</v>
      </c>
      <c r="C1057" s="77">
        <f t="shared" si="347"/>
        <v>2.1</v>
      </c>
      <c r="D1057" s="78" t="str">
        <f t="shared" si="348"/>
        <v/>
      </c>
      <c r="E1057" s="79">
        <f t="shared" si="349"/>
        <v>2.1</v>
      </c>
      <c r="F1057" s="80">
        <v>700</v>
      </c>
      <c r="G1057" s="81">
        <v>60.38</v>
      </c>
      <c r="H1057" s="81">
        <v>58.19</v>
      </c>
      <c r="I1057" s="81">
        <v>2.1900000000000048</v>
      </c>
      <c r="J1057" s="81" t="s">
        <v>111</v>
      </c>
      <c r="K1057" s="81" t="s">
        <v>95</v>
      </c>
      <c r="L1057" s="82">
        <v>0</v>
      </c>
      <c r="M1057" s="83" t="s">
        <v>100</v>
      </c>
      <c r="N1057" s="83" t="s">
        <v>100</v>
      </c>
      <c r="O1057" s="83" t="s">
        <v>100</v>
      </c>
      <c r="P1057" s="84">
        <v>0</v>
      </c>
      <c r="Q1057" s="85">
        <f t="shared" si="350"/>
        <v>1</v>
      </c>
      <c r="R1057" s="91">
        <v>7642.1</v>
      </c>
      <c r="S1057" s="87"/>
      <c r="T1057" s="88">
        <f>IF(S1057=0,0,SUM($S$5:S1057))</f>
        <v>0</v>
      </c>
      <c r="U1057" s="89">
        <f t="shared" si="339"/>
        <v>0</v>
      </c>
      <c r="V1057" s="89">
        <f t="shared" si="340"/>
        <v>0</v>
      </c>
      <c r="W1057" s="90">
        <f t="shared" si="341"/>
        <v>0</v>
      </c>
      <c r="X1057" s="90">
        <f t="shared" si="342"/>
        <v>0</v>
      </c>
      <c r="Y1057" s="89">
        <f t="shared" si="343"/>
        <v>0</v>
      </c>
      <c r="Z1057" s="89">
        <f t="shared" si="344"/>
        <v>0</v>
      </c>
      <c r="AA1057" s="87"/>
      <c r="AB1057" s="87"/>
      <c r="AD1057" s="186" t="s">
        <v>145</v>
      </c>
    </row>
    <row r="1058" spans="1:30" s="74" customFormat="1" ht="12.95" customHeight="1">
      <c r="A1058" s="75" t="str">
        <f t="shared" si="345"/>
        <v/>
      </c>
      <c r="B1058" s="76">
        <f t="shared" si="346"/>
        <v>192</v>
      </c>
      <c r="C1058" s="77">
        <f t="shared" si="347"/>
        <v>0</v>
      </c>
      <c r="D1058" s="78" t="str">
        <f t="shared" si="348"/>
        <v/>
      </c>
      <c r="E1058" s="79">
        <f t="shared" si="349"/>
        <v>37.9</v>
      </c>
      <c r="F1058" s="80">
        <v>700</v>
      </c>
      <c r="G1058" s="81">
        <v>60.44</v>
      </c>
      <c r="H1058" s="81">
        <v>57.78</v>
      </c>
      <c r="I1058" s="81">
        <v>2.6599999999999966</v>
      </c>
      <c r="J1058" s="81" t="s">
        <v>111</v>
      </c>
      <c r="K1058" s="81" t="s">
        <v>95</v>
      </c>
      <c r="L1058" s="82">
        <v>0</v>
      </c>
      <c r="M1058" s="83" t="s">
        <v>100</v>
      </c>
      <c r="N1058" s="83" t="s">
        <v>100</v>
      </c>
      <c r="O1058" s="83" t="s">
        <v>100</v>
      </c>
      <c r="P1058" s="84">
        <v>0</v>
      </c>
      <c r="Q1058" s="85">
        <f t="shared" si="350"/>
        <v>1</v>
      </c>
      <c r="R1058" s="91">
        <v>7680</v>
      </c>
      <c r="S1058" s="87"/>
      <c r="T1058" s="88">
        <f>IF(S1058=0,0,SUM($S$5:S1058))</f>
        <v>0</v>
      </c>
      <c r="U1058" s="89">
        <f t="shared" si="339"/>
        <v>0</v>
      </c>
      <c r="V1058" s="89">
        <f t="shared" si="340"/>
        <v>0</v>
      </c>
      <c r="W1058" s="90">
        <f t="shared" si="341"/>
        <v>0</v>
      </c>
      <c r="X1058" s="90">
        <f t="shared" si="342"/>
        <v>0</v>
      </c>
      <c r="Y1058" s="89">
        <f t="shared" si="343"/>
        <v>0</v>
      </c>
      <c r="Z1058" s="89">
        <f t="shared" si="344"/>
        <v>0</v>
      </c>
      <c r="AA1058" s="87"/>
      <c r="AB1058" s="87"/>
      <c r="AD1058" s="186" t="s">
        <v>145</v>
      </c>
    </row>
    <row r="1059" spans="1:30" s="74" customFormat="1" ht="12.95" customHeight="1">
      <c r="A1059" s="75" t="str">
        <f t="shared" si="345"/>
        <v/>
      </c>
      <c r="B1059" s="76">
        <f t="shared" si="346"/>
        <v>192</v>
      </c>
      <c r="C1059" s="77">
        <f t="shared" si="347"/>
        <v>16.100000000000001</v>
      </c>
      <c r="D1059" s="78" t="str">
        <f t="shared" si="348"/>
        <v>(전)</v>
      </c>
      <c r="E1059" s="79">
        <f t="shared" si="349"/>
        <v>16.100000000000001</v>
      </c>
      <c r="F1059" s="80">
        <v>700</v>
      </c>
      <c r="G1059" s="81">
        <v>60.46</v>
      </c>
      <c r="H1059" s="81">
        <v>57.61</v>
      </c>
      <c r="I1059" s="81">
        <v>2.8500000000000014</v>
      </c>
      <c r="J1059" s="81" t="s">
        <v>111</v>
      </c>
      <c r="K1059" s="81" t="s">
        <v>95</v>
      </c>
      <c r="L1059" s="82">
        <v>0</v>
      </c>
      <c r="M1059" s="83" t="s">
        <v>100</v>
      </c>
      <c r="N1059" s="83" t="s">
        <v>100</v>
      </c>
      <c r="O1059" s="83" t="s">
        <v>100</v>
      </c>
      <c r="P1059" s="84">
        <v>0</v>
      </c>
      <c r="Q1059" s="85">
        <f t="shared" si="350"/>
        <v>1</v>
      </c>
      <c r="R1059" s="91">
        <v>7696.1</v>
      </c>
      <c r="S1059" s="87"/>
      <c r="T1059" s="88">
        <f>IF(S1059=0,0,SUM($S$5:S1059))</f>
        <v>0</v>
      </c>
      <c r="U1059" s="89">
        <f t="shared" si="339"/>
        <v>0</v>
      </c>
      <c r="V1059" s="89">
        <f t="shared" si="340"/>
        <v>0</v>
      </c>
      <c r="W1059" s="90">
        <f t="shared" si="341"/>
        <v>0</v>
      </c>
      <c r="X1059" s="90">
        <f t="shared" si="342"/>
        <v>0</v>
      </c>
      <c r="Y1059" s="89">
        <f t="shared" si="343"/>
        <v>0</v>
      </c>
      <c r="Z1059" s="89">
        <f t="shared" si="344"/>
        <v>0</v>
      </c>
      <c r="AA1059" s="87"/>
      <c r="AB1059" s="87"/>
      <c r="AD1059" s="186" t="s">
        <v>145</v>
      </c>
    </row>
    <row r="1060" spans="1:30" s="74" customFormat="1" ht="12.95" customHeight="1">
      <c r="A1060" s="75" t="str">
        <f t="shared" si="345"/>
        <v/>
      </c>
      <c r="B1060" s="76">
        <f t="shared" si="346"/>
        <v>192</v>
      </c>
      <c r="C1060" s="77">
        <f t="shared" si="347"/>
        <v>16.100000000000001</v>
      </c>
      <c r="D1060" s="78" t="str">
        <f t="shared" si="348"/>
        <v>(후)</v>
      </c>
      <c r="E1060" s="79">
        <f t="shared" si="349"/>
        <v>0</v>
      </c>
      <c r="F1060" s="80">
        <v>700</v>
      </c>
      <c r="G1060" s="81">
        <v>60.46</v>
      </c>
      <c r="H1060" s="81">
        <v>57.61</v>
      </c>
      <c r="I1060" s="81">
        <v>2.8500000000000014</v>
      </c>
      <c r="J1060" s="81" t="s">
        <v>111</v>
      </c>
      <c r="K1060" s="81" t="s">
        <v>96</v>
      </c>
      <c r="L1060" s="82">
        <v>0</v>
      </c>
      <c r="M1060" s="83" t="s">
        <v>100</v>
      </c>
      <c r="N1060" s="83" t="s">
        <v>100</v>
      </c>
      <c r="O1060" s="83" t="s">
        <v>100</v>
      </c>
      <c r="P1060" s="84">
        <v>0</v>
      </c>
      <c r="Q1060" s="85">
        <f t="shared" si="350"/>
        <v>1</v>
      </c>
      <c r="R1060" s="91">
        <v>7696.1</v>
      </c>
      <c r="S1060" s="87"/>
      <c r="T1060" s="88">
        <f>IF(S1060=0,0,SUM($S$5:S1060))</f>
        <v>0</v>
      </c>
      <c r="U1060" s="89">
        <f t="shared" si="339"/>
        <v>0</v>
      </c>
      <c r="V1060" s="89">
        <f t="shared" si="340"/>
        <v>0</v>
      </c>
      <c r="W1060" s="90">
        <f t="shared" si="341"/>
        <v>0</v>
      </c>
      <c r="X1060" s="90">
        <f t="shared" si="342"/>
        <v>0</v>
      </c>
      <c r="Y1060" s="89">
        <f t="shared" si="343"/>
        <v>0</v>
      </c>
      <c r="Z1060" s="89">
        <f t="shared" si="344"/>
        <v>0</v>
      </c>
      <c r="AA1060" s="87"/>
      <c r="AB1060" s="87"/>
      <c r="AD1060" s="186" t="s">
        <v>145</v>
      </c>
    </row>
    <row r="1061" spans="1:30" s="74" customFormat="1" ht="12.95" customHeight="1">
      <c r="A1061" s="75" t="str">
        <f t="shared" si="345"/>
        <v/>
      </c>
      <c r="B1061" s="76">
        <f t="shared" si="346"/>
        <v>192</v>
      </c>
      <c r="C1061" s="77">
        <f t="shared" si="347"/>
        <v>21.2</v>
      </c>
      <c r="D1061" s="78" t="str">
        <f t="shared" si="348"/>
        <v/>
      </c>
      <c r="E1061" s="79">
        <f t="shared" si="349"/>
        <v>5.0999999999999996</v>
      </c>
      <c r="F1061" s="80">
        <v>700</v>
      </c>
      <c r="G1061" s="81">
        <v>60.47</v>
      </c>
      <c r="H1061" s="81">
        <v>55.68</v>
      </c>
      <c r="I1061" s="81">
        <v>4.7899999999999991</v>
      </c>
      <c r="J1061" s="81" t="s">
        <v>111</v>
      </c>
      <c r="K1061" s="81" t="s">
        <v>96</v>
      </c>
      <c r="L1061" s="82">
        <v>0</v>
      </c>
      <c r="M1061" s="83" t="s">
        <v>127</v>
      </c>
      <c r="N1061" s="83" t="s">
        <v>100</v>
      </c>
      <c r="O1061" s="83" t="s">
        <v>100</v>
      </c>
      <c r="P1061" s="84">
        <v>0</v>
      </c>
      <c r="Q1061" s="85">
        <f t="shared" si="350"/>
        <v>1</v>
      </c>
      <c r="R1061" s="91">
        <v>7701.2</v>
      </c>
      <c r="S1061" s="87"/>
      <c r="T1061" s="88">
        <f>IF(S1061=0,0,SUM($S$5:S1061))</f>
        <v>0</v>
      </c>
      <c r="U1061" s="89">
        <f t="shared" si="339"/>
        <v>0</v>
      </c>
      <c r="V1061" s="89">
        <f t="shared" si="340"/>
        <v>0</v>
      </c>
      <c r="W1061" s="90">
        <f t="shared" si="341"/>
        <v>0</v>
      </c>
      <c r="X1061" s="90">
        <f t="shared" si="342"/>
        <v>0</v>
      </c>
      <c r="Y1061" s="89">
        <f t="shared" si="343"/>
        <v>0</v>
      </c>
      <c r="Z1061" s="89">
        <f t="shared" si="344"/>
        <v>0</v>
      </c>
      <c r="AA1061" s="87"/>
      <c r="AB1061" s="87"/>
      <c r="AD1061" s="186" t="s">
        <v>145</v>
      </c>
    </row>
    <row r="1062" spans="1:30" s="74" customFormat="1" ht="12.95" customHeight="1">
      <c r="A1062" s="75" t="str">
        <f t="shared" si="345"/>
        <v/>
      </c>
      <c r="B1062" s="76">
        <f t="shared" si="346"/>
        <v>192</v>
      </c>
      <c r="C1062" s="77">
        <f t="shared" si="347"/>
        <v>22.2</v>
      </c>
      <c r="D1062" s="78" t="str">
        <f t="shared" si="348"/>
        <v>(전)</v>
      </c>
      <c r="E1062" s="79">
        <f t="shared" si="349"/>
        <v>1</v>
      </c>
      <c r="F1062" s="80">
        <v>700</v>
      </c>
      <c r="G1062" s="81">
        <v>60.39</v>
      </c>
      <c r="H1062" s="81">
        <v>55.3</v>
      </c>
      <c r="I1062" s="81">
        <v>5.0900000000000034</v>
      </c>
      <c r="J1062" s="81" t="s">
        <v>111</v>
      </c>
      <c r="K1062" s="81" t="s">
        <v>96</v>
      </c>
      <c r="L1062" s="82">
        <v>0</v>
      </c>
      <c r="M1062" s="83" t="s">
        <v>100</v>
      </c>
      <c r="N1062" s="83" t="s">
        <v>100</v>
      </c>
      <c r="O1062" s="83" t="s">
        <v>100</v>
      </c>
      <c r="P1062" s="84">
        <v>0</v>
      </c>
      <c r="Q1062" s="85">
        <f t="shared" si="350"/>
        <v>1</v>
      </c>
      <c r="R1062" s="91">
        <v>7702.2</v>
      </c>
      <c r="S1062" s="87"/>
      <c r="T1062" s="88">
        <f>IF(S1062=0,0,SUM($S$5:S1062))</f>
        <v>0</v>
      </c>
      <c r="U1062" s="89">
        <f t="shared" si="339"/>
        <v>0</v>
      </c>
      <c r="V1062" s="89">
        <f t="shared" si="340"/>
        <v>0</v>
      </c>
      <c r="W1062" s="90">
        <f t="shared" si="341"/>
        <v>0</v>
      </c>
      <c r="X1062" s="90">
        <f t="shared" si="342"/>
        <v>0</v>
      </c>
      <c r="Y1062" s="89">
        <f t="shared" si="343"/>
        <v>0</v>
      </c>
      <c r="Z1062" s="89">
        <f t="shared" si="344"/>
        <v>0</v>
      </c>
      <c r="AA1062" s="87"/>
      <c r="AB1062" s="87"/>
      <c r="AD1062" s="186" t="s">
        <v>145</v>
      </c>
    </row>
    <row r="1063" spans="1:30" s="74" customFormat="1" ht="12.95" customHeight="1">
      <c r="A1063" s="75" t="str">
        <f t="shared" si="345"/>
        <v/>
      </c>
      <c r="B1063" s="76">
        <f t="shared" si="346"/>
        <v>192</v>
      </c>
      <c r="C1063" s="77">
        <f t="shared" si="347"/>
        <v>22.2</v>
      </c>
      <c r="D1063" s="78" t="str">
        <f t="shared" si="348"/>
        <v>(후)</v>
      </c>
      <c r="E1063" s="79">
        <f t="shared" si="349"/>
        <v>0</v>
      </c>
      <c r="F1063" s="80">
        <v>700</v>
      </c>
      <c r="G1063" s="81">
        <v>60.39</v>
      </c>
      <c r="H1063" s="81">
        <v>55.3</v>
      </c>
      <c r="I1063" s="81">
        <v>5.0900000000000034</v>
      </c>
      <c r="J1063" s="81" t="s">
        <v>103</v>
      </c>
      <c r="K1063" s="81" t="s">
        <v>96</v>
      </c>
      <c r="L1063" s="82">
        <v>0</v>
      </c>
      <c r="M1063" s="83" t="s">
        <v>100</v>
      </c>
      <c r="N1063" s="83" t="s">
        <v>100</v>
      </c>
      <c r="O1063" s="83" t="s">
        <v>100</v>
      </c>
      <c r="P1063" s="84">
        <v>0</v>
      </c>
      <c r="Q1063" s="85">
        <f t="shared" si="350"/>
        <v>1</v>
      </c>
      <c r="R1063" s="91">
        <v>7702.2</v>
      </c>
      <c r="S1063" s="87"/>
      <c r="T1063" s="88">
        <f>IF(S1063=0,0,SUM($S$5:S1063))</f>
        <v>0</v>
      </c>
      <c r="U1063" s="89">
        <f t="shared" ref="U1063:U1126" si="351">IF(S1063=1,Q1063,0)</f>
        <v>0</v>
      </c>
      <c r="V1063" s="89">
        <f t="shared" ref="V1063:V1126" si="352">IF(S1063=1,R1063,0)</f>
        <v>0</v>
      </c>
      <c r="W1063" s="90">
        <f t="shared" ref="W1063:W1126" si="353">IF($S1063=0,0,G1063)</f>
        <v>0</v>
      </c>
      <c r="X1063" s="90">
        <f t="shared" ref="X1063:X1126" si="354">IF($S1063=0,0,H1063)</f>
        <v>0</v>
      </c>
      <c r="Y1063" s="89">
        <f t="shared" ref="Y1063:Y1126" si="355">IF(S1063=1,J1063,0)</f>
        <v>0</v>
      </c>
      <c r="Z1063" s="89">
        <f t="shared" ref="Z1063:Z1126" si="356">IF(S1063=1,K1063,0)</f>
        <v>0</v>
      </c>
      <c r="AA1063" s="87"/>
      <c r="AB1063" s="87"/>
      <c r="AD1063" s="186" t="s">
        <v>145</v>
      </c>
    </row>
    <row r="1064" spans="1:30" s="74" customFormat="1" ht="12.95" customHeight="1">
      <c r="A1064" s="75" t="str">
        <f t="shared" si="345"/>
        <v/>
      </c>
      <c r="B1064" s="76">
        <f t="shared" si="346"/>
        <v>192</v>
      </c>
      <c r="C1064" s="77">
        <f t="shared" si="347"/>
        <v>25.3</v>
      </c>
      <c r="D1064" s="78" t="str">
        <f t="shared" si="348"/>
        <v>(전)</v>
      </c>
      <c r="E1064" s="79">
        <f t="shared" si="349"/>
        <v>3.1</v>
      </c>
      <c r="F1064" s="80">
        <v>700</v>
      </c>
      <c r="G1064" s="81">
        <v>58</v>
      </c>
      <c r="H1064" s="81">
        <v>54.13</v>
      </c>
      <c r="I1064" s="81">
        <v>3.8699999999999974</v>
      </c>
      <c r="J1064" s="81" t="s">
        <v>103</v>
      </c>
      <c r="K1064" s="81" t="s">
        <v>96</v>
      </c>
      <c r="L1064" s="82">
        <v>0</v>
      </c>
      <c r="M1064" s="83" t="s">
        <v>100</v>
      </c>
      <c r="N1064" s="83" t="s">
        <v>100</v>
      </c>
      <c r="O1064" s="83" t="s">
        <v>100</v>
      </c>
      <c r="P1064" s="84">
        <v>0</v>
      </c>
      <c r="Q1064" s="85">
        <f t="shared" si="350"/>
        <v>1</v>
      </c>
      <c r="R1064" s="91">
        <v>7705.3</v>
      </c>
      <c r="S1064" s="87"/>
      <c r="T1064" s="88">
        <f>IF(S1064=0,0,SUM($S$5:S1064))</f>
        <v>0</v>
      </c>
      <c r="U1064" s="89">
        <f t="shared" si="351"/>
        <v>0</v>
      </c>
      <c r="V1064" s="89">
        <f t="shared" si="352"/>
        <v>0</v>
      </c>
      <c r="W1064" s="90">
        <f t="shared" si="353"/>
        <v>0</v>
      </c>
      <c r="X1064" s="90">
        <f t="shared" si="354"/>
        <v>0</v>
      </c>
      <c r="Y1064" s="89">
        <f t="shared" si="355"/>
        <v>0</v>
      </c>
      <c r="Z1064" s="89">
        <f t="shared" si="356"/>
        <v>0</v>
      </c>
      <c r="AA1064" s="87"/>
      <c r="AB1064" s="87"/>
      <c r="AD1064" s="186" t="s">
        <v>145</v>
      </c>
    </row>
    <row r="1065" spans="1:30" s="74" customFormat="1" ht="12.95" customHeight="1">
      <c r="A1065" s="75" t="str">
        <f t="shared" si="345"/>
        <v/>
      </c>
      <c r="B1065" s="76">
        <f t="shared" si="346"/>
        <v>192</v>
      </c>
      <c r="C1065" s="77">
        <f t="shared" si="347"/>
        <v>25.3</v>
      </c>
      <c r="D1065" s="78" t="str">
        <f t="shared" si="348"/>
        <v>(후)</v>
      </c>
      <c r="E1065" s="79">
        <f t="shared" si="349"/>
        <v>0</v>
      </c>
      <c r="F1065" s="80">
        <v>700</v>
      </c>
      <c r="G1065" s="81">
        <v>56.19</v>
      </c>
      <c r="H1065" s="81">
        <v>54.13</v>
      </c>
      <c r="I1065" s="81">
        <v>2.0599999999999952</v>
      </c>
      <c r="J1065" s="81" t="s">
        <v>103</v>
      </c>
      <c r="K1065" s="81" t="s">
        <v>96</v>
      </c>
      <c r="L1065" s="82">
        <v>0</v>
      </c>
      <c r="M1065" s="83" t="s">
        <v>100</v>
      </c>
      <c r="N1065" s="83" t="s">
        <v>100</v>
      </c>
      <c r="O1065" s="83" t="s">
        <v>100</v>
      </c>
      <c r="P1065" s="84">
        <v>0</v>
      </c>
      <c r="Q1065" s="85">
        <f t="shared" si="350"/>
        <v>1</v>
      </c>
      <c r="R1065" s="91">
        <v>7705.3</v>
      </c>
      <c r="S1065" s="87"/>
      <c r="T1065" s="88">
        <f>IF(S1065=0,0,SUM($S$5:S1065))</f>
        <v>0</v>
      </c>
      <c r="U1065" s="89">
        <f t="shared" si="351"/>
        <v>0</v>
      </c>
      <c r="V1065" s="89">
        <f t="shared" si="352"/>
        <v>0</v>
      </c>
      <c r="W1065" s="90">
        <f t="shared" si="353"/>
        <v>0</v>
      </c>
      <c r="X1065" s="90">
        <f t="shared" si="354"/>
        <v>0</v>
      </c>
      <c r="Y1065" s="89">
        <f t="shared" si="355"/>
        <v>0</v>
      </c>
      <c r="Z1065" s="89">
        <f t="shared" si="356"/>
        <v>0</v>
      </c>
      <c r="AA1065" s="87"/>
      <c r="AB1065" s="87"/>
      <c r="AD1065" s="186" t="s">
        <v>145</v>
      </c>
    </row>
    <row r="1066" spans="1:30" s="74" customFormat="1" ht="12.95" customHeight="1">
      <c r="A1066" s="75" t="str">
        <f t="shared" si="345"/>
        <v/>
      </c>
      <c r="B1066" s="76">
        <f t="shared" si="346"/>
        <v>192</v>
      </c>
      <c r="C1066" s="77">
        <f t="shared" si="347"/>
        <v>25.7</v>
      </c>
      <c r="D1066" s="78" t="str">
        <f t="shared" si="348"/>
        <v>(전)</v>
      </c>
      <c r="E1066" s="79">
        <f t="shared" si="349"/>
        <v>0.4</v>
      </c>
      <c r="F1066" s="80">
        <v>700</v>
      </c>
      <c r="G1066" s="81">
        <v>56.19</v>
      </c>
      <c r="H1066" s="81">
        <v>53.98</v>
      </c>
      <c r="I1066" s="81">
        <v>2.2100000000000009</v>
      </c>
      <c r="J1066" s="81" t="s">
        <v>103</v>
      </c>
      <c r="K1066" s="81" t="s">
        <v>96</v>
      </c>
      <c r="L1066" s="82">
        <v>0</v>
      </c>
      <c r="M1066" s="83" t="s">
        <v>100</v>
      </c>
      <c r="N1066" s="83" t="s">
        <v>110</v>
      </c>
      <c r="O1066" s="83" t="s">
        <v>100</v>
      </c>
      <c r="P1066" s="84">
        <v>0</v>
      </c>
      <c r="Q1066" s="85">
        <f t="shared" si="350"/>
        <v>1</v>
      </c>
      <c r="R1066" s="91">
        <v>7705.7</v>
      </c>
      <c r="S1066" s="87"/>
      <c r="T1066" s="88">
        <f>IF(S1066=0,0,SUM($S$5:S1066))</f>
        <v>0</v>
      </c>
      <c r="U1066" s="89">
        <f t="shared" si="351"/>
        <v>0</v>
      </c>
      <c r="V1066" s="89">
        <f t="shared" si="352"/>
        <v>0</v>
      </c>
      <c r="W1066" s="90">
        <f t="shared" si="353"/>
        <v>0</v>
      </c>
      <c r="X1066" s="90">
        <f t="shared" si="354"/>
        <v>0</v>
      </c>
      <c r="Y1066" s="89">
        <f t="shared" si="355"/>
        <v>0</v>
      </c>
      <c r="Z1066" s="89">
        <f t="shared" si="356"/>
        <v>0</v>
      </c>
      <c r="AA1066" s="87"/>
      <c r="AB1066" s="87"/>
      <c r="AD1066" s="186" t="s">
        <v>145</v>
      </c>
    </row>
    <row r="1067" spans="1:30" s="74" customFormat="1" ht="12.95" customHeight="1">
      <c r="A1067" s="75" t="str">
        <f t="shared" si="345"/>
        <v/>
      </c>
      <c r="B1067" s="76">
        <f t="shared" si="346"/>
        <v>192</v>
      </c>
      <c r="C1067" s="77">
        <f t="shared" si="347"/>
        <v>25.7</v>
      </c>
      <c r="D1067" s="78" t="str">
        <f t="shared" si="348"/>
        <v>(후)</v>
      </c>
      <c r="E1067" s="79">
        <f t="shared" si="349"/>
        <v>0</v>
      </c>
      <c r="F1067" s="80">
        <v>700</v>
      </c>
      <c r="G1067" s="81">
        <v>56.19</v>
      </c>
      <c r="H1067" s="81">
        <v>53.98</v>
      </c>
      <c r="I1067" s="81">
        <v>2.2100000000000009</v>
      </c>
      <c r="J1067" s="81" t="s">
        <v>105</v>
      </c>
      <c r="K1067" s="81" t="s">
        <v>96</v>
      </c>
      <c r="L1067" s="82">
        <v>0</v>
      </c>
      <c r="M1067" s="83" t="s">
        <v>100</v>
      </c>
      <c r="N1067" s="83" t="s">
        <v>100</v>
      </c>
      <c r="O1067" s="83" t="s">
        <v>100</v>
      </c>
      <c r="P1067" s="84">
        <v>0</v>
      </c>
      <c r="Q1067" s="85">
        <f t="shared" si="350"/>
        <v>1</v>
      </c>
      <c r="R1067" s="91">
        <v>7705.7</v>
      </c>
      <c r="S1067" s="87">
        <v>1</v>
      </c>
      <c r="T1067" s="88">
        <f>IF(S1067=0,0,SUM($S$5:S1067))</f>
        <v>13</v>
      </c>
      <c r="U1067" s="89">
        <f t="shared" si="351"/>
        <v>1</v>
      </c>
      <c r="V1067" s="89">
        <f t="shared" si="352"/>
        <v>7705.7</v>
      </c>
      <c r="W1067" s="90">
        <f t="shared" si="353"/>
        <v>56.19</v>
      </c>
      <c r="X1067" s="90">
        <f t="shared" si="354"/>
        <v>53.98</v>
      </c>
      <c r="Y1067" s="89" t="str">
        <f t="shared" si="355"/>
        <v>CON'C</v>
      </c>
      <c r="Z1067" s="89" t="str">
        <f t="shared" si="356"/>
        <v>조절식흙막이</v>
      </c>
      <c r="AA1067" s="87">
        <v>1</v>
      </c>
      <c r="AB1067" s="87" t="s">
        <v>94</v>
      </c>
      <c r="AC1067" s="135">
        <f>V1071-V1067</f>
        <v>7.5</v>
      </c>
      <c r="AD1067" s="186" t="s">
        <v>145</v>
      </c>
    </row>
    <row r="1068" spans="1:30" s="74" customFormat="1" ht="12.95" customHeight="1">
      <c r="A1068" s="75" t="str">
        <f t="shared" si="345"/>
        <v/>
      </c>
      <c r="B1068" s="76">
        <f t="shared" si="346"/>
        <v>192</v>
      </c>
      <c r="C1068" s="77">
        <f t="shared" si="347"/>
        <v>26.4</v>
      </c>
      <c r="D1068" s="78" t="str">
        <f t="shared" si="348"/>
        <v/>
      </c>
      <c r="E1068" s="79">
        <f t="shared" si="349"/>
        <v>0.7</v>
      </c>
      <c r="F1068" s="80">
        <v>700</v>
      </c>
      <c r="G1068" s="81">
        <v>56.19</v>
      </c>
      <c r="H1068" s="81">
        <v>53.98</v>
      </c>
      <c r="I1068" s="81">
        <v>2.2100000000000009</v>
      </c>
      <c r="J1068" s="81" t="s">
        <v>105</v>
      </c>
      <c r="K1068" s="81" t="s">
        <v>96</v>
      </c>
      <c r="L1068" s="82">
        <v>0</v>
      </c>
      <c r="M1068" s="83" t="s">
        <v>127</v>
      </c>
      <c r="N1068" s="83" t="s">
        <v>100</v>
      </c>
      <c r="O1068" s="83" t="s">
        <v>100</v>
      </c>
      <c r="P1068" s="84">
        <v>0</v>
      </c>
      <c r="Q1068" s="85">
        <f t="shared" si="350"/>
        <v>1</v>
      </c>
      <c r="R1068" s="91">
        <v>7706.4</v>
      </c>
      <c r="S1068" s="87"/>
      <c r="T1068" s="88">
        <f>IF(S1068=0,0,SUM($S$5:S1068))</f>
        <v>0</v>
      </c>
      <c r="U1068" s="89">
        <f t="shared" si="351"/>
        <v>0</v>
      </c>
      <c r="V1068" s="89">
        <f t="shared" si="352"/>
        <v>0</v>
      </c>
      <c r="W1068" s="90">
        <f t="shared" si="353"/>
        <v>0</v>
      </c>
      <c r="X1068" s="90">
        <f t="shared" si="354"/>
        <v>0</v>
      </c>
      <c r="Y1068" s="89">
        <f t="shared" si="355"/>
        <v>0</v>
      </c>
      <c r="Z1068" s="89">
        <f t="shared" si="356"/>
        <v>0</v>
      </c>
      <c r="AA1068" s="87"/>
      <c r="AB1068" s="87"/>
      <c r="AD1068" s="186" t="s">
        <v>145</v>
      </c>
    </row>
    <row r="1069" spans="1:30" s="74" customFormat="1" ht="12.95" customHeight="1">
      <c r="A1069" s="75" t="str">
        <f t="shared" si="345"/>
        <v/>
      </c>
      <c r="B1069" s="76">
        <f t="shared" si="346"/>
        <v>192</v>
      </c>
      <c r="C1069" s="77">
        <f t="shared" si="347"/>
        <v>30.2</v>
      </c>
      <c r="D1069" s="78" t="str">
        <f t="shared" si="348"/>
        <v/>
      </c>
      <c r="E1069" s="79">
        <f t="shared" si="349"/>
        <v>3.8</v>
      </c>
      <c r="F1069" s="80">
        <v>700</v>
      </c>
      <c r="G1069" s="81">
        <v>56.19</v>
      </c>
      <c r="H1069" s="81">
        <v>53.98</v>
      </c>
      <c r="I1069" s="81">
        <v>2.2100000000000009</v>
      </c>
      <c r="J1069" s="81" t="s">
        <v>105</v>
      </c>
      <c r="K1069" s="81" t="s">
        <v>96</v>
      </c>
      <c r="L1069" s="82">
        <v>0</v>
      </c>
      <c r="M1069" s="83" t="s">
        <v>100</v>
      </c>
      <c r="N1069" s="83" t="s">
        <v>100</v>
      </c>
      <c r="O1069" s="83" t="s">
        <v>100</v>
      </c>
      <c r="P1069" s="84">
        <v>0</v>
      </c>
      <c r="Q1069" s="85">
        <f t="shared" si="350"/>
        <v>1</v>
      </c>
      <c r="R1069" s="91">
        <v>7710.2</v>
      </c>
      <c r="S1069" s="87"/>
      <c r="T1069" s="88">
        <f>IF(S1069=0,0,SUM($S$5:S1069))</f>
        <v>0</v>
      </c>
      <c r="U1069" s="89">
        <f t="shared" si="351"/>
        <v>0</v>
      </c>
      <c r="V1069" s="89">
        <f t="shared" si="352"/>
        <v>0</v>
      </c>
      <c r="W1069" s="90">
        <f t="shared" si="353"/>
        <v>0</v>
      </c>
      <c r="X1069" s="90">
        <f t="shared" si="354"/>
        <v>0</v>
      </c>
      <c r="Y1069" s="89">
        <f t="shared" si="355"/>
        <v>0</v>
      </c>
      <c r="Z1069" s="89">
        <f t="shared" si="356"/>
        <v>0</v>
      </c>
      <c r="AA1069" s="87"/>
      <c r="AB1069" s="87"/>
      <c r="AD1069" s="186" t="s">
        <v>145</v>
      </c>
    </row>
    <row r="1070" spans="1:30" s="74" customFormat="1" ht="12.95" customHeight="1">
      <c r="A1070" s="75" t="str">
        <f t="shared" si="345"/>
        <v/>
      </c>
      <c r="B1070" s="76">
        <f t="shared" si="346"/>
        <v>192</v>
      </c>
      <c r="C1070" s="77">
        <f t="shared" si="347"/>
        <v>31.1</v>
      </c>
      <c r="D1070" s="78" t="str">
        <f t="shared" si="348"/>
        <v/>
      </c>
      <c r="E1070" s="79">
        <f t="shared" si="349"/>
        <v>0.9</v>
      </c>
      <c r="F1070" s="80">
        <v>700</v>
      </c>
      <c r="G1070" s="81">
        <v>55.88</v>
      </c>
      <c r="H1070" s="81">
        <v>53.98</v>
      </c>
      <c r="I1070" s="81">
        <v>1.9000000000000057</v>
      </c>
      <c r="J1070" s="81" t="s">
        <v>105</v>
      </c>
      <c r="K1070" s="81" t="s">
        <v>96</v>
      </c>
      <c r="L1070" s="82">
        <v>0</v>
      </c>
      <c r="M1070" s="83" t="s">
        <v>100</v>
      </c>
      <c r="N1070" s="83" t="s">
        <v>100</v>
      </c>
      <c r="O1070" s="83" t="s">
        <v>100</v>
      </c>
      <c r="P1070" s="84">
        <v>0</v>
      </c>
      <c r="Q1070" s="85">
        <f t="shared" si="350"/>
        <v>1</v>
      </c>
      <c r="R1070" s="91">
        <v>7711.1</v>
      </c>
      <c r="S1070" s="87"/>
      <c r="T1070" s="88">
        <f>IF(S1070=0,0,SUM($S$5:S1070))</f>
        <v>0</v>
      </c>
      <c r="U1070" s="89">
        <f t="shared" si="351"/>
        <v>0</v>
      </c>
      <c r="V1070" s="89">
        <f t="shared" si="352"/>
        <v>0</v>
      </c>
      <c r="W1070" s="90">
        <f t="shared" si="353"/>
        <v>0</v>
      </c>
      <c r="X1070" s="90">
        <f t="shared" si="354"/>
        <v>0</v>
      </c>
      <c r="Y1070" s="89">
        <f t="shared" si="355"/>
        <v>0</v>
      </c>
      <c r="Z1070" s="89">
        <f t="shared" si="356"/>
        <v>0</v>
      </c>
      <c r="AA1070" s="87"/>
      <c r="AB1070" s="87"/>
      <c r="AD1070" s="186" t="s">
        <v>145</v>
      </c>
    </row>
    <row r="1071" spans="1:30" s="74" customFormat="1" ht="12.95" customHeight="1">
      <c r="A1071" s="75" t="str">
        <f t="shared" si="345"/>
        <v/>
      </c>
      <c r="B1071" s="76">
        <f t="shared" si="346"/>
        <v>192</v>
      </c>
      <c r="C1071" s="77">
        <f t="shared" si="347"/>
        <v>33.200000000000003</v>
      </c>
      <c r="D1071" s="78" t="str">
        <f t="shared" si="348"/>
        <v>(전)</v>
      </c>
      <c r="E1071" s="79">
        <f t="shared" si="349"/>
        <v>2.1</v>
      </c>
      <c r="F1071" s="80">
        <v>700</v>
      </c>
      <c r="G1071" s="81">
        <v>55.88</v>
      </c>
      <c r="H1071" s="81">
        <v>53.98</v>
      </c>
      <c r="I1071" s="81">
        <v>1.9000000000000057</v>
      </c>
      <c r="J1071" s="81" t="s">
        <v>105</v>
      </c>
      <c r="K1071" s="81" t="s">
        <v>96</v>
      </c>
      <c r="L1071" s="82">
        <v>0</v>
      </c>
      <c r="M1071" s="83" t="s">
        <v>100</v>
      </c>
      <c r="N1071" s="83" t="s">
        <v>100</v>
      </c>
      <c r="O1071" s="83" t="s">
        <v>100</v>
      </c>
      <c r="P1071" s="84">
        <v>0</v>
      </c>
      <c r="Q1071" s="85">
        <f t="shared" si="350"/>
        <v>1</v>
      </c>
      <c r="R1071" s="91">
        <v>7713.2</v>
      </c>
      <c r="S1071" s="87">
        <v>1</v>
      </c>
      <c r="T1071" s="88">
        <f>IF(S1071=0,0,SUM($S$5:S1071))</f>
        <v>14</v>
      </c>
      <c r="U1071" s="89">
        <f t="shared" si="351"/>
        <v>1</v>
      </c>
      <c r="V1071" s="89">
        <f t="shared" si="352"/>
        <v>7713.2</v>
      </c>
      <c r="W1071" s="90">
        <f t="shared" si="353"/>
        <v>55.88</v>
      </c>
      <c r="X1071" s="90">
        <f t="shared" si="354"/>
        <v>53.98</v>
      </c>
      <c r="Y1071" s="89" t="str">
        <f t="shared" si="355"/>
        <v>CON'C</v>
      </c>
      <c r="Z1071" s="89" t="str">
        <f t="shared" si="356"/>
        <v>조절식흙막이</v>
      </c>
      <c r="AA1071" s="87">
        <v>1</v>
      </c>
      <c r="AB1071" s="87" t="s">
        <v>94</v>
      </c>
      <c r="AD1071" s="186" t="s">
        <v>145</v>
      </c>
    </row>
    <row r="1072" spans="1:30" s="74" customFormat="1" ht="12.95" customHeight="1">
      <c r="A1072" s="75" t="str">
        <f t="shared" si="345"/>
        <v/>
      </c>
      <c r="B1072" s="76">
        <f t="shared" si="346"/>
        <v>192</v>
      </c>
      <c r="C1072" s="77">
        <f t="shared" si="347"/>
        <v>33.200000000000003</v>
      </c>
      <c r="D1072" s="78" t="str">
        <f t="shared" si="348"/>
        <v>(후)</v>
      </c>
      <c r="E1072" s="79">
        <f t="shared" si="349"/>
        <v>0</v>
      </c>
      <c r="F1072" s="80">
        <v>700</v>
      </c>
      <c r="G1072" s="81">
        <v>55.88</v>
      </c>
      <c r="H1072" s="81">
        <v>53.98</v>
      </c>
      <c r="I1072" s="81">
        <v>1.9000000000000057</v>
      </c>
      <c r="J1072" s="81" t="s">
        <v>103</v>
      </c>
      <c r="K1072" s="81" t="s">
        <v>96</v>
      </c>
      <c r="L1072" s="82">
        <v>0</v>
      </c>
      <c r="M1072" s="83" t="s">
        <v>100</v>
      </c>
      <c r="N1072" s="83" t="s">
        <v>100</v>
      </c>
      <c r="O1072" s="83" t="s">
        <v>100</v>
      </c>
      <c r="P1072" s="84">
        <v>0</v>
      </c>
      <c r="Q1072" s="85">
        <f t="shared" si="350"/>
        <v>1</v>
      </c>
      <c r="R1072" s="91">
        <v>7713.2</v>
      </c>
      <c r="S1072" s="87"/>
      <c r="T1072" s="88">
        <f>IF(S1072=0,0,SUM($S$5:S1072))</f>
        <v>0</v>
      </c>
      <c r="U1072" s="89">
        <f t="shared" si="351"/>
        <v>0</v>
      </c>
      <c r="V1072" s="89">
        <f t="shared" si="352"/>
        <v>0</v>
      </c>
      <c r="W1072" s="90">
        <f t="shared" si="353"/>
        <v>0</v>
      </c>
      <c r="X1072" s="90">
        <f t="shared" si="354"/>
        <v>0</v>
      </c>
      <c r="Y1072" s="89">
        <f t="shared" si="355"/>
        <v>0</v>
      </c>
      <c r="Z1072" s="89">
        <f t="shared" si="356"/>
        <v>0</v>
      </c>
      <c r="AA1072" s="87"/>
      <c r="AB1072" s="87"/>
      <c r="AD1072" s="186" t="s">
        <v>145</v>
      </c>
    </row>
    <row r="1073" spans="1:30" s="74" customFormat="1" ht="12.95" customHeight="1">
      <c r="A1073" s="75" t="str">
        <f t="shared" si="345"/>
        <v/>
      </c>
      <c r="B1073" s="76">
        <f t="shared" si="346"/>
        <v>192</v>
      </c>
      <c r="C1073" s="77">
        <f t="shared" si="347"/>
        <v>33.6</v>
      </c>
      <c r="D1073" s="78" t="str">
        <f t="shared" si="348"/>
        <v>(전)</v>
      </c>
      <c r="E1073" s="79">
        <f t="shared" si="349"/>
        <v>0.4</v>
      </c>
      <c r="F1073" s="80">
        <v>700</v>
      </c>
      <c r="G1073" s="81">
        <v>55.88</v>
      </c>
      <c r="H1073" s="81">
        <v>53.98</v>
      </c>
      <c r="I1073" s="81">
        <v>1.9000000000000057</v>
      </c>
      <c r="J1073" s="81" t="s">
        <v>103</v>
      </c>
      <c r="K1073" s="81" t="s">
        <v>96</v>
      </c>
      <c r="L1073" s="82">
        <v>0</v>
      </c>
      <c r="M1073" s="83" t="s">
        <v>100</v>
      </c>
      <c r="N1073" s="83" t="s">
        <v>100</v>
      </c>
      <c r="O1073" s="83" t="s">
        <v>100</v>
      </c>
      <c r="P1073" s="84">
        <v>0</v>
      </c>
      <c r="Q1073" s="85">
        <f t="shared" si="350"/>
        <v>1</v>
      </c>
      <c r="R1073" s="91">
        <v>7713.6</v>
      </c>
      <c r="S1073" s="87"/>
      <c r="T1073" s="88">
        <f>IF(S1073=0,0,SUM($S$5:S1073))</f>
        <v>0</v>
      </c>
      <c r="U1073" s="89">
        <f t="shared" si="351"/>
        <v>0</v>
      </c>
      <c r="V1073" s="89">
        <f t="shared" si="352"/>
        <v>0</v>
      </c>
      <c r="W1073" s="90">
        <f t="shared" si="353"/>
        <v>0</v>
      </c>
      <c r="X1073" s="90">
        <f t="shared" si="354"/>
        <v>0</v>
      </c>
      <c r="Y1073" s="89">
        <f t="shared" si="355"/>
        <v>0</v>
      </c>
      <c r="Z1073" s="89">
        <f t="shared" si="356"/>
        <v>0</v>
      </c>
      <c r="AA1073" s="87"/>
      <c r="AB1073" s="87"/>
      <c r="AD1073" s="186" t="s">
        <v>145</v>
      </c>
    </row>
    <row r="1074" spans="1:30" s="74" customFormat="1" ht="12.95" customHeight="1">
      <c r="A1074" s="75" t="str">
        <f t="shared" si="345"/>
        <v/>
      </c>
      <c r="B1074" s="76">
        <f t="shared" si="346"/>
        <v>192</v>
      </c>
      <c r="C1074" s="77">
        <f t="shared" si="347"/>
        <v>33.6</v>
      </c>
      <c r="D1074" s="78" t="str">
        <f t="shared" si="348"/>
        <v>(후)</v>
      </c>
      <c r="E1074" s="79">
        <f t="shared" si="349"/>
        <v>0</v>
      </c>
      <c r="F1074" s="80">
        <v>700</v>
      </c>
      <c r="G1074" s="81">
        <v>58.67</v>
      </c>
      <c r="H1074" s="81">
        <v>53.98</v>
      </c>
      <c r="I1074" s="81">
        <v>4.6900000000000048</v>
      </c>
      <c r="J1074" s="81" t="s">
        <v>103</v>
      </c>
      <c r="K1074" s="81" t="s">
        <v>96</v>
      </c>
      <c r="L1074" s="82">
        <v>0</v>
      </c>
      <c r="M1074" s="83" t="s">
        <v>100</v>
      </c>
      <c r="N1074" s="83" t="s">
        <v>100</v>
      </c>
      <c r="O1074" s="83" t="s">
        <v>100</v>
      </c>
      <c r="P1074" s="84">
        <v>0</v>
      </c>
      <c r="Q1074" s="85">
        <f t="shared" si="350"/>
        <v>1</v>
      </c>
      <c r="R1074" s="91">
        <v>7713.6</v>
      </c>
      <c r="S1074" s="87"/>
      <c r="T1074" s="88">
        <f>IF(S1074=0,0,SUM($S$5:S1074))</f>
        <v>0</v>
      </c>
      <c r="U1074" s="89">
        <f t="shared" si="351"/>
        <v>0</v>
      </c>
      <c r="V1074" s="89">
        <f t="shared" si="352"/>
        <v>0</v>
      </c>
      <c r="W1074" s="90">
        <f t="shared" si="353"/>
        <v>0</v>
      </c>
      <c r="X1074" s="90">
        <f t="shared" si="354"/>
        <v>0</v>
      </c>
      <c r="Y1074" s="89">
        <f t="shared" si="355"/>
        <v>0</v>
      </c>
      <c r="Z1074" s="89">
        <f t="shared" si="356"/>
        <v>0</v>
      </c>
      <c r="AA1074" s="87"/>
      <c r="AB1074" s="87"/>
      <c r="AD1074" s="186" t="s">
        <v>145</v>
      </c>
    </row>
    <row r="1075" spans="1:30" s="74" customFormat="1" ht="12.95" customHeight="1">
      <c r="A1075" s="75" t="str">
        <f t="shared" si="345"/>
        <v/>
      </c>
      <c r="B1075" s="76">
        <f t="shared" si="346"/>
        <v>192</v>
      </c>
      <c r="C1075" s="77">
        <f t="shared" si="347"/>
        <v>34.1</v>
      </c>
      <c r="D1075" s="78" t="str">
        <f t="shared" si="348"/>
        <v/>
      </c>
      <c r="E1075" s="79">
        <f t="shared" si="349"/>
        <v>0.5</v>
      </c>
      <c r="F1075" s="80">
        <v>700</v>
      </c>
      <c r="G1075" s="81">
        <v>58.86</v>
      </c>
      <c r="H1075" s="81">
        <v>53.98</v>
      </c>
      <c r="I1075" s="81">
        <v>4.8800000000000026</v>
      </c>
      <c r="J1075" s="81" t="s">
        <v>103</v>
      </c>
      <c r="K1075" s="81" t="s">
        <v>96</v>
      </c>
      <c r="L1075" s="82">
        <v>0</v>
      </c>
      <c r="M1075" s="83" t="s">
        <v>127</v>
      </c>
      <c r="N1075" s="83" t="s">
        <v>100</v>
      </c>
      <c r="O1075" s="83" t="s">
        <v>100</v>
      </c>
      <c r="P1075" s="84">
        <v>0</v>
      </c>
      <c r="Q1075" s="85">
        <f t="shared" si="350"/>
        <v>1</v>
      </c>
      <c r="R1075" s="91">
        <v>7714.1</v>
      </c>
      <c r="S1075" s="87"/>
      <c r="T1075" s="88">
        <f>IF(S1075=0,0,SUM($S$5:S1075))</f>
        <v>0</v>
      </c>
      <c r="U1075" s="89">
        <f t="shared" si="351"/>
        <v>0</v>
      </c>
      <c r="V1075" s="89">
        <f t="shared" si="352"/>
        <v>0</v>
      </c>
      <c r="W1075" s="90">
        <f t="shared" si="353"/>
        <v>0</v>
      </c>
      <c r="X1075" s="90">
        <f t="shared" si="354"/>
        <v>0</v>
      </c>
      <c r="Y1075" s="89">
        <f t="shared" si="355"/>
        <v>0</v>
      </c>
      <c r="Z1075" s="89">
        <f t="shared" si="356"/>
        <v>0</v>
      </c>
      <c r="AA1075" s="87"/>
      <c r="AB1075" s="87"/>
      <c r="AD1075" s="186" t="s">
        <v>145</v>
      </c>
    </row>
    <row r="1076" spans="1:30" s="74" customFormat="1" ht="12.95" customHeight="1">
      <c r="A1076" s="75" t="str">
        <f t="shared" si="345"/>
        <v/>
      </c>
      <c r="B1076" s="76">
        <f t="shared" si="346"/>
        <v>192</v>
      </c>
      <c r="C1076" s="77">
        <f t="shared" si="347"/>
        <v>38.4</v>
      </c>
      <c r="D1076" s="78" t="str">
        <f t="shared" si="348"/>
        <v>(전)</v>
      </c>
      <c r="E1076" s="79">
        <f t="shared" si="349"/>
        <v>4.3</v>
      </c>
      <c r="F1076" s="80">
        <v>700</v>
      </c>
      <c r="G1076" s="81">
        <v>60.49</v>
      </c>
      <c r="H1076" s="81">
        <v>57.64</v>
      </c>
      <c r="I1076" s="81">
        <v>2.8500000000000014</v>
      </c>
      <c r="J1076" s="81" t="s">
        <v>103</v>
      </c>
      <c r="K1076" s="81" t="s">
        <v>96</v>
      </c>
      <c r="L1076" s="82">
        <v>0</v>
      </c>
      <c r="M1076" s="83" t="s">
        <v>100</v>
      </c>
      <c r="N1076" s="83" t="s">
        <v>100</v>
      </c>
      <c r="O1076" s="83" t="s">
        <v>100</v>
      </c>
      <c r="P1076" s="84">
        <v>0</v>
      </c>
      <c r="Q1076" s="85">
        <f t="shared" si="350"/>
        <v>1</v>
      </c>
      <c r="R1076" s="91">
        <v>7718.4</v>
      </c>
      <c r="S1076" s="87"/>
      <c r="T1076" s="88">
        <f>IF(S1076=0,0,SUM($S$5:S1076))</f>
        <v>0</v>
      </c>
      <c r="U1076" s="89">
        <f t="shared" si="351"/>
        <v>0</v>
      </c>
      <c r="V1076" s="89">
        <f t="shared" si="352"/>
        <v>0</v>
      </c>
      <c r="W1076" s="90">
        <f t="shared" si="353"/>
        <v>0</v>
      </c>
      <c r="X1076" s="90">
        <f t="shared" si="354"/>
        <v>0</v>
      </c>
      <c r="Y1076" s="89">
        <f t="shared" si="355"/>
        <v>0</v>
      </c>
      <c r="Z1076" s="89">
        <f t="shared" si="356"/>
        <v>0</v>
      </c>
      <c r="AA1076" s="87"/>
      <c r="AB1076" s="87"/>
      <c r="AD1076" s="186" t="s">
        <v>145</v>
      </c>
    </row>
    <row r="1077" spans="1:30" s="74" customFormat="1" ht="12.95" customHeight="1">
      <c r="A1077" s="75" t="str">
        <f t="shared" si="345"/>
        <v/>
      </c>
      <c r="B1077" s="76">
        <f t="shared" si="346"/>
        <v>192</v>
      </c>
      <c r="C1077" s="77">
        <f t="shared" si="347"/>
        <v>38.4</v>
      </c>
      <c r="D1077" s="78" t="str">
        <f t="shared" si="348"/>
        <v>(후)</v>
      </c>
      <c r="E1077" s="79">
        <f t="shared" si="349"/>
        <v>0</v>
      </c>
      <c r="F1077" s="80">
        <v>700</v>
      </c>
      <c r="G1077" s="81">
        <v>60.49</v>
      </c>
      <c r="H1077" s="81">
        <v>57.64</v>
      </c>
      <c r="I1077" s="81">
        <v>2.8500000000000014</v>
      </c>
      <c r="J1077" s="81" t="s">
        <v>111</v>
      </c>
      <c r="K1077" s="81" t="s">
        <v>95</v>
      </c>
      <c r="L1077" s="82">
        <v>0</v>
      </c>
      <c r="M1077" s="83" t="s">
        <v>100</v>
      </c>
      <c r="N1077" s="83" t="s">
        <v>100</v>
      </c>
      <c r="O1077" s="83" t="s">
        <v>100</v>
      </c>
      <c r="P1077" s="84">
        <v>0</v>
      </c>
      <c r="Q1077" s="85">
        <f t="shared" si="350"/>
        <v>1</v>
      </c>
      <c r="R1077" s="91">
        <v>7718.4</v>
      </c>
      <c r="S1077" s="87"/>
      <c r="T1077" s="88">
        <f>IF(S1077=0,0,SUM($S$5:S1077))</f>
        <v>0</v>
      </c>
      <c r="U1077" s="89">
        <f t="shared" si="351"/>
        <v>0</v>
      </c>
      <c r="V1077" s="89">
        <f t="shared" si="352"/>
        <v>0</v>
      </c>
      <c r="W1077" s="90">
        <f t="shared" si="353"/>
        <v>0</v>
      </c>
      <c r="X1077" s="90">
        <f t="shared" si="354"/>
        <v>0</v>
      </c>
      <c r="Y1077" s="89">
        <f t="shared" si="355"/>
        <v>0</v>
      </c>
      <c r="Z1077" s="89">
        <f t="shared" si="356"/>
        <v>0</v>
      </c>
      <c r="AA1077" s="87"/>
      <c r="AB1077" s="87"/>
      <c r="AD1077" s="186" t="s">
        <v>145</v>
      </c>
    </row>
    <row r="1078" spans="1:30" s="74" customFormat="1" ht="12.95" customHeight="1">
      <c r="A1078" s="75" t="str">
        <f t="shared" si="345"/>
        <v/>
      </c>
      <c r="B1078" s="76">
        <f t="shared" si="346"/>
        <v>192</v>
      </c>
      <c r="C1078" s="77">
        <f t="shared" si="347"/>
        <v>39.4</v>
      </c>
      <c r="D1078" s="78" t="str">
        <f t="shared" si="348"/>
        <v/>
      </c>
      <c r="E1078" s="79">
        <f t="shared" si="349"/>
        <v>1</v>
      </c>
      <c r="F1078" s="80">
        <v>700</v>
      </c>
      <c r="G1078" s="81">
        <v>60.57</v>
      </c>
      <c r="H1078" s="81">
        <v>58.49</v>
      </c>
      <c r="I1078" s="81">
        <v>2.0799999999999983</v>
      </c>
      <c r="J1078" s="81" t="s">
        <v>111</v>
      </c>
      <c r="K1078" s="81" t="s">
        <v>95</v>
      </c>
      <c r="L1078" s="82">
        <v>0</v>
      </c>
      <c r="M1078" s="83" t="s">
        <v>127</v>
      </c>
      <c r="N1078" s="83" t="s">
        <v>100</v>
      </c>
      <c r="O1078" s="83" t="s">
        <v>100</v>
      </c>
      <c r="P1078" s="84">
        <v>0</v>
      </c>
      <c r="Q1078" s="85">
        <f t="shared" si="350"/>
        <v>1</v>
      </c>
      <c r="R1078" s="91">
        <v>7719.4</v>
      </c>
      <c r="S1078" s="87"/>
      <c r="T1078" s="88">
        <f>IF(S1078=0,0,SUM($S$5:S1078))</f>
        <v>0</v>
      </c>
      <c r="U1078" s="89">
        <f t="shared" si="351"/>
        <v>0</v>
      </c>
      <c r="V1078" s="89">
        <f t="shared" si="352"/>
        <v>0</v>
      </c>
      <c r="W1078" s="90">
        <f t="shared" si="353"/>
        <v>0</v>
      </c>
      <c r="X1078" s="90">
        <f t="shared" si="354"/>
        <v>0</v>
      </c>
      <c r="Y1078" s="89">
        <f t="shared" si="355"/>
        <v>0</v>
      </c>
      <c r="Z1078" s="89">
        <f t="shared" si="356"/>
        <v>0</v>
      </c>
      <c r="AA1078" s="87"/>
      <c r="AB1078" s="87"/>
      <c r="AD1078" s="186" t="s">
        <v>145</v>
      </c>
    </row>
    <row r="1079" spans="1:30" s="74" customFormat="1" ht="12.95" customHeight="1">
      <c r="A1079" s="75" t="str">
        <f t="shared" si="345"/>
        <v/>
      </c>
      <c r="B1079" s="76">
        <f t="shared" si="346"/>
        <v>193</v>
      </c>
      <c r="C1079" s="77">
        <f t="shared" si="347"/>
        <v>0</v>
      </c>
      <c r="D1079" s="78" t="str">
        <f t="shared" si="348"/>
        <v/>
      </c>
      <c r="E1079" s="79">
        <f t="shared" si="349"/>
        <v>0.6</v>
      </c>
      <c r="F1079" s="80">
        <v>700</v>
      </c>
      <c r="G1079" s="81">
        <v>60.58</v>
      </c>
      <c r="H1079" s="81">
        <v>58.49</v>
      </c>
      <c r="I1079" s="81">
        <v>2.0899999999999963</v>
      </c>
      <c r="J1079" s="81" t="s">
        <v>111</v>
      </c>
      <c r="K1079" s="81" t="s">
        <v>95</v>
      </c>
      <c r="L1079" s="82">
        <v>0</v>
      </c>
      <c r="M1079" s="83" t="s">
        <v>100</v>
      </c>
      <c r="N1079" s="83" t="s">
        <v>100</v>
      </c>
      <c r="O1079" s="83" t="s">
        <v>100</v>
      </c>
      <c r="P1079" s="84">
        <v>0</v>
      </c>
      <c r="Q1079" s="85">
        <f t="shared" si="350"/>
        <v>1</v>
      </c>
      <c r="R1079" s="91">
        <v>7720</v>
      </c>
      <c r="S1079" s="87"/>
      <c r="T1079" s="88">
        <f>IF(S1079=0,0,SUM($S$5:S1079))</f>
        <v>0</v>
      </c>
      <c r="U1079" s="89">
        <f t="shared" si="351"/>
        <v>0</v>
      </c>
      <c r="V1079" s="89">
        <f t="shared" si="352"/>
        <v>0</v>
      </c>
      <c r="W1079" s="90">
        <f t="shared" si="353"/>
        <v>0</v>
      </c>
      <c r="X1079" s="90">
        <f t="shared" si="354"/>
        <v>0</v>
      </c>
      <c r="Y1079" s="89">
        <f t="shared" si="355"/>
        <v>0</v>
      </c>
      <c r="Z1079" s="89">
        <f t="shared" si="356"/>
        <v>0</v>
      </c>
      <c r="AA1079" s="87"/>
      <c r="AB1079" s="87"/>
      <c r="AD1079" s="186" t="s">
        <v>145</v>
      </c>
    </row>
    <row r="1080" spans="1:30" s="74" customFormat="1" ht="12.95" customHeight="1">
      <c r="A1080" s="75" t="str">
        <f t="shared" si="345"/>
        <v/>
      </c>
      <c r="B1080" s="76">
        <f t="shared" si="346"/>
        <v>193</v>
      </c>
      <c r="C1080" s="77">
        <f t="shared" si="347"/>
        <v>29.6</v>
      </c>
      <c r="D1080" s="78" t="str">
        <f t="shared" si="348"/>
        <v/>
      </c>
      <c r="E1080" s="79">
        <f t="shared" si="349"/>
        <v>29.6</v>
      </c>
      <c r="F1080" s="80">
        <v>700</v>
      </c>
      <c r="G1080" s="81">
        <v>60.85</v>
      </c>
      <c r="H1080" s="81">
        <v>58.5</v>
      </c>
      <c r="I1080" s="81">
        <v>2.3500000000000014</v>
      </c>
      <c r="J1080" s="81" t="s">
        <v>111</v>
      </c>
      <c r="K1080" s="81" t="s">
        <v>95</v>
      </c>
      <c r="L1080" s="82">
        <v>0</v>
      </c>
      <c r="M1080" s="83" t="s">
        <v>100</v>
      </c>
      <c r="N1080" s="83" t="s">
        <v>112</v>
      </c>
      <c r="O1080" s="83" t="s">
        <v>100</v>
      </c>
      <c r="P1080" s="84">
        <v>0</v>
      </c>
      <c r="Q1080" s="85">
        <f t="shared" si="350"/>
        <v>1</v>
      </c>
      <c r="R1080" s="91">
        <v>7749.6</v>
      </c>
      <c r="S1080" s="87"/>
      <c r="T1080" s="88">
        <f>IF(S1080=0,0,SUM($S$5:S1080))</f>
        <v>0</v>
      </c>
      <c r="U1080" s="89">
        <f t="shared" si="351"/>
        <v>0</v>
      </c>
      <c r="V1080" s="89">
        <f t="shared" si="352"/>
        <v>0</v>
      </c>
      <c r="W1080" s="90">
        <f t="shared" si="353"/>
        <v>0</v>
      </c>
      <c r="X1080" s="90">
        <f t="shared" si="354"/>
        <v>0</v>
      </c>
      <c r="Y1080" s="89">
        <f t="shared" si="355"/>
        <v>0</v>
      </c>
      <c r="Z1080" s="89">
        <f t="shared" si="356"/>
        <v>0</v>
      </c>
      <c r="AA1080" s="87"/>
      <c r="AB1080" s="87"/>
      <c r="AD1080" s="186" t="s">
        <v>145</v>
      </c>
    </row>
    <row r="1081" spans="1:30" s="74" customFormat="1" ht="12.95" customHeight="1">
      <c r="A1081" s="75" t="str">
        <f t="shared" si="345"/>
        <v/>
      </c>
      <c r="B1081" s="76">
        <f t="shared" si="346"/>
        <v>194</v>
      </c>
      <c r="C1081" s="77">
        <f t="shared" si="347"/>
        <v>0</v>
      </c>
      <c r="D1081" s="78" t="str">
        <f t="shared" si="348"/>
        <v/>
      </c>
      <c r="E1081" s="79">
        <f t="shared" si="349"/>
        <v>10.4</v>
      </c>
      <c r="F1081" s="80">
        <v>700</v>
      </c>
      <c r="G1081" s="81">
        <v>60.95</v>
      </c>
      <c r="H1081" s="81">
        <v>58.51</v>
      </c>
      <c r="I1081" s="81">
        <v>2.4400000000000048</v>
      </c>
      <c r="J1081" s="81" t="s">
        <v>111</v>
      </c>
      <c r="K1081" s="81" t="s">
        <v>95</v>
      </c>
      <c r="L1081" s="82">
        <v>0</v>
      </c>
      <c r="M1081" s="83" t="s">
        <v>100</v>
      </c>
      <c r="N1081" s="83" t="s">
        <v>100</v>
      </c>
      <c r="O1081" s="83" t="s">
        <v>100</v>
      </c>
      <c r="P1081" s="84">
        <v>0</v>
      </c>
      <c r="Q1081" s="85">
        <f t="shared" si="350"/>
        <v>1</v>
      </c>
      <c r="R1081" s="91">
        <v>7760</v>
      </c>
      <c r="S1081" s="87"/>
      <c r="T1081" s="88">
        <f>IF(S1081=0,0,SUM($S$5:S1081))</f>
        <v>0</v>
      </c>
      <c r="U1081" s="89">
        <f t="shared" si="351"/>
        <v>0</v>
      </c>
      <c r="V1081" s="89">
        <f t="shared" si="352"/>
        <v>0</v>
      </c>
      <c r="W1081" s="90">
        <f t="shared" si="353"/>
        <v>0</v>
      </c>
      <c r="X1081" s="90">
        <f t="shared" si="354"/>
        <v>0</v>
      </c>
      <c r="Y1081" s="89">
        <f t="shared" si="355"/>
        <v>0</v>
      </c>
      <c r="Z1081" s="89">
        <f t="shared" si="356"/>
        <v>0</v>
      </c>
      <c r="AA1081" s="87"/>
      <c r="AB1081" s="87"/>
      <c r="AD1081" s="186" t="s">
        <v>145</v>
      </c>
    </row>
    <row r="1082" spans="1:30" s="74" customFormat="1" ht="12.95" customHeight="1">
      <c r="A1082" s="75" t="str">
        <f t="shared" si="345"/>
        <v/>
      </c>
      <c r="B1082" s="76">
        <f t="shared" si="346"/>
        <v>194</v>
      </c>
      <c r="C1082" s="77">
        <f t="shared" si="347"/>
        <v>8.9</v>
      </c>
      <c r="D1082" s="78" t="str">
        <f t="shared" si="348"/>
        <v/>
      </c>
      <c r="E1082" s="79">
        <f t="shared" si="349"/>
        <v>8.9</v>
      </c>
      <c r="F1082" s="80">
        <v>700</v>
      </c>
      <c r="G1082" s="81">
        <v>61.03</v>
      </c>
      <c r="H1082" s="81">
        <v>58.51</v>
      </c>
      <c r="I1082" s="81">
        <v>2.5200000000000031</v>
      </c>
      <c r="J1082" s="81" t="s">
        <v>111</v>
      </c>
      <c r="K1082" s="81" t="s">
        <v>95</v>
      </c>
      <c r="L1082" s="82">
        <v>0</v>
      </c>
      <c r="M1082" s="83" t="s">
        <v>100</v>
      </c>
      <c r="N1082" s="83" t="s">
        <v>100</v>
      </c>
      <c r="O1082" s="83" t="s">
        <v>100</v>
      </c>
      <c r="P1082" s="84">
        <v>0</v>
      </c>
      <c r="Q1082" s="85">
        <f t="shared" si="350"/>
        <v>1</v>
      </c>
      <c r="R1082" s="91">
        <v>7768.9</v>
      </c>
      <c r="S1082" s="87"/>
      <c r="T1082" s="88">
        <f>IF(S1082=0,0,SUM($S$5:S1082))</f>
        <v>0</v>
      </c>
      <c r="U1082" s="89">
        <f t="shared" si="351"/>
        <v>0</v>
      </c>
      <c r="V1082" s="89">
        <f t="shared" si="352"/>
        <v>0</v>
      </c>
      <c r="W1082" s="90">
        <f t="shared" si="353"/>
        <v>0</v>
      </c>
      <c r="X1082" s="90">
        <f t="shared" si="354"/>
        <v>0</v>
      </c>
      <c r="Y1082" s="89">
        <f t="shared" si="355"/>
        <v>0</v>
      </c>
      <c r="Z1082" s="89">
        <f t="shared" si="356"/>
        <v>0</v>
      </c>
      <c r="AA1082" s="87"/>
      <c r="AB1082" s="87"/>
      <c r="AD1082" s="186" t="s">
        <v>145</v>
      </c>
    </row>
    <row r="1083" spans="1:30" s="74" customFormat="1" ht="12.95" customHeight="1">
      <c r="A1083" s="75" t="str">
        <f t="shared" si="345"/>
        <v/>
      </c>
      <c r="B1083" s="76">
        <f t="shared" si="346"/>
        <v>194</v>
      </c>
      <c r="C1083" s="77">
        <f t="shared" si="347"/>
        <v>29.6</v>
      </c>
      <c r="D1083" s="78" t="str">
        <f t="shared" si="348"/>
        <v/>
      </c>
      <c r="E1083" s="79">
        <f t="shared" si="349"/>
        <v>20.7</v>
      </c>
      <c r="F1083" s="80">
        <v>700</v>
      </c>
      <c r="G1083" s="81">
        <v>61.32</v>
      </c>
      <c r="H1083" s="81">
        <v>59.01</v>
      </c>
      <c r="I1083" s="81">
        <v>2.3100000000000023</v>
      </c>
      <c r="J1083" s="81" t="s">
        <v>111</v>
      </c>
      <c r="K1083" s="81" t="s">
        <v>95</v>
      </c>
      <c r="L1083" s="82">
        <v>0</v>
      </c>
      <c r="M1083" s="83" t="s">
        <v>100</v>
      </c>
      <c r="N1083" s="83" t="s">
        <v>100</v>
      </c>
      <c r="O1083" s="83" t="s">
        <v>100</v>
      </c>
      <c r="P1083" s="84">
        <v>0</v>
      </c>
      <c r="Q1083" s="85">
        <f t="shared" si="350"/>
        <v>1</v>
      </c>
      <c r="R1083" s="91">
        <v>7789.6</v>
      </c>
      <c r="S1083" s="87"/>
      <c r="T1083" s="88">
        <f>IF(S1083=0,0,SUM($S$5:S1083))</f>
        <v>0</v>
      </c>
      <c r="U1083" s="89">
        <f t="shared" si="351"/>
        <v>0</v>
      </c>
      <c r="V1083" s="89">
        <f t="shared" si="352"/>
        <v>0</v>
      </c>
      <c r="W1083" s="90">
        <f t="shared" si="353"/>
        <v>0</v>
      </c>
      <c r="X1083" s="90">
        <f t="shared" si="354"/>
        <v>0</v>
      </c>
      <c r="Y1083" s="89">
        <f t="shared" si="355"/>
        <v>0</v>
      </c>
      <c r="Z1083" s="89">
        <f t="shared" si="356"/>
        <v>0</v>
      </c>
      <c r="AA1083" s="87"/>
      <c r="AB1083" s="87"/>
      <c r="AD1083" s="186" t="s">
        <v>145</v>
      </c>
    </row>
    <row r="1084" spans="1:30" s="74" customFormat="1" ht="12.95" customHeight="1">
      <c r="A1084" s="75" t="str">
        <f t="shared" si="345"/>
        <v/>
      </c>
      <c r="B1084" s="76">
        <f t="shared" si="346"/>
        <v>195</v>
      </c>
      <c r="C1084" s="77">
        <f t="shared" si="347"/>
        <v>0</v>
      </c>
      <c r="D1084" s="78" t="str">
        <f t="shared" si="348"/>
        <v/>
      </c>
      <c r="E1084" s="79">
        <f t="shared" si="349"/>
        <v>10.4</v>
      </c>
      <c r="F1084" s="80">
        <v>700</v>
      </c>
      <c r="G1084" s="81">
        <v>61.46</v>
      </c>
      <c r="H1084" s="81">
        <v>59.06</v>
      </c>
      <c r="I1084" s="81">
        <v>2.3999999999999986</v>
      </c>
      <c r="J1084" s="81" t="s">
        <v>111</v>
      </c>
      <c r="K1084" s="81" t="s">
        <v>95</v>
      </c>
      <c r="L1084" s="82">
        <v>0</v>
      </c>
      <c r="M1084" s="83" t="s">
        <v>100</v>
      </c>
      <c r="N1084" s="83" t="s">
        <v>100</v>
      </c>
      <c r="O1084" s="83" t="s">
        <v>100</v>
      </c>
      <c r="P1084" s="84">
        <v>0</v>
      </c>
      <c r="Q1084" s="85">
        <f t="shared" si="350"/>
        <v>1</v>
      </c>
      <c r="R1084" s="91">
        <v>7800</v>
      </c>
      <c r="S1084" s="87"/>
      <c r="T1084" s="88">
        <f>IF(S1084=0,0,SUM($S$5:S1084))</f>
        <v>0</v>
      </c>
      <c r="U1084" s="89">
        <f t="shared" si="351"/>
        <v>0</v>
      </c>
      <c r="V1084" s="89">
        <f t="shared" si="352"/>
        <v>0</v>
      </c>
      <c r="W1084" s="90">
        <f t="shared" si="353"/>
        <v>0</v>
      </c>
      <c r="X1084" s="90">
        <f t="shared" si="354"/>
        <v>0</v>
      </c>
      <c r="Y1084" s="89">
        <f t="shared" si="355"/>
        <v>0</v>
      </c>
      <c r="Z1084" s="89">
        <f t="shared" si="356"/>
        <v>0</v>
      </c>
      <c r="AA1084" s="87"/>
      <c r="AB1084" s="87"/>
      <c r="AD1084" s="186" t="s">
        <v>145</v>
      </c>
    </row>
    <row r="1085" spans="1:30" s="74" customFormat="1" ht="12.95" customHeight="1">
      <c r="A1085" s="75" t="str">
        <f t="shared" si="345"/>
        <v/>
      </c>
      <c r="B1085" s="76">
        <f t="shared" si="346"/>
        <v>196</v>
      </c>
      <c r="C1085" s="77">
        <f t="shared" si="347"/>
        <v>0</v>
      </c>
      <c r="D1085" s="78" t="str">
        <f t="shared" si="348"/>
        <v/>
      </c>
      <c r="E1085" s="79">
        <f t="shared" si="349"/>
        <v>40</v>
      </c>
      <c r="F1085" s="80">
        <v>700</v>
      </c>
      <c r="G1085" s="81">
        <v>62.02</v>
      </c>
      <c r="H1085" s="81">
        <v>59.26</v>
      </c>
      <c r="I1085" s="81">
        <v>2.7600000000000051</v>
      </c>
      <c r="J1085" s="81" t="s">
        <v>111</v>
      </c>
      <c r="K1085" s="81" t="s">
        <v>95</v>
      </c>
      <c r="L1085" s="82">
        <v>0</v>
      </c>
      <c r="M1085" s="83" t="s">
        <v>100</v>
      </c>
      <c r="N1085" s="83" t="s">
        <v>100</v>
      </c>
      <c r="O1085" s="83" t="s">
        <v>100</v>
      </c>
      <c r="P1085" s="84">
        <v>0</v>
      </c>
      <c r="Q1085" s="85">
        <f t="shared" si="350"/>
        <v>1</v>
      </c>
      <c r="R1085" s="91">
        <v>7840</v>
      </c>
      <c r="S1085" s="87"/>
      <c r="T1085" s="88">
        <f>IF(S1085=0,0,SUM($S$5:S1085))</f>
        <v>0</v>
      </c>
      <c r="U1085" s="89">
        <f t="shared" si="351"/>
        <v>0</v>
      </c>
      <c r="V1085" s="89">
        <f t="shared" si="352"/>
        <v>0</v>
      </c>
      <c r="W1085" s="90">
        <f t="shared" si="353"/>
        <v>0</v>
      </c>
      <c r="X1085" s="90">
        <f t="shared" si="354"/>
        <v>0</v>
      </c>
      <c r="Y1085" s="89">
        <f t="shared" si="355"/>
        <v>0</v>
      </c>
      <c r="Z1085" s="89">
        <f t="shared" si="356"/>
        <v>0</v>
      </c>
      <c r="AA1085" s="87"/>
      <c r="AB1085" s="87"/>
      <c r="AD1085" s="186" t="s">
        <v>145</v>
      </c>
    </row>
    <row r="1086" spans="1:30" s="74" customFormat="1" ht="12.95" customHeight="1">
      <c r="A1086" s="75" t="str">
        <f t="shared" ref="A1086:A1149" si="357">IF(P1086&gt;0,P1086,"")</f>
        <v/>
      </c>
      <c r="B1086" s="76">
        <f t="shared" ref="B1086:B1149" si="358">ROUNDDOWN(R1086/$P$2,0)</f>
        <v>196</v>
      </c>
      <c r="C1086" s="77">
        <f t="shared" ref="C1086:C1149" si="359">ROUND(R1086-(B1086*$P$2),2)</f>
        <v>8.9</v>
      </c>
      <c r="D1086" s="78" t="str">
        <f t="shared" ref="D1086:D1149" si="360">IF(D1085="(전)","(후)",IF(AND(B1086=B1087,C1086=C1087),"(전)",""))</f>
        <v/>
      </c>
      <c r="E1086" s="79">
        <f t="shared" ref="E1086:E1149" si="361">IF(P1086&gt;0,0,ROUND(((B1086*$P$2)+C1086)-((B1085*$P$2)+C1085),2))</f>
        <v>8.9</v>
      </c>
      <c r="F1086" s="80">
        <v>700</v>
      </c>
      <c r="G1086" s="81">
        <v>62.14</v>
      </c>
      <c r="H1086" s="81">
        <v>59.3</v>
      </c>
      <c r="I1086" s="81">
        <v>2.8400000000000034</v>
      </c>
      <c r="J1086" s="81" t="s">
        <v>111</v>
      </c>
      <c r="K1086" s="81" t="s">
        <v>95</v>
      </c>
      <c r="L1086" s="82">
        <v>0</v>
      </c>
      <c r="M1086" s="83" t="s">
        <v>100</v>
      </c>
      <c r="N1086" s="83" t="s">
        <v>100</v>
      </c>
      <c r="O1086" s="83" t="s">
        <v>100</v>
      </c>
      <c r="P1086" s="84">
        <v>0</v>
      </c>
      <c r="Q1086" s="85">
        <f t="shared" si="350"/>
        <v>1</v>
      </c>
      <c r="R1086" s="91">
        <v>7848.9</v>
      </c>
      <c r="S1086" s="87"/>
      <c r="T1086" s="88">
        <f>IF(S1086=0,0,SUM($S$5:S1086))</f>
        <v>0</v>
      </c>
      <c r="U1086" s="89">
        <f t="shared" si="351"/>
        <v>0</v>
      </c>
      <c r="V1086" s="89">
        <f t="shared" si="352"/>
        <v>0</v>
      </c>
      <c r="W1086" s="90">
        <f t="shared" si="353"/>
        <v>0</v>
      </c>
      <c r="X1086" s="90">
        <f t="shared" si="354"/>
        <v>0</v>
      </c>
      <c r="Y1086" s="89">
        <f t="shared" si="355"/>
        <v>0</v>
      </c>
      <c r="Z1086" s="89">
        <f t="shared" si="356"/>
        <v>0</v>
      </c>
      <c r="AA1086" s="87"/>
      <c r="AB1086" s="87"/>
      <c r="AD1086" s="186" t="s">
        <v>145</v>
      </c>
    </row>
    <row r="1087" spans="1:30" s="74" customFormat="1" ht="12.95" customHeight="1">
      <c r="A1087" s="75" t="str">
        <f t="shared" si="357"/>
        <v/>
      </c>
      <c r="B1087" s="76">
        <f t="shared" si="358"/>
        <v>197</v>
      </c>
      <c r="C1087" s="77">
        <f t="shared" si="359"/>
        <v>0</v>
      </c>
      <c r="D1087" s="78" t="str">
        <f t="shared" si="360"/>
        <v/>
      </c>
      <c r="E1087" s="79">
        <f t="shared" si="361"/>
        <v>31.1</v>
      </c>
      <c r="F1087" s="80">
        <v>700</v>
      </c>
      <c r="G1087" s="81">
        <v>62.38</v>
      </c>
      <c r="H1087" s="81">
        <v>59.45</v>
      </c>
      <c r="I1087" s="81">
        <v>2.9299999999999997</v>
      </c>
      <c r="J1087" s="81" t="s">
        <v>111</v>
      </c>
      <c r="K1087" s="81" t="s">
        <v>95</v>
      </c>
      <c r="L1087" s="82">
        <v>0</v>
      </c>
      <c r="M1087" s="83" t="s">
        <v>100</v>
      </c>
      <c r="N1087" s="83" t="s">
        <v>100</v>
      </c>
      <c r="O1087" s="83" t="s">
        <v>100</v>
      </c>
      <c r="P1087" s="84">
        <v>0</v>
      </c>
      <c r="Q1087" s="85">
        <f t="shared" si="350"/>
        <v>1</v>
      </c>
      <c r="R1087" s="91">
        <v>7880</v>
      </c>
      <c r="S1087" s="87"/>
      <c r="T1087" s="88">
        <f>IF(S1087=0,0,SUM($S$5:S1087))</f>
        <v>0</v>
      </c>
      <c r="U1087" s="89">
        <f t="shared" si="351"/>
        <v>0</v>
      </c>
      <c r="V1087" s="89">
        <f t="shared" si="352"/>
        <v>0</v>
      </c>
      <c r="W1087" s="90">
        <f t="shared" si="353"/>
        <v>0</v>
      </c>
      <c r="X1087" s="90">
        <f t="shared" si="354"/>
        <v>0</v>
      </c>
      <c r="Y1087" s="89">
        <f t="shared" si="355"/>
        <v>0</v>
      </c>
      <c r="Z1087" s="89">
        <f t="shared" si="356"/>
        <v>0</v>
      </c>
      <c r="AA1087" s="87"/>
      <c r="AB1087" s="87"/>
      <c r="AD1087" s="186" t="s">
        <v>145</v>
      </c>
    </row>
    <row r="1088" spans="1:30" s="74" customFormat="1" ht="12.95" customHeight="1">
      <c r="A1088" s="75" t="str">
        <f t="shared" si="357"/>
        <v/>
      </c>
      <c r="B1088" s="76">
        <f t="shared" si="358"/>
        <v>197</v>
      </c>
      <c r="C1088" s="77">
        <f t="shared" si="359"/>
        <v>27.6</v>
      </c>
      <c r="D1088" s="78" t="str">
        <f t="shared" si="360"/>
        <v/>
      </c>
      <c r="E1088" s="79">
        <f t="shared" si="361"/>
        <v>27.6</v>
      </c>
      <c r="F1088" s="80">
        <v>700</v>
      </c>
      <c r="G1088" s="81">
        <v>62.59</v>
      </c>
      <c r="H1088" s="81">
        <v>59.59</v>
      </c>
      <c r="I1088" s="81">
        <v>3</v>
      </c>
      <c r="J1088" s="81" t="s">
        <v>111</v>
      </c>
      <c r="K1088" s="81" t="s">
        <v>95</v>
      </c>
      <c r="L1088" s="82">
        <v>0</v>
      </c>
      <c r="M1088" s="83" t="s">
        <v>100</v>
      </c>
      <c r="N1088" s="83" t="s">
        <v>115</v>
      </c>
      <c r="O1088" s="83" t="s">
        <v>100</v>
      </c>
      <c r="P1088" s="84">
        <v>0</v>
      </c>
      <c r="Q1088" s="85">
        <f t="shared" ref="Q1088:Q1151" si="362">IF(P1088=0,Q1087,P1088)</f>
        <v>1</v>
      </c>
      <c r="R1088" s="91">
        <v>7907.6</v>
      </c>
      <c r="S1088" s="87"/>
      <c r="T1088" s="88">
        <f>IF(S1088=0,0,SUM($S$5:S1088))</f>
        <v>0</v>
      </c>
      <c r="U1088" s="89">
        <f t="shared" si="351"/>
        <v>0</v>
      </c>
      <c r="V1088" s="89">
        <f t="shared" si="352"/>
        <v>0</v>
      </c>
      <c r="W1088" s="90">
        <f t="shared" si="353"/>
        <v>0</v>
      </c>
      <c r="X1088" s="90">
        <f t="shared" si="354"/>
        <v>0</v>
      </c>
      <c r="Y1088" s="89">
        <f t="shared" si="355"/>
        <v>0</v>
      </c>
      <c r="Z1088" s="89">
        <f t="shared" si="356"/>
        <v>0</v>
      </c>
      <c r="AA1088" s="87"/>
      <c r="AB1088" s="87"/>
      <c r="AD1088" s="186" t="s">
        <v>145</v>
      </c>
    </row>
    <row r="1089" spans="1:30" s="74" customFormat="1" ht="12.95" customHeight="1">
      <c r="A1089" s="75" t="str">
        <f t="shared" si="357"/>
        <v/>
      </c>
      <c r="B1089" s="76">
        <f t="shared" si="358"/>
        <v>198</v>
      </c>
      <c r="C1089" s="77">
        <f t="shared" si="359"/>
        <v>0</v>
      </c>
      <c r="D1089" s="78" t="str">
        <f t="shared" si="360"/>
        <v/>
      </c>
      <c r="E1089" s="79">
        <f t="shared" si="361"/>
        <v>12.4</v>
      </c>
      <c r="F1089" s="80">
        <v>700</v>
      </c>
      <c r="G1089" s="81">
        <v>62.48</v>
      </c>
      <c r="H1089" s="81">
        <v>59.58</v>
      </c>
      <c r="I1089" s="81">
        <v>2.8999999999999986</v>
      </c>
      <c r="J1089" s="81" t="s">
        <v>111</v>
      </c>
      <c r="K1089" s="81" t="s">
        <v>95</v>
      </c>
      <c r="L1089" s="82">
        <v>0</v>
      </c>
      <c r="M1089" s="83" t="s">
        <v>100</v>
      </c>
      <c r="N1089" s="83" t="s">
        <v>100</v>
      </c>
      <c r="O1089" s="83" t="s">
        <v>100</v>
      </c>
      <c r="P1089" s="84">
        <v>0</v>
      </c>
      <c r="Q1089" s="85">
        <f t="shared" si="362"/>
        <v>1</v>
      </c>
      <c r="R1089" s="91">
        <v>7920</v>
      </c>
      <c r="S1089" s="87"/>
      <c r="T1089" s="88">
        <f>IF(S1089=0,0,SUM($S$5:S1089))</f>
        <v>0</v>
      </c>
      <c r="U1089" s="89">
        <f t="shared" si="351"/>
        <v>0</v>
      </c>
      <c r="V1089" s="89">
        <f t="shared" si="352"/>
        <v>0</v>
      </c>
      <c r="W1089" s="90">
        <f t="shared" si="353"/>
        <v>0</v>
      </c>
      <c r="X1089" s="90">
        <f t="shared" si="354"/>
        <v>0</v>
      </c>
      <c r="Y1089" s="89">
        <f t="shared" si="355"/>
        <v>0</v>
      </c>
      <c r="Z1089" s="89">
        <f t="shared" si="356"/>
        <v>0</v>
      </c>
      <c r="AA1089" s="87"/>
      <c r="AB1089" s="87"/>
      <c r="AD1089" s="186" t="s">
        <v>145</v>
      </c>
    </row>
    <row r="1090" spans="1:30" s="74" customFormat="1" ht="12.95" customHeight="1">
      <c r="A1090" s="75" t="str">
        <f t="shared" si="357"/>
        <v/>
      </c>
      <c r="B1090" s="76">
        <f t="shared" si="358"/>
        <v>199</v>
      </c>
      <c r="C1090" s="77">
        <f t="shared" si="359"/>
        <v>0</v>
      </c>
      <c r="D1090" s="78" t="str">
        <f t="shared" si="360"/>
        <v/>
      </c>
      <c r="E1090" s="79">
        <f t="shared" si="361"/>
        <v>40</v>
      </c>
      <c r="F1090" s="80">
        <v>700</v>
      </c>
      <c r="G1090" s="81">
        <v>62.12</v>
      </c>
      <c r="H1090" s="81">
        <v>59.53</v>
      </c>
      <c r="I1090" s="81">
        <v>2.5899999999999963</v>
      </c>
      <c r="J1090" s="81" t="s">
        <v>111</v>
      </c>
      <c r="K1090" s="81" t="s">
        <v>95</v>
      </c>
      <c r="L1090" s="82">
        <v>0</v>
      </c>
      <c r="M1090" s="83" t="s">
        <v>100</v>
      </c>
      <c r="N1090" s="83" t="s">
        <v>100</v>
      </c>
      <c r="O1090" s="83" t="s">
        <v>100</v>
      </c>
      <c r="P1090" s="84">
        <v>0</v>
      </c>
      <c r="Q1090" s="85">
        <f t="shared" si="362"/>
        <v>1</v>
      </c>
      <c r="R1090" s="91">
        <v>7960</v>
      </c>
      <c r="S1090" s="87"/>
      <c r="T1090" s="88">
        <f>IF(S1090=0,0,SUM($S$5:S1090))</f>
        <v>0</v>
      </c>
      <c r="U1090" s="89">
        <f t="shared" si="351"/>
        <v>0</v>
      </c>
      <c r="V1090" s="89">
        <f t="shared" si="352"/>
        <v>0</v>
      </c>
      <c r="W1090" s="90">
        <f t="shared" si="353"/>
        <v>0</v>
      </c>
      <c r="X1090" s="90">
        <f t="shared" si="354"/>
        <v>0</v>
      </c>
      <c r="Y1090" s="89">
        <f t="shared" si="355"/>
        <v>0</v>
      </c>
      <c r="Z1090" s="89">
        <f t="shared" si="356"/>
        <v>0</v>
      </c>
      <c r="AA1090" s="87"/>
      <c r="AB1090" s="87"/>
      <c r="AD1090" s="186" t="s">
        <v>145</v>
      </c>
    </row>
    <row r="1091" spans="1:30" s="74" customFormat="1" ht="12.95" customHeight="1">
      <c r="A1091" s="75" t="str">
        <f t="shared" si="357"/>
        <v/>
      </c>
      <c r="B1091" s="76">
        <f t="shared" si="358"/>
        <v>200</v>
      </c>
      <c r="C1091" s="77">
        <f t="shared" si="359"/>
        <v>0</v>
      </c>
      <c r="D1091" s="78" t="str">
        <f t="shared" si="360"/>
        <v/>
      </c>
      <c r="E1091" s="79">
        <f t="shared" si="361"/>
        <v>40</v>
      </c>
      <c r="F1091" s="80">
        <v>700</v>
      </c>
      <c r="G1091" s="81">
        <v>61.76</v>
      </c>
      <c r="H1091" s="81">
        <v>59.49</v>
      </c>
      <c r="I1091" s="81">
        <v>2.269999999999996</v>
      </c>
      <c r="J1091" s="81" t="s">
        <v>111</v>
      </c>
      <c r="K1091" s="81" t="s">
        <v>95</v>
      </c>
      <c r="L1091" s="82">
        <v>0</v>
      </c>
      <c r="M1091" s="83" t="s">
        <v>100</v>
      </c>
      <c r="N1091" s="83" t="s">
        <v>100</v>
      </c>
      <c r="O1091" s="83" t="s">
        <v>100</v>
      </c>
      <c r="P1091" s="84">
        <v>0</v>
      </c>
      <c r="Q1091" s="85">
        <f t="shared" si="362"/>
        <v>1</v>
      </c>
      <c r="R1091" s="91">
        <v>8000</v>
      </c>
      <c r="S1091" s="87"/>
      <c r="T1091" s="88">
        <f>IF(S1091=0,0,SUM($S$5:S1091))</f>
        <v>0</v>
      </c>
      <c r="U1091" s="89">
        <f t="shared" si="351"/>
        <v>0</v>
      </c>
      <c r="V1091" s="89">
        <f t="shared" si="352"/>
        <v>0</v>
      </c>
      <c r="W1091" s="90">
        <f t="shared" si="353"/>
        <v>0</v>
      </c>
      <c r="X1091" s="90">
        <f t="shared" si="354"/>
        <v>0</v>
      </c>
      <c r="Y1091" s="89">
        <f t="shared" si="355"/>
        <v>0</v>
      </c>
      <c r="Z1091" s="89">
        <f t="shared" si="356"/>
        <v>0</v>
      </c>
      <c r="AA1091" s="87"/>
      <c r="AB1091" s="87"/>
      <c r="AD1091" s="186" t="s">
        <v>145</v>
      </c>
    </row>
    <row r="1092" spans="1:30" s="74" customFormat="1" ht="12.95" customHeight="1">
      <c r="A1092" s="75" t="str">
        <f t="shared" si="357"/>
        <v/>
      </c>
      <c r="B1092" s="76">
        <f t="shared" si="358"/>
        <v>200</v>
      </c>
      <c r="C1092" s="77">
        <f t="shared" si="359"/>
        <v>27.6</v>
      </c>
      <c r="D1092" s="78" t="str">
        <f t="shared" si="360"/>
        <v/>
      </c>
      <c r="E1092" s="79">
        <f t="shared" si="361"/>
        <v>27.6</v>
      </c>
      <c r="F1092" s="80">
        <v>700</v>
      </c>
      <c r="G1092" s="81">
        <v>61.51</v>
      </c>
      <c r="H1092" s="81">
        <v>59.46</v>
      </c>
      <c r="I1092" s="81">
        <v>2.0499999999999972</v>
      </c>
      <c r="J1092" s="81" t="s">
        <v>111</v>
      </c>
      <c r="K1092" s="81" t="s">
        <v>95</v>
      </c>
      <c r="L1092" s="82">
        <v>0</v>
      </c>
      <c r="M1092" s="83" t="s">
        <v>100</v>
      </c>
      <c r="N1092" s="83" t="s">
        <v>100</v>
      </c>
      <c r="O1092" s="83" t="s">
        <v>100</v>
      </c>
      <c r="P1092" s="84">
        <v>0</v>
      </c>
      <c r="Q1092" s="85">
        <f t="shared" si="362"/>
        <v>1</v>
      </c>
      <c r="R1092" s="91">
        <v>8027.6</v>
      </c>
      <c r="S1092" s="87"/>
      <c r="T1092" s="88">
        <f>IF(S1092=0,0,SUM($S$5:S1092))</f>
        <v>0</v>
      </c>
      <c r="U1092" s="89">
        <f t="shared" si="351"/>
        <v>0</v>
      </c>
      <c r="V1092" s="89">
        <f t="shared" si="352"/>
        <v>0</v>
      </c>
      <c r="W1092" s="90">
        <f t="shared" si="353"/>
        <v>0</v>
      </c>
      <c r="X1092" s="90">
        <f t="shared" si="354"/>
        <v>0</v>
      </c>
      <c r="Y1092" s="89">
        <f t="shared" si="355"/>
        <v>0</v>
      </c>
      <c r="Z1092" s="89">
        <f t="shared" si="356"/>
        <v>0</v>
      </c>
      <c r="AA1092" s="87"/>
      <c r="AB1092" s="87"/>
      <c r="AD1092" s="186" t="s">
        <v>145</v>
      </c>
    </row>
    <row r="1093" spans="1:30" s="74" customFormat="1" ht="12.95" customHeight="1">
      <c r="A1093" s="75" t="str">
        <f t="shared" si="357"/>
        <v/>
      </c>
      <c r="B1093" s="76">
        <f t="shared" si="358"/>
        <v>201</v>
      </c>
      <c r="C1093" s="77">
        <f t="shared" si="359"/>
        <v>0</v>
      </c>
      <c r="D1093" s="78" t="str">
        <f t="shared" si="360"/>
        <v/>
      </c>
      <c r="E1093" s="79">
        <f t="shared" si="361"/>
        <v>12.4</v>
      </c>
      <c r="F1093" s="80">
        <v>700</v>
      </c>
      <c r="G1093" s="81">
        <v>61.16</v>
      </c>
      <c r="H1093" s="81">
        <v>59.13</v>
      </c>
      <c r="I1093" s="81">
        <v>2.029999999999994</v>
      </c>
      <c r="J1093" s="81" t="s">
        <v>111</v>
      </c>
      <c r="K1093" s="81" t="s">
        <v>95</v>
      </c>
      <c r="L1093" s="82">
        <v>0</v>
      </c>
      <c r="M1093" s="83" t="s">
        <v>100</v>
      </c>
      <c r="N1093" s="83" t="s">
        <v>100</v>
      </c>
      <c r="O1093" s="83" t="s">
        <v>100</v>
      </c>
      <c r="P1093" s="84">
        <v>0</v>
      </c>
      <c r="Q1093" s="85">
        <f t="shared" si="362"/>
        <v>1</v>
      </c>
      <c r="R1093" s="91">
        <v>8040</v>
      </c>
      <c r="S1093" s="87"/>
      <c r="T1093" s="88">
        <f>IF(S1093=0,0,SUM($S$5:S1093))</f>
        <v>0</v>
      </c>
      <c r="U1093" s="89">
        <f t="shared" si="351"/>
        <v>0</v>
      </c>
      <c r="V1093" s="89">
        <f t="shared" si="352"/>
        <v>0</v>
      </c>
      <c r="W1093" s="90">
        <f t="shared" si="353"/>
        <v>0</v>
      </c>
      <c r="X1093" s="90">
        <f t="shared" si="354"/>
        <v>0</v>
      </c>
      <c r="Y1093" s="89">
        <f t="shared" si="355"/>
        <v>0</v>
      </c>
      <c r="Z1093" s="89">
        <f t="shared" si="356"/>
        <v>0</v>
      </c>
      <c r="AA1093" s="87"/>
      <c r="AB1093" s="87"/>
      <c r="AD1093" s="186" t="s">
        <v>145</v>
      </c>
    </row>
    <row r="1094" spans="1:30" s="74" customFormat="1" ht="12.95" customHeight="1">
      <c r="A1094" s="75" t="str">
        <f t="shared" si="357"/>
        <v/>
      </c>
      <c r="B1094" s="76">
        <f t="shared" si="358"/>
        <v>202</v>
      </c>
      <c r="C1094" s="77">
        <f t="shared" si="359"/>
        <v>0</v>
      </c>
      <c r="D1094" s="78" t="str">
        <f t="shared" si="360"/>
        <v/>
      </c>
      <c r="E1094" s="79">
        <f t="shared" si="361"/>
        <v>40</v>
      </c>
      <c r="F1094" s="80">
        <v>700</v>
      </c>
      <c r="G1094" s="81">
        <v>60.03</v>
      </c>
      <c r="H1094" s="81">
        <v>58.05</v>
      </c>
      <c r="I1094" s="81">
        <v>1.980000000000004</v>
      </c>
      <c r="J1094" s="81" t="s">
        <v>111</v>
      </c>
      <c r="K1094" s="81" t="s">
        <v>95</v>
      </c>
      <c r="L1094" s="82">
        <v>0</v>
      </c>
      <c r="M1094" s="83" t="s">
        <v>100</v>
      </c>
      <c r="N1094" s="83" t="s">
        <v>100</v>
      </c>
      <c r="O1094" s="83" t="s">
        <v>100</v>
      </c>
      <c r="P1094" s="84">
        <v>0</v>
      </c>
      <c r="Q1094" s="85">
        <f t="shared" si="362"/>
        <v>1</v>
      </c>
      <c r="R1094" s="91">
        <v>8080</v>
      </c>
      <c r="S1094" s="87"/>
      <c r="T1094" s="88">
        <f>IF(S1094=0,0,SUM($S$5:S1094))</f>
        <v>0</v>
      </c>
      <c r="U1094" s="89">
        <f t="shared" si="351"/>
        <v>0</v>
      </c>
      <c r="V1094" s="89">
        <f t="shared" si="352"/>
        <v>0</v>
      </c>
      <c r="W1094" s="90">
        <f t="shared" si="353"/>
        <v>0</v>
      </c>
      <c r="X1094" s="90">
        <f t="shared" si="354"/>
        <v>0</v>
      </c>
      <c r="Y1094" s="89">
        <f t="shared" si="355"/>
        <v>0</v>
      </c>
      <c r="Z1094" s="89">
        <f t="shared" si="356"/>
        <v>0</v>
      </c>
      <c r="AA1094" s="87"/>
      <c r="AB1094" s="87"/>
      <c r="AD1094" s="186" t="s">
        <v>145</v>
      </c>
    </row>
    <row r="1095" spans="1:30" s="74" customFormat="1" ht="12.95" customHeight="1">
      <c r="A1095" s="75" t="str">
        <f t="shared" si="357"/>
        <v/>
      </c>
      <c r="B1095" s="76">
        <f t="shared" si="358"/>
        <v>203</v>
      </c>
      <c r="C1095" s="77">
        <f t="shared" si="359"/>
        <v>0</v>
      </c>
      <c r="D1095" s="78" t="str">
        <f t="shared" si="360"/>
        <v/>
      </c>
      <c r="E1095" s="79">
        <f t="shared" si="361"/>
        <v>40</v>
      </c>
      <c r="F1095" s="80">
        <v>700</v>
      </c>
      <c r="G1095" s="81">
        <v>58.91</v>
      </c>
      <c r="H1095" s="81">
        <v>56.97</v>
      </c>
      <c r="I1095" s="81">
        <v>1.9399999999999977</v>
      </c>
      <c r="J1095" s="81" t="s">
        <v>111</v>
      </c>
      <c r="K1095" s="81" t="s">
        <v>95</v>
      </c>
      <c r="L1095" s="82">
        <v>0</v>
      </c>
      <c r="M1095" s="83" t="s">
        <v>100</v>
      </c>
      <c r="N1095" s="83" t="s">
        <v>100</v>
      </c>
      <c r="O1095" s="83" t="s">
        <v>100</v>
      </c>
      <c r="P1095" s="84">
        <v>0</v>
      </c>
      <c r="Q1095" s="85">
        <f t="shared" si="362"/>
        <v>1</v>
      </c>
      <c r="R1095" s="91">
        <v>8120</v>
      </c>
      <c r="S1095" s="87"/>
      <c r="T1095" s="88">
        <f>IF(S1095=0,0,SUM($S$5:S1095))</f>
        <v>0</v>
      </c>
      <c r="U1095" s="89">
        <f t="shared" si="351"/>
        <v>0</v>
      </c>
      <c r="V1095" s="89">
        <f t="shared" si="352"/>
        <v>0</v>
      </c>
      <c r="W1095" s="90">
        <f t="shared" si="353"/>
        <v>0</v>
      </c>
      <c r="X1095" s="90">
        <f t="shared" si="354"/>
        <v>0</v>
      </c>
      <c r="Y1095" s="89">
        <f t="shared" si="355"/>
        <v>0</v>
      </c>
      <c r="Z1095" s="89">
        <f t="shared" si="356"/>
        <v>0</v>
      </c>
      <c r="AA1095" s="87"/>
      <c r="AB1095" s="87"/>
      <c r="AD1095" s="186" t="s">
        <v>145</v>
      </c>
    </row>
    <row r="1096" spans="1:30" s="104" customFormat="1" ht="12.95" customHeight="1">
      <c r="A1096" s="92" t="str">
        <f t="shared" si="357"/>
        <v/>
      </c>
      <c r="B1096" s="93">
        <f t="shared" si="358"/>
        <v>203</v>
      </c>
      <c r="C1096" s="94">
        <f t="shared" si="359"/>
        <v>27.6</v>
      </c>
      <c r="D1096" s="95" t="str">
        <f t="shared" si="360"/>
        <v/>
      </c>
      <c r="E1096" s="96">
        <f t="shared" si="361"/>
        <v>27.6</v>
      </c>
      <c r="F1096" s="97">
        <v>700</v>
      </c>
      <c r="G1096" s="98">
        <v>58.13</v>
      </c>
      <c r="H1096" s="98">
        <v>56.23</v>
      </c>
      <c r="I1096" s="98">
        <v>1.9000000000000057</v>
      </c>
      <c r="J1096" s="98" t="s">
        <v>111</v>
      </c>
      <c r="K1096" s="98" t="s">
        <v>95</v>
      </c>
      <c r="L1096" s="99">
        <v>0</v>
      </c>
      <c r="M1096" s="100" t="s">
        <v>100</v>
      </c>
      <c r="N1096" s="100" t="s">
        <v>100</v>
      </c>
      <c r="O1096" s="100" t="s">
        <v>100</v>
      </c>
      <c r="P1096" s="101">
        <v>0</v>
      </c>
      <c r="Q1096" s="102">
        <f t="shared" si="362"/>
        <v>1</v>
      </c>
      <c r="R1096" s="103">
        <v>8147.6</v>
      </c>
      <c r="S1096" s="87"/>
      <c r="T1096" s="88">
        <f>IF(S1096=0,0,SUM($S$5:S1096))</f>
        <v>0</v>
      </c>
      <c r="U1096" s="89">
        <f t="shared" si="351"/>
        <v>0</v>
      </c>
      <c r="V1096" s="89">
        <f t="shared" si="352"/>
        <v>0</v>
      </c>
      <c r="W1096" s="90">
        <f t="shared" si="353"/>
        <v>0</v>
      </c>
      <c r="X1096" s="90">
        <f t="shared" si="354"/>
        <v>0</v>
      </c>
      <c r="Y1096" s="89">
        <f t="shared" si="355"/>
        <v>0</v>
      </c>
      <c r="Z1096" s="89">
        <f t="shared" si="356"/>
        <v>0</v>
      </c>
      <c r="AA1096" s="87"/>
      <c r="AB1096" s="87"/>
      <c r="AC1096" s="74"/>
      <c r="AD1096" s="186" t="s">
        <v>145</v>
      </c>
    </row>
    <row r="1097" spans="1:30" s="104" customFormat="1" ht="12.95" customHeight="1">
      <c r="A1097" s="92" t="str">
        <f t="shared" si="357"/>
        <v/>
      </c>
      <c r="B1097" s="93">
        <f t="shared" si="358"/>
        <v>204</v>
      </c>
      <c r="C1097" s="94">
        <f t="shared" si="359"/>
        <v>0</v>
      </c>
      <c r="D1097" s="95" t="str">
        <f t="shared" si="360"/>
        <v/>
      </c>
      <c r="E1097" s="96">
        <f t="shared" si="361"/>
        <v>12.4</v>
      </c>
      <c r="F1097" s="97">
        <v>700</v>
      </c>
      <c r="G1097" s="98">
        <v>57.77</v>
      </c>
      <c r="H1097" s="98">
        <v>53.73</v>
      </c>
      <c r="I1097" s="98">
        <v>4.0400000000000063</v>
      </c>
      <c r="J1097" s="98" t="s">
        <v>111</v>
      </c>
      <c r="K1097" s="98" t="s">
        <v>95</v>
      </c>
      <c r="L1097" s="99">
        <v>0</v>
      </c>
      <c r="M1097" s="100" t="s">
        <v>100</v>
      </c>
      <c r="N1097" s="100" t="s">
        <v>100</v>
      </c>
      <c r="O1097" s="100" t="s">
        <v>100</v>
      </c>
      <c r="P1097" s="101">
        <v>0</v>
      </c>
      <c r="Q1097" s="102">
        <f t="shared" si="362"/>
        <v>1</v>
      </c>
      <c r="R1097" s="103">
        <v>8160</v>
      </c>
      <c r="S1097" s="87"/>
      <c r="T1097" s="88">
        <f>IF(S1097=0,0,SUM($S$5:S1097))</f>
        <v>0</v>
      </c>
      <c r="U1097" s="89">
        <f t="shared" si="351"/>
        <v>0</v>
      </c>
      <c r="V1097" s="89">
        <f t="shared" si="352"/>
        <v>0</v>
      </c>
      <c r="W1097" s="90">
        <f t="shared" si="353"/>
        <v>0</v>
      </c>
      <c r="X1097" s="90">
        <f t="shared" si="354"/>
        <v>0</v>
      </c>
      <c r="Y1097" s="89">
        <f t="shared" si="355"/>
        <v>0</v>
      </c>
      <c r="Z1097" s="89">
        <f t="shared" si="356"/>
        <v>0</v>
      </c>
      <c r="AA1097" s="87"/>
      <c r="AB1097" s="87"/>
      <c r="AC1097" s="74"/>
      <c r="AD1097" s="186" t="s">
        <v>145</v>
      </c>
    </row>
    <row r="1098" spans="1:30" s="74" customFormat="1" ht="12.95" customHeight="1">
      <c r="A1098" s="75" t="str">
        <f t="shared" si="357"/>
        <v/>
      </c>
      <c r="B1098" s="76">
        <f t="shared" si="358"/>
        <v>204</v>
      </c>
      <c r="C1098" s="77">
        <f t="shared" si="359"/>
        <v>9.8000000000000007</v>
      </c>
      <c r="D1098" s="78" t="str">
        <f t="shared" si="360"/>
        <v>(전)</v>
      </c>
      <c r="E1098" s="79">
        <f t="shared" si="361"/>
        <v>9.8000000000000007</v>
      </c>
      <c r="F1098" s="80">
        <v>700</v>
      </c>
      <c r="G1098" s="81">
        <v>57.49</v>
      </c>
      <c r="H1098" s="81">
        <v>51.76</v>
      </c>
      <c r="I1098" s="81">
        <v>5.730000000000004</v>
      </c>
      <c r="J1098" s="81" t="s">
        <v>111</v>
      </c>
      <c r="K1098" s="81" t="s">
        <v>95</v>
      </c>
      <c r="L1098" s="82">
        <v>0</v>
      </c>
      <c r="M1098" s="83" t="s">
        <v>100</v>
      </c>
      <c r="N1098" s="83" t="s">
        <v>100</v>
      </c>
      <c r="O1098" s="83" t="s">
        <v>100</v>
      </c>
      <c r="P1098" s="84">
        <v>0</v>
      </c>
      <c r="Q1098" s="85">
        <f t="shared" si="362"/>
        <v>1</v>
      </c>
      <c r="R1098" s="91">
        <v>8169.8</v>
      </c>
      <c r="S1098" s="87"/>
      <c r="T1098" s="88">
        <f>IF(S1098=0,0,SUM($S$5:S1098))</f>
        <v>0</v>
      </c>
      <c r="U1098" s="89">
        <f t="shared" si="351"/>
        <v>0</v>
      </c>
      <c r="V1098" s="89">
        <f t="shared" si="352"/>
        <v>0</v>
      </c>
      <c r="W1098" s="90">
        <f t="shared" si="353"/>
        <v>0</v>
      </c>
      <c r="X1098" s="90">
        <f t="shared" si="354"/>
        <v>0</v>
      </c>
      <c r="Y1098" s="89">
        <f t="shared" si="355"/>
        <v>0</v>
      </c>
      <c r="Z1098" s="89">
        <f t="shared" si="356"/>
        <v>0</v>
      </c>
      <c r="AA1098" s="87"/>
      <c r="AB1098" s="87"/>
      <c r="AD1098" s="186" t="s">
        <v>145</v>
      </c>
    </row>
    <row r="1099" spans="1:30" s="74" customFormat="1" ht="12.95" customHeight="1">
      <c r="A1099" s="75" t="str">
        <f t="shared" si="357"/>
        <v/>
      </c>
      <c r="B1099" s="76">
        <f t="shared" si="358"/>
        <v>204</v>
      </c>
      <c r="C1099" s="77">
        <f t="shared" si="359"/>
        <v>9.8000000000000007</v>
      </c>
      <c r="D1099" s="78" t="str">
        <f t="shared" si="360"/>
        <v>(후)</v>
      </c>
      <c r="E1099" s="79">
        <f t="shared" si="361"/>
        <v>0</v>
      </c>
      <c r="F1099" s="80">
        <v>700</v>
      </c>
      <c r="G1099" s="81">
        <v>57.49</v>
      </c>
      <c r="H1099" s="81">
        <v>51.76</v>
      </c>
      <c r="I1099" s="81">
        <v>5.730000000000004</v>
      </c>
      <c r="J1099" s="81" t="s">
        <v>111</v>
      </c>
      <c r="K1099" s="81" t="s">
        <v>113</v>
      </c>
      <c r="L1099" s="82" t="s">
        <v>114</v>
      </c>
      <c r="M1099" s="83" t="s">
        <v>100</v>
      </c>
      <c r="N1099" s="83" t="s">
        <v>100</v>
      </c>
      <c r="O1099" s="83" t="s">
        <v>100</v>
      </c>
      <c r="P1099" s="84">
        <v>0</v>
      </c>
      <c r="Q1099" s="85">
        <f t="shared" si="362"/>
        <v>1</v>
      </c>
      <c r="R1099" s="91">
        <v>8169.8</v>
      </c>
      <c r="S1099" s="87"/>
      <c r="T1099" s="88">
        <f>IF(S1099=0,0,SUM($S$5:S1099))</f>
        <v>0</v>
      </c>
      <c r="U1099" s="89">
        <f t="shared" si="351"/>
        <v>0</v>
      </c>
      <c r="V1099" s="89">
        <f t="shared" si="352"/>
        <v>0</v>
      </c>
      <c r="W1099" s="90">
        <f t="shared" si="353"/>
        <v>0</v>
      </c>
      <c r="X1099" s="90">
        <f t="shared" si="354"/>
        <v>0</v>
      </c>
      <c r="Y1099" s="89">
        <f t="shared" si="355"/>
        <v>0</v>
      </c>
      <c r="Z1099" s="89">
        <f t="shared" si="356"/>
        <v>0</v>
      </c>
      <c r="AA1099" s="87"/>
      <c r="AB1099" s="87"/>
      <c r="AD1099" s="186" t="s">
        <v>145</v>
      </c>
    </row>
    <row r="1100" spans="1:30" s="74" customFormat="1" ht="12.95" customHeight="1">
      <c r="A1100" s="75" t="str">
        <f t="shared" si="357"/>
        <v/>
      </c>
      <c r="B1100" s="76">
        <f t="shared" si="358"/>
        <v>204</v>
      </c>
      <c r="C1100" s="77">
        <f t="shared" si="359"/>
        <v>12.8</v>
      </c>
      <c r="D1100" s="78" t="str">
        <f t="shared" si="360"/>
        <v>(전)</v>
      </c>
      <c r="E1100" s="79">
        <f t="shared" si="361"/>
        <v>3</v>
      </c>
      <c r="F1100" s="80">
        <v>700</v>
      </c>
      <c r="G1100" s="81">
        <v>57.41</v>
      </c>
      <c r="H1100" s="81">
        <v>51.74</v>
      </c>
      <c r="I1100" s="81">
        <v>5.6699999999999946</v>
      </c>
      <c r="J1100" s="81" t="s">
        <v>111</v>
      </c>
      <c r="K1100" s="81" t="s">
        <v>113</v>
      </c>
      <c r="L1100" s="82" t="s">
        <v>114</v>
      </c>
      <c r="M1100" s="83" t="s">
        <v>100</v>
      </c>
      <c r="N1100" s="83" t="s">
        <v>100</v>
      </c>
      <c r="O1100" s="83" t="s">
        <v>100</v>
      </c>
      <c r="P1100" s="84">
        <v>0</v>
      </c>
      <c r="Q1100" s="85">
        <f t="shared" si="362"/>
        <v>1</v>
      </c>
      <c r="R1100" s="91">
        <v>8172.8</v>
      </c>
      <c r="S1100" s="87"/>
      <c r="T1100" s="88">
        <f>IF(S1100=0,0,SUM($S$5:S1100))</f>
        <v>0</v>
      </c>
      <c r="U1100" s="89">
        <f t="shared" si="351"/>
        <v>0</v>
      </c>
      <c r="V1100" s="89">
        <f t="shared" si="352"/>
        <v>0</v>
      </c>
      <c r="W1100" s="90">
        <f t="shared" si="353"/>
        <v>0</v>
      </c>
      <c r="X1100" s="90">
        <f t="shared" si="354"/>
        <v>0</v>
      </c>
      <c r="Y1100" s="89">
        <f t="shared" si="355"/>
        <v>0</v>
      </c>
      <c r="Z1100" s="89">
        <f t="shared" si="356"/>
        <v>0</v>
      </c>
      <c r="AA1100" s="87"/>
      <c r="AB1100" s="87"/>
      <c r="AD1100" s="186" t="s">
        <v>145</v>
      </c>
    </row>
    <row r="1101" spans="1:30" s="74" customFormat="1" ht="12.95" customHeight="1">
      <c r="A1101" s="75" t="str">
        <f t="shared" si="357"/>
        <v/>
      </c>
      <c r="B1101" s="76">
        <f t="shared" si="358"/>
        <v>204</v>
      </c>
      <c r="C1101" s="77">
        <f t="shared" si="359"/>
        <v>12.8</v>
      </c>
      <c r="D1101" s="78" t="str">
        <f t="shared" si="360"/>
        <v>(후)</v>
      </c>
      <c r="E1101" s="79">
        <f t="shared" si="361"/>
        <v>0</v>
      </c>
      <c r="F1101" s="80">
        <v>700</v>
      </c>
      <c r="G1101" s="81">
        <v>57.41</v>
      </c>
      <c r="H1101" s="81">
        <v>51.74</v>
      </c>
      <c r="I1101" s="81">
        <v>5.6699999999999946</v>
      </c>
      <c r="J1101" s="81" t="s">
        <v>111</v>
      </c>
      <c r="K1101" s="81" t="s">
        <v>96</v>
      </c>
      <c r="L1101" s="82">
        <v>0</v>
      </c>
      <c r="M1101" s="83" t="s">
        <v>100</v>
      </c>
      <c r="N1101" s="83" t="s">
        <v>100</v>
      </c>
      <c r="O1101" s="83" t="s">
        <v>100</v>
      </c>
      <c r="P1101" s="84">
        <v>0</v>
      </c>
      <c r="Q1101" s="85">
        <f t="shared" si="362"/>
        <v>1</v>
      </c>
      <c r="R1101" s="91">
        <v>8172.8</v>
      </c>
      <c r="S1101" s="87"/>
      <c r="T1101" s="88">
        <f>IF(S1101=0,0,SUM($S$5:S1101))</f>
        <v>0</v>
      </c>
      <c r="U1101" s="89">
        <f t="shared" si="351"/>
        <v>0</v>
      </c>
      <c r="V1101" s="89">
        <f t="shared" si="352"/>
        <v>0</v>
      </c>
      <c r="W1101" s="90">
        <f t="shared" si="353"/>
        <v>0</v>
      </c>
      <c r="X1101" s="90">
        <f t="shared" si="354"/>
        <v>0</v>
      </c>
      <c r="Y1101" s="89">
        <f t="shared" si="355"/>
        <v>0</v>
      </c>
      <c r="Z1101" s="89">
        <f t="shared" si="356"/>
        <v>0</v>
      </c>
      <c r="AA1101" s="87"/>
      <c r="AB1101" s="87"/>
      <c r="AD1101" s="186" t="s">
        <v>145</v>
      </c>
    </row>
    <row r="1102" spans="1:30" s="74" customFormat="1" ht="12.95" customHeight="1">
      <c r="A1102" s="75" t="str">
        <f t="shared" si="357"/>
        <v/>
      </c>
      <c r="B1102" s="76">
        <f t="shared" si="358"/>
        <v>205</v>
      </c>
      <c r="C1102" s="77">
        <f t="shared" si="359"/>
        <v>0</v>
      </c>
      <c r="D1102" s="78" t="str">
        <f t="shared" si="360"/>
        <v/>
      </c>
      <c r="E1102" s="79">
        <f t="shared" si="361"/>
        <v>27.2</v>
      </c>
      <c r="F1102" s="80">
        <v>700</v>
      </c>
      <c r="G1102" s="81">
        <v>56.63</v>
      </c>
      <c r="H1102" s="81">
        <v>51.54</v>
      </c>
      <c r="I1102" s="81">
        <v>5.0900000000000034</v>
      </c>
      <c r="J1102" s="81" t="s">
        <v>111</v>
      </c>
      <c r="K1102" s="81" t="s">
        <v>96</v>
      </c>
      <c r="L1102" s="82">
        <v>0</v>
      </c>
      <c r="M1102" s="83" t="s">
        <v>100</v>
      </c>
      <c r="N1102" s="83" t="s">
        <v>100</v>
      </c>
      <c r="O1102" s="83" t="s">
        <v>100</v>
      </c>
      <c r="P1102" s="84">
        <v>0</v>
      </c>
      <c r="Q1102" s="85">
        <f t="shared" si="362"/>
        <v>1</v>
      </c>
      <c r="R1102" s="91">
        <v>8200</v>
      </c>
      <c r="S1102" s="87"/>
      <c r="T1102" s="88">
        <f>IF(S1102=0,0,SUM($S$5:S1102))</f>
        <v>0</v>
      </c>
      <c r="U1102" s="89">
        <f t="shared" si="351"/>
        <v>0</v>
      </c>
      <c r="V1102" s="89">
        <f t="shared" si="352"/>
        <v>0</v>
      </c>
      <c r="W1102" s="90">
        <f t="shared" si="353"/>
        <v>0</v>
      </c>
      <c r="X1102" s="90">
        <f t="shared" si="354"/>
        <v>0</v>
      </c>
      <c r="Y1102" s="89">
        <f t="shared" si="355"/>
        <v>0</v>
      </c>
      <c r="Z1102" s="89">
        <f t="shared" si="356"/>
        <v>0</v>
      </c>
      <c r="AA1102" s="87"/>
      <c r="AB1102" s="87"/>
      <c r="AD1102" s="186" t="s">
        <v>145</v>
      </c>
    </row>
    <row r="1103" spans="1:30" s="74" customFormat="1" ht="12.95" customHeight="1">
      <c r="A1103" s="75" t="str">
        <f t="shared" si="357"/>
        <v/>
      </c>
      <c r="B1103" s="76">
        <f t="shared" si="358"/>
        <v>205</v>
      </c>
      <c r="C1103" s="77">
        <f t="shared" si="359"/>
        <v>8.9</v>
      </c>
      <c r="D1103" s="78" t="str">
        <f t="shared" si="360"/>
        <v/>
      </c>
      <c r="E1103" s="79">
        <f t="shared" si="361"/>
        <v>8.9</v>
      </c>
      <c r="F1103" s="80">
        <v>700</v>
      </c>
      <c r="G1103" s="81">
        <v>56.37</v>
      </c>
      <c r="H1103" s="81">
        <v>51.48</v>
      </c>
      <c r="I1103" s="81">
        <v>4.8900000000000006</v>
      </c>
      <c r="J1103" s="81" t="s">
        <v>111</v>
      </c>
      <c r="K1103" s="81" t="s">
        <v>96</v>
      </c>
      <c r="L1103" s="82">
        <v>0</v>
      </c>
      <c r="M1103" s="83" t="s">
        <v>100</v>
      </c>
      <c r="N1103" s="83" t="s">
        <v>100</v>
      </c>
      <c r="O1103" s="83" t="s">
        <v>100</v>
      </c>
      <c r="P1103" s="84">
        <v>0</v>
      </c>
      <c r="Q1103" s="85">
        <f t="shared" si="362"/>
        <v>1</v>
      </c>
      <c r="R1103" s="91">
        <v>8208.9</v>
      </c>
      <c r="S1103" s="87"/>
      <c r="T1103" s="88">
        <f>IF(S1103=0,0,SUM($S$5:S1103))</f>
        <v>0</v>
      </c>
      <c r="U1103" s="89">
        <f t="shared" si="351"/>
        <v>0</v>
      </c>
      <c r="V1103" s="89">
        <f t="shared" si="352"/>
        <v>0</v>
      </c>
      <c r="W1103" s="90">
        <f t="shared" si="353"/>
        <v>0</v>
      </c>
      <c r="X1103" s="90">
        <f t="shared" si="354"/>
        <v>0</v>
      </c>
      <c r="Y1103" s="89">
        <f t="shared" si="355"/>
        <v>0</v>
      </c>
      <c r="Z1103" s="89">
        <f t="shared" si="356"/>
        <v>0</v>
      </c>
      <c r="AA1103" s="87"/>
      <c r="AB1103" s="87"/>
      <c r="AD1103" s="186" t="s">
        <v>145</v>
      </c>
    </row>
    <row r="1104" spans="1:30" s="74" customFormat="1" ht="12.95" customHeight="1">
      <c r="A1104" s="75" t="str">
        <f t="shared" si="357"/>
        <v/>
      </c>
      <c r="B1104" s="76">
        <f t="shared" si="358"/>
        <v>206</v>
      </c>
      <c r="C1104" s="77">
        <f t="shared" si="359"/>
        <v>0</v>
      </c>
      <c r="D1104" s="78" t="str">
        <f t="shared" si="360"/>
        <v/>
      </c>
      <c r="E1104" s="79">
        <f t="shared" si="361"/>
        <v>31.1</v>
      </c>
      <c r="F1104" s="80">
        <v>700</v>
      </c>
      <c r="G1104" s="81">
        <v>55.88</v>
      </c>
      <c r="H1104" s="81">
        <v>51.25</v>
      </c>
      <c r="I1104" s="81">
        <v>4.6300000000000026</v>
      </c>
      <c r="J1104" s="81" t="s">
        <v>111</v>
      </c>
      <c r="K1104" s="81" t="s">
        <v>96</v>
      </c>
      <c r="L1104" s="82">
        <v>0</v>
      </c>
      <c r="M1104" s="83" t="s">
        <v>100</v>
      </c>
      <c r="N1104" s="83" t="s">
        <v>100</v>
      </c>
      <c r="O1104" s="83" t="s">
        <v>100</v>
      </c>
      <c r="P1104" s="84">
        <v>0</v>
      </c>
      <c r="Q1104" s="85">
        <f t="shared" si="362"/>
        <v>1</v>
      </c>
      <c r="R1104" s="91">
        <v>8240</v>
      </c>
      <c r="S1104" s="87"/>
      <c r="T1104" s="88">
        <f>IF(S1104=0,0,SUM($S$5:S1104))</f>
        <v>0</v>
      </c>
      <c r="U1104" s="89">
        <f t="shared" si="351"/>
        <v>0</v>
      </c>
      <c r="V1104" s="89">
        <f t="shared" si="352"/>
        <v>0</v>
      </c>
      <c r="W1104" s="90">
        <f t="shared" si="353"/>
        <v>0</v>
      </c>
      <c r="X1104" s="90">
        <f t="shared" si="354"/>
        <v>0</v>
      </c>
      <c r="Y1104" s="89">
        <f t="shared" si="355"/>
        <v>0</v>
      </c>
      <c r="Z1104" s="89">
        <f t="shared" si="356"/>
        <v>0</v>
      </c>
      <c r="AA1104" s="87"/>
      <c r="AB1104" s="87"/>
      <c r="AD1104" s="186" t="s">
        <v>145</v>
      </c>
    </row>
    <row r="1105" spans="1:30" s="74" customFormat="1" ht="12.95" customHeight="1">
      <c r="A1105" s="75" t="str">
        <f t="shared" si="357"/>
        <v/>
      </c>
      <c r="B1105" s="76">
        <f t="shared" si="358"/>
        <v>207</v>
      </c>
      <c r="C1105" s="77">
        <f t="shared" si="359"/>
        <v>0</v>
      </c>
      <c r="D1105" s="78" t="str">
        <f t="shared" si="360"/>
        <v/>
      </c>
      <c r="E1105" s="79">
        <f t="shared" si="361"/>
        <v>40</v>
      </c>
      <c r="F1105" s="80">
        <v>700</v>
      </c>
      <c r="G1105" s="81">
        <v>55.26</v>
      </c>
      <c r="H1105" s="81">
        <v>50.96</v>
      </c>
      <c r="I1105" s="81">
        <v>4.2999999999999972</v>
      </c>
      <c r="J1105" s="81" t="s">
        <v>111</v>
      </c>
      <c r="K1105" s="81" t="s">
        <v>96</v>
      </c>
      <c r="L1105" s="82">
        <v>0</v>
      </c>
      <c r="M1105" s="83" t="s">
        <v>100</v>
      </c>
      <c r="N1105" s="83" t="s">
        <v>100</v>
      </c>
      <c r="O1105" s="83" t="s">
        <v>100</v>
      </c>
      <c r="P1105" s="84">
        <v>0</v>
      </c>
      <c r="Q1105" s="85">
        <f t="shared" si="362"/>
        <v>1</v>
      </c>
      <c r="R1105" s="91">
        <v>8280</v>
      </c>
      <c r="S1105" s="87"/>
      <c r="T1105" s="88">
        <f>IF(S1105=0,0,SUM($S$5:S1105))</f>
        <v>0</v>
      </c>
      <c r="U1105" s="89">
        <f t="shared" si="351"/>
        <v>0</v>
      </c>
      <c r="V1105" s="89">
        <f t="shared" si="352"/>
        <v>0</v>
      </c>
      <c r="W1105" s="90">
        <f t="shared" si="353"/>
        <v>0</v>
      </c>
      <c r="X1105" s="90">
        <f t="shared" si="354"/>
        <v>0</v>
      </c>
      <c r="Y1105" s="89">
        <f t="shared" si="355"/>
        <v>0</v>
      </c>
      <c r="Z1105" s="89">
        <f t="shared" si="356"/>
        <v>0</v>
      </c>
      <c r="AA1105" s="87"/>
      <c r="AB1105" s="87"/>
      <c r="AD1105" s="186" t="s">
        <v>145</v>
      </c>
    </row>
    <row r="1106" spans="1:30" s="74" customFormat="1" ht="12.95" customHeight="1">
      <c r="A1106" s="75" t="str">
        <f t="shared" si="357"/>
        <v/>
      </c>
      <c r="B1106" s="76">
        <f t="shared" si="358"/>
        <v>207</v>
      </c>
      <c r="C1106" s="77">
        <f t="shared" si="359"/>
        <v>31.1</v>
      </c>
      <c r="D1106" s="78" t="str">
        <f t="shared" si="360"/>
        <v/>
      </c>
      <c r="E1106" s="79">
        <f t="shared" si="361"/>
        <v>31.1</v>
      </c>
      <c r="F1106" s="80">
        <v>700</v>
      </c>
      <c r="G1106" s="81">
        <v>54.77</v>
      </c>
      <c r="H1106" s="81">
        <v>50.73</v>
      </c>
      <c r="I1106" s="81">
        <v>4.0400000000000063</v>
      </c>
      <c r="J1106" s="81" t="s">
        <v>111</v>
      </c>
      <c r="K1106" s="81" t="s">
        <v>96</v>
      </c>
      <c r="L1106" s="82">
        <v>0</v>
      </c>
      <c r="M1106" s="83" t="s">
        <v>104</v>
      </c>
      <c r="N1106" s="83" t="s">
        <v>100</v>
      </c>
      <c r="O1106" s="83" t="s">
        <v>100</v>
      </c>
      <c r="P1106" s="84">
        <v>0</v>
      </c>
      <c r="Q1106" s="85">
        <f t="shared" si="362"/>
        <v>1</v>
      </c>
      <c r="R1106" s="91">
        <v>8311.1</v>
      </c>
      <c r="S1106" s="87"/>
      <c r="T1106" s="88">
        <f>IF(S1106=0,0,SUM($S$5:S1106))</f>
        <v>0</v>
      </c>
      <c r="U1106" s="89">
        <f t="shared" si="351"/>
        <v>0</v>
      </c>
      <c r="V1106" s="89">
        <f t="shared" si="352"/>
        <v>0</v>
      </c>
      <c r="W1106" s="90">
        <f t="shared" si="353"/>
        <v>0</v>
      </c>
      <c r="X1106" s="90">
        <f t="shared" si="354"/>
        <v>0</v>
      </c>
      <c r="Y1106" s="89">
        <f t="shared" si="355"/>
        <v>0</v>
      </c>
      <c r="Z1106" s="89">
        <f t="shared" si="356"/>
        <v>0</v>
      </c>
      <c r="AA1106" s="87"/>
      <c r="AB1106" s="87"/>
      <c r="AD1106" s="186" t="s">
        <v>145</v>
      </c>
    </row>
    <row r="1107" spans="1:30" s="74" customFormat="1" ht="12.95" customHeight="1">
      <c r="A1107" s="75" t="str">
        <f t="shared" si="357"/>
        <v/>
      </c>
      <c r="B1107" s="76">
        <f t="shared" si="358"/>
        <v>208</v>
      </c>
      <c r="C1107" s="77">
        <f t="shared" si="359"/>
        <v>0</v>
      </c>
      <c r="D1107" s="78" t="str">
        <f t="shared" si="360"/>
        <v/>
      </c>
      <c r="E1107" s="79">
        <f t="shared" si="361"/>
        <v>8.9</v>
      </c>
      <c r="F1107" s="80">
        <v>700</v>
      </c>
      <c r="G1107" s="81">
        <v>54.77</v>
      </c>
      <c r="H1107" s="81">
        <v>50.67</v>
      </c>
      <c r="I1107" s="81">
        <v>4.1000000000000014</v>
      </c>
      <c r="J1107" s="81" t="s">
        <v>111</v>
      </c>
      <c r="K1107" s="81" t="s">
        <v>96</v>
      </c>
      <c r="L1107" s="82">
        <v>0</v>
      </c>
      <c r="M1107" s="83" t="s">
        <v>100</v>
      </c>
      <c r="N1107" s="83" t="s">
        <v>100</v>
      </c>
      <c r="O1107" s="83" t="s">
        <v>100</v>
      </c>
      <c r="P1107" s="84">
        <v>0</v>
      </c>
      <c r="Q1107" s="85">
        <f t="shared" si="362"/>
        <v>1</v>
      </c>
      <c r="R1107" s="91">
        <v>8320</v>
      </c>
      <c r="S1107" s="87"/>
      <c r="T1107" s="88">
        <f>IF(S1107=0,0,SUM($S$5:S1107))</f>
        <v>0</v>
      </c>
      <c r="U1107" s="89">
        <f t="shared" si="351"/>
        <v>0</v>
      </c>
      <c r="V1107" s="89">
        <f t="shared" si="352"/>
        <v>0</v>
      </c>
      <c r="W1107" s="90">
        <f t="shared" si="353"/>
        <v>0</v>
      </c>
      <c r="X1107" s="90">
        <f t="shared" si="354"/>
        <v>0</v>
      </c>
      <c r="Y1107" s="89">
        <f t="shared" si="355"/>
        <v>0</v>
      </c>
      <c r="Z1107" s="89">
        <f t="shared" si="356"/>
        <v>0</v>
      </c>
      <c r="AA1107" s="87"/>
      <c r="AB1107" s="87"/>
      <c r="AD1107" s="186" t="s">
        <v>145</v>
      </c>
    </row>
    <row r="1108" spans="1:30" s="74" customFormat="1" ht="12.95" customHeight="1">
      <c r="A1108" s="75" t="str">
        <f t="shared" si="357"/>
        <v/>
      </c>
      <c r="B1108" s="76">
        <f t="shared" si="358"/>
        <v>208</v>
      </c>
      <c r="C1108" s="77">
        <f t="shared" si="359"/>
        <v>30.1</v>
      </c>
      <c r="D1108" s="78" t="str">
        <f t="shared" si="360"/>
        <v/>
      </c>
      <c r="E1108" s="79">
        <f t="shared" si="361"/>
        <v>30.1</v>
      </c>
      <c r="F1108" s="80">
        <v>700</v>
      </c>
      <c r="G1108" s="81">
        <v>54.76</v>
      </c>
      <c r="H1108" s="81">
        <v>50.45</v>
      </c>
      <c r="I1108" s="81">
        <v>4.3099999999999952</v>
      </c>
      <c r="J1108" s="81" t="s">
        <v>111</v>
      </c>
      <c r="K1108" s="81" t="s">
        <v>96</v>
      </c>
      <c r="L1108" s="82">
        <v>0</v>
      </c>
      <c r="M1108" s="83" t="s">
        <v>104</v>
      </c>
      <c r="N1108" s="83" t="s">
        <v>100</v>
      </c>
      <c r="O1108" s="83" t="s">
        <v>100</v>
      </c>
      <c r="P1108" s="84">
        <v>0</v>
      </c>
      <c r="Q1108" s="85">
        <f t="shared" si="362"/>
        <v>1</v>
      </c>
      <c r="R1108" s="91">
        <v>8350.1</v>
      </c>
      <c r="S1108" s="87"/>
      <c r="T1108" s="88">
        <f>IF(S1108=0,0,SUM($S$5:S1108))</f>
        <v>0</v>
      </c>
      <c r="U1108" s="89">
        <f t="shared" si="351"/>
        <v>0</v>
      </c>
      <c r="V1108" s="89">
        <f t="shared" si="352"/>
        <v>0</v>
      </c>
      <c r="W1108" s="90">
        <f t="shared" si="353"/>
        <v>0</v>
      </c>
      <c r="X1108" s="90">
        <f t="shared" si="354"/>
        <v>0</v>
      </c>
      <c r="Y1108" s="89">
        <f t="shared" si="355"/>
        <v>0</v>
      </c>
      <c r="Z1108" s="89">
        <f t="shared" si="356"/>
        <v>0</v>
      </c>
      <c r="AA1108" s="87"/>
      <c r="AB1108" s="87"/>
      <c r="AD1108" s="186" t="s">
        <v>145</v>
      </c>
    </row>
    <row r="1109" spans="1:30" s="74" customFormat="1" ht="12.95" customHeight="1">
      <c r="A1109" s="75" t="str">
        <f t="shared" si="357"/>
        <v/>
      </c>
      <c r="B1109" s="76">
        <f t="shared" si="358"/>
        <v>209</v>
      </c>
      <c r="C1109" s="77">
        <f t="shared" si="359"/>
        <v>0</v>
      </c>
      <c r="D1109" s="78" t="str">
        <f t="shared" si="360"/>
        <v/>
      </c>
      <c r="E1109" s="79">
        <f t="shared" si="361"/>
        <v>9.9</v>
      </c>
      <c r="F1109" s="80">
        <v>700</v>
      </c>
      <c r="G1109" s="81">
        <v>54.74</v>
      </c>
      <c r="H1109" s="81">
        <v>50.37</v>
      </c>
      <c r="I1109" s="81">
        <v>4.3700000000000045</v>
      </c>
      <c r="J1109" s="81" t="s">
        <v>111</v>
      </c>
      <c r="K1109" s="81" t="s">
        <v>96</v>
      </c>
      <c r="L1109" s="82">
        <v>0</v>
      </c>
      <c r="M1109" s="83" t="s">
        <v>100</v>
      </c>
      <c r="N1109" s="83" t="s">
        <v>100</v>
      </c>
      <c r="O1109" s="83" t="s">
        <v>100</v>
      </c>
      <c r="P1109" s="84">
        <v>0</v>
      </c>
      <c r="Q1109" s="85">
        <f t="shared" si="362"/>
        <v>1</v>
      </c>
      <c r="R1109" s="91">
        <v>8360</v>
      </c>
      <c r="S1109" s="87"/>
      <c r="T1109" s="88">
        <f>IF(S1109=0,0,SUM($S$5:S1109))</f>
        <v>0</v>
      </c>
      <c r="U1109" s="89">
        <f t="shared" si="351"/>
        <v>0</v>
      </c>
      <c r="V1109" s="89">
        <f t="shared" si="352"/>
        <v>0</v>
      </c>
      <c r="W1109" s="90">
        <f t="shared" si="353"/>
        <v>0</v>
      </c>
      <c r="X1109" s="90">
        <f t="shared" si="354"/>
        <v>0</v>
      </c>
      <c r="Y1109" s="89">
        <f t="shared" si="355"/>
        <v>0</v>
      </c>
      <c r="Z1109" s="89">
        <f t="shared" si="356"/>
        <v>0</v>
      </c>
      <c r="AA1109" s="87"/>
      <c r="AB1109" s="87"/>
      <c r="AD1109" s="186" t="s">
        <v>145</v>
      </c>
    </row>
    <row r="1110" spans="1:30" s="74" customFormat="1" ht="12.95" customHeight="1">
      <c r="A1110" s="75" t="str">
        <f t="shared" si="357"/>
        <v/>
      </c>
      <c r="B1110" s="76">
        <f t="shared" si="358"/>
        <v>209</v>
      </c>
      <c r="C1110" s="77">
        <f t="shared" si="359"/>
        <v>11.8</v>
      </c>
      <c r="D1110" s="78" t="str">
        <f t="shared" si="360"/>
        <v>(전)</v>
      </c>
      <c r="E1110" s="79">
        <f t="shared" si="361"/>
        <v>11.8</v>
      </c>
      <c r="F1110" s="80">
        <v>700</v>
      </c>
      <c r="G1110" s="81">
        <v>54.72</v>
      </c>
      <c r="H1110" s="81">
        <v>50.29</v>
      </c>
      <c r="I1110" s="81">
        <v>4.43</v>
      </c>
      <c r="J1110" s="81" t="s">
        <v>111</v>
      </c>
      <c r="K1110" s="81" t="s">
        <v>96</v>
      </c>
      <c r="L1110" s="82">
        <v>0</v>
      </c>
      <c r="M1110" s="83" t="s">
        <v>100</v>
      </c>
      <c r="N1110" s="83" t="s">
        <v>100</v>
      </c>
      <c r="O1110" s="83" t="s">
        <v>100</v>
      </c>
      <c r="P1110" s="84">
        <v>0</v>
      </c>
      <c r="Q1110" s="85">
        <f t="shared" si="362"/>
        <v>1</v>
      </c>
      <c r="R1110" s="91">
        <v>8371.7999999999993</v>
      </c>
      <c r="S1110" s="87"/>
      <c r="T1110" s="88">
        <f>IF(S1110=0,0,SUM($S$5:S1110))</f>
        <v>0</v>
      </c>
      <c r="U1110" s="89">
        <f t="shared" si="351"/>
        <v>0</v>
      </c>
      <c r="V1110" s="89">
        <f t="shared" si="352"/>
        <v>0</v>
      </c>
      <c r="W1110" s="90">
        <f t="shared" si="353"/>
        <v>0</v>
      </c>
      <c r="X1110" s="90">
        <f t="shared" si="354"/>
        <v>0</v>
      </c>
      <c r="Y1110" s="89">
        <f t="shared" si="355"/>
        <v>0</v>
      </c>
      <c r="Z1110" s="89">
        <f t="shared" si="356"/>
        <v>0</v>
      </c>
      <c r="AA1110" s="87"/>
      <c r="AB1110" s="87"/>
      <c r="AD1110" s="186" t="s">
        <v>145</v>
      </c>
    </row>
    <row r="1111" spans="1:30" s="74" customFormat="1" ht="12.95" customHeight="1">
      <c r="A1111" s="75" t="str">
        <f t="shared" si="357"/>
        <v/>
      </c>
      <c r="B1111" s="76">
        <f t="shared" si="358"/>
        <v>209</v>
      </c>
      <c r="C1111" s="77">
        <f t="shared" si="359"/>
        <v>11.8</v>
      </c>
      <c r="D1111" s="78" t="str">
        <f t="shared" si="360"/>
        <v>(후)</v>
      </c>
      <c r="E1111" s="79">
        <f t="shared" si="361"/>
        <v>0</v>
      </c>
      <c r="F1111" s="80">
        <v>700</v>
      </c>
      <c r="G1111" s="81">
        <v>54.72</v>
      </c>
      <c r="H1111" s="81">
        <v>50.29</v>
      </c>
      <c r="I1111" s="81">
        <v>4.43</v>
      </c>
      <c r="J1111" s="81" t="s">
        <v>105</v>
      </c>
      <c r="K1111" s="81" t="s">
        <v>96</v>
      </c>
      <c r="L1111" s="82">
        <v>0</v>
      </c>
      <c r="M1111" s="83" t="s">
        <v>100</v>
      </c>
      <c r="N1111" s="83" t="s">
        <v>100</v>
      </c>
      <c r="O1111" s="83" t="s">
        <v>100</v>
      </c>
      <c r="P1111" s="84">
        <v>0</v>
      </c>
      <c r="Q1111" s="85">
        <f t="shared" si="362"/>
        <v>1</v>
      </c>
      <c r="R1111" s="91">
        <v>8371.7999999999993</v>
      </c>
      <c r="S1111" s="87"/>
      <c r="T1111" s="88">
        <f>IF(S1111=0,0,SUM($S$5:S1111))</f>
        <v>0</v>
      </c>
      <c r="U1111" s="89">
        <f t="shared" si="351"/>
        <v>0</v>
      </c>
      <c r="V1111" s="89">
        <f t="shared" si="352"/>
        <v>0</v>
      </c>
      <c r="W1111" s="90">
        <f t="shared" si="353"/>
        <v>0</v>
      </c>
      <c r="X1111" s="90">
        <f t="shared" si="354"/>
        <v>0</v>
      </c>
      <c r="Y1111" s="89">
        <f t="shared" si="355"/>
        <v>0</v>
      </c>
      <c r="Z1111" s="89">
        <f t="shared" si="356"/>
        <v>0</v>
      </c>
      <c r="AA1111" s="87"/>
      <c r="AB1111" s="87"/>
      <c r="AD1111" s="186" t="s">
        <v>145</v>
      </c>
    </row>
    <row r="1112" spans="1:30" s="74" customFormat="1" ht="12.95" customHeight="1">
      <c r="A1112" s="75" t="str">
        <f t="shared" si="357"/>
        <v/>
      </c>
      <c r="B1112" s="76">
        <f t="shared" si="358"/>
        <v>210</v>
      </c>
      <c r="C1112" s="77">
        <f t="shared" si="359"/>
        <v>0</v>
      </c>
      <c r="D1112" s="78" t="str">
        <f t="shared" si="360"/>
        <v/>
      </c>
      <c r="E1112" s="79">
        <f t="shared" si="361"/>
        <v>28.2</v>
      </c>
      <c r="F1112" s="80">
        <v>700</v>
      </c>
      <c r="G1112" s="81">
        <v>54.26</v>
      </c>
      <c r="H1112" s="81">
        <v>50.08</v>
      </c>
      <c r="I1112" s="81">
        <v>4.18</v>
      </c>
      <c r="J1112" s="81" t="s">
        <v>105</v>
      </c>
      <c r="K1112" s="81" t="s">
        <v>96</v>
      </c>
      <c r="L1112" s="82">
        <v>0</v>
      </c>
      <c r="M1112" s="83" t="s">
        <v>100</v>
      </c>
      <c r="N1112" s="83" t="s">
        <v>100</v>
      </c>
      <c r="O1112" s="83" t="s">
        <v>100</v>
      </c>
      <c r="P1112" s="84">
        <v>0</v>
      </c>
      <c r="Q1112" s="85">
        <f t="shared" si="362"/>
        <v>1</v>
      </c>
      <c r="R1112" s="91">
        <v>8400</v>
      </c>
      <c r="S1112" s="87"/>
      <c r="T1112" s="88">
        <f>IF(S1112=0,0,SUM($S$5:S1112))</f>
        <v>0</v>
      </c>
      <c r="U1112" s="89">
        <f t="shared" si="351"/>
        <v>0</v>
      </c>
      <c r="V1112" s="89">
        <f t="shared" si="352"/>
        <v>0</v>
      </c>
      <c r="W1112" s="90">
        <f t="shared" si="353"/>
        <v>0</v>
      </c>
      <c r="X1112" s="90">
        <f t="shared" si="354"/>
        <v>0</v>
      </c>
      <c r="Y1112" s="89">
        <f t="shared" si="355"/>
        <v>0</v>
      </c>
      <c r="Z1112" s="89">
        <f t="shared" si="356"/>
        <v>0</v>
      </c>
      <c r="AA1112" s="87"/>
      <c r="AB1112" s="87"/>
      <c r="AD1112" s="186" t="s">
        <v>145</v>
      </c>
    </row>
    <row r="1113" spans="1:30" s="74" customFormat="1" ht="12.95" customHeight="1">
      <c r="A1113" s="75" t="str">
        <f t="shared" si="357"/>
        <v/>
      </c>
      <c r="B1113" s="76">
        <f t="shared" si="358"/>
        <v>210</v>
      </c>
      <c r="C1113" s="77">
        <f t="shared" si="359"/>
        <v>8.9</v>
      </c>
      <c r="D1113" s="78" t="str">
        <f t="shared" si="360"/>
        <v/>
      </c>
      <c r="E1113" s="79">
        <f t="shared" si="361"/>
        <v>8.9</v>
      </c>
      <c r="F1113" s="80">
        <v>700</v>
      </c>
      <c r="G1113" s="81">
        <v>54.11</v>
      </c>
      <c r="H1113" s="81">
        <v>50.02</v>
      </c>
      <c r="I1113" s="81">
        <v>4.0899999999999963</v>
      </c>
      <c r="J1113" s="81" t="s">
        <v>105</v>
      </c>
      <c r="K1113" s="81" t="s">
        <v>96</v>
      </c>
      <c r="L1113" s="82">
        <v>0</v>
      </c>
      <c r="M1113" s="83" t="s">
        <v>100</v>
      </c>
      <c r="N1113" s="83" t="s">
        <v>100</v>
      </c>
      <c r="O1113" s="83" t="s">
        <v>100</v>
      </c>
      <c r="P1113" s="84">
        <v>0</v>
      </c>
      <c r="Q1113" s="85">
        <f t="shared" si="362"/>
        <v>1</v>
      </c>
      <c r="R1113" s="91">
        <v>8408.9</v>
      </c>
      <c r="S1113" s="87"/>
      <c r="T1113" s="88">
        <f>IF(S1113=0,0,SUM($S$5:S1113))</f>
        <v>0</v>
      </c>
      <c r="U1113" s="89">
        <f t="shared" si="351"/>
        <v>0</v>
      </c>
      <c r="V1113" s="89">
        <f t="shared" si="352"/>
        <v>0</v>
      </c>
      <c r="W1113" s="90">
        <f t="shared" si="353"/>
        <v>0</v>
      </c>
      <c r="X1113" s="90">
        <f t="shared" si="354"/>
        <v>0</v>
      </c>
      <c r="Y1113" s="89">
        <f t="shared" si="355"/>
        <v>0</v>
      </c>
      <c r="Z1113" s="89">
        <f t="shared" si="356"/>
        <v>0</v>
      </c>
      <c r="AA1113" s="87"/>
      <c r="AB1113" s="87"/>
      <c r="AD1113" s="186" t="s">
        <v>145</v>
      </c>
    </row>
    <row r="1114" spans="1:30" s="74" customFormat="1" ht="12.95" customHeight="1">
      <c r="A1114" s="75" t="str">
        <f t="shared" si="357"/>
        <v/>
      </c>
      <c r="B1114" s="76">
        <f t="shared" si="358"/>
        <v>211</v>
      </c>
      <c r="C1114" s="77">
        <f t="shared" si="359"/>
        <v>0</v>
      </c>
      <c r="D1114" s="78" t="str">
        <f t="shared" si="360"/>
        <v>(전)</v>
      </c>
      <c r="E1114" s="79">
        <f t="shared" si="361"/>
        <v>31.1</v>
      </c>
      <c r="F1114" s="80">
        <v>700</v>
      </c>
      <c r="G1114" s="81">
        <v>52.61</v>
      </c>
      <c r="H1114" s="81">
        <v>49.79</v>
      </c>
      <c r="I1114" s="81">
        <v>2.8200000000000003</v>
      </c>
      <c r="J1114" s="81" t="s">
        <v>105</v>
      </c>
      <c r="K1114" s="81" t="s">
        <v>96</v>
      </c>
      <c r="L1114" s="82">
        <v>0</v>
      </c>
      <c r="M1114" s="83" t="s">
        <v>100</v>
      </c>
      <c r="N1114" s="83" t="s">
        <v>100</v>
      </c>
      <c r="O1114" s="83" t="s">
        <v>100</v>
      </c>
      <c r="P1114" s="84">
        <v>0</v>
      </c>
      <c r="Q1114" s="85">
        <f t="shared" si="362"/>
        <v>1</v>
      </c>
      <c r="R1114" s="91">
        <v>8440</v>
      </c>
      <c r="S1114" s="87"/>
      <c r="T1114" s="88">
        <f>IF(S1114=0,0,SUM($S$5:S1114))</f>
        <v>0</v>
      </c>
      <c r="U1114" s="89">
        <f t="shared" si="351"/>
        <v>0</v>
      </c>
      <c r="V1114" s="89">
        <f t="shared" si="352"/>
        <v>0</v>
      </c>
      <c r="W1114" s="90">
        <f t="shared" si="353"/>
        <v>0</v>
      </c>
      <c r="X1114" s="90">
        <f t="shared" si="354"/>
        <v>0</v>
      </c>
      <c r="Y1114" s="89">
        <f t="shared" si="355"/>
        <v>0</v>
      </c>
      <c r="Z1114" s="89">
        <f t="shared" si="356"/>
        <v>0</v>
      </c>
      <c r="AA1114" s="87"/>
      <c r="AB1114" s="87"/>
      <c r="AD1114" s="186" t="s">
        <v>145</v>
      </c>
    </row>
    <row r="1115" spans="1:30" s="74" customFormat="1" ht="12.95" customHeight="1">
      <c r="A1115" s="75" t="str">
        <f t="shared" si="357"/>
        <v/>
      </c>
      <c r="B1115" s="76">
        <f t="shared" si="358"/>
        <v>211</v>
      </c>
      <c r="C1115" s="77">
        <f t="shared" si="359"/>
        <v>0</v>
      </c>
      <c r="D1115" s="78" t="str">
        <f t="shared" si="360"/>
        <v>(후)</v>
      </c>
      <c r="E1115" s="79">
        <f t="shared" si="361"/>
        <v>0</v>
      </c>
      <c r="F1115" s="80">
        <v>700</v>
      </c>
      <c r="G1115" s="81">
        <v>52.61</v>
      </c>
      <c r="H1115" s="81">
        <v>49.79</v>
      </c>
      <c r="I1115" s="81">
        <v>2.8200000000000003</v>
      </c>
      <c r="J1115" s="81" t="s">
        <v>105</v>
      </c>
      <c r="K1115" s="81" t="s">
        <v>95</v>
      </c>
      <c r="L1115" s="82">
        <v>0</v>
      </c>
      <c r="M1115" s="83" t="s">
        <v>100</v>
      </c>
      <c r="N1115" s="83" t="s">
        <v>100</v>
      </c>
      <c r="O1115" s="83" t="s">
        <v>100</v>
      </c>
      <c r="P1115" s="84">
        <v>0</v>
      </c>
      <c r="Q1115" s="85">
        <f t="shared" si="362"/>
        <v>1</v>
      </c>
      <c r="R1115" s="91">
        <v>8440</v>
      </c>
      <c r="S1115" s="87"/>
      <c r="T1115" s="88">
        <f>IF(S1115=0,0,SUM($S$5:S1115))</f>
        <v>0</v>
      </c>
      <c r="U1115" s="89">
        <f t="shared" si="351"/>
        <v>0</v>
      </c>
      <c r="V1115" s="89">
        <f t="shared" si="352"/>
        <v>0</v>
      </c>
      <c r="W1115" s="90">
        <f t="shared" si="353"/>
        <v>0</v>
      </c>
      <c r="X1115" s="90">
        <f t="shared" si="354"/>
        <v>0</v>
      </c>
      <c r="Y1115" s="89">
        <f t="shared" si="355"/>
        <v>0</v>
      </c>
      <c r="Z1115" s="89">
        <f t="shared" si="356"/>
        <v>0</v>
      </c>
      <c r="AA1115" s="87"/>
      <c r="AB1115" s="87"/>
      <c r="AD1115" s="186" t="s">
        <v>145</v>
      </c>
    </row>
    <row r="1116" spans="1:30" s="74" customFormat="1" ht="12.95" customHeight="1">
      <c r="A1116" s="75" t="str">
        <f t="shared" si="357"/>
        <v/>
      </c>
      <c r="B1116" s="76">
        <f t="shared" si="358"/>
        <v>211</v>
      </c>
      <c r="C1116" s="77">
        <f t="shared" si="359"/>
        <v>8.9</v>
      </c>
      <c r="D1116" s="78" t="str">
        <f t="shared" si="360"/>
        <v/>
      </c>
      <c r="E1116" s="79">
        <f t="shared" si="361"/>
        <v>8.9</v>
      </c>
      <c r="F1116" s="80">
        <v>700</v>
      </c>
      <c r="G1116" s="81">
        <v>52.18</v>
      </c>
      <c r="H1116" s="81">
        <v>49.73</v>
      </c>
      <c r="I1116" s="81">
        <v>2.4500000000000028</v>
      </c>
      <c r="J1116" s="81" t="s">
        <v>105</v>
      </c>
      <c r="K1116" s="81" t="s">
        <v>95</v>
      </c>
      <c r="L1116" s="82">
        <v>0</v>
      </c>
      <c r="M1116" s="83" t="s">
        <v>100</v>
      </c>
      <c r="N1116" s="83" t="s">
        <v>100</v>
      </c>
      <c r="O1116" s="83" t="s">
        <v>100</v>
      </c>
      <c r="P1116" s="84">
        <v>0</v>
      </c>
      <c r="Q1116" s="85">
        <f t="shared" si="362"/>
        <v>1</v>
      </c>
      <c r="R1116" s="91">
        <v>8448.9</v>
      </c>
      <c r="S1116" s="87"/>
      <c r="T1116" s="88">
        <f>IF(S1116=0,0,SUM($S$5:S1116))</f>
        <v>0</v>
      </c>
      <c r="U1116" s="89">
        <f t="shared" si="351"/>
        <v>0</v>
      </c>
      <c r="V1116" s="89">
        <f t="shared" si="352"/>
        <v>0</v>
      </c>
      <c r="W1116" s="90">
        <f t="shared" si="353"/>
        <v>0</v>
      </c>
      <c r="X1116" s="90">
        <f t="shared" si="354"/>
        <v>0</v>
      </c>
      <c r="Y1116" s="89">
        <f t="shared" si="355"/>
        <v>0</v>
      </c>
      <c r="Z1116" s="89">
        <f t="shared" si="356"/>
        <v>0</v>
      </c>
      <c r="AA1116" s="87"/>
      <c r="AB1116" s="87"/>
      <c r="AD1116" s="186" t="s">
        <v>145</v>
      </c>
    </row>
    <row r="1117" spans="1:30" s="74" customFormat="1" ht="12.95" customHeight="1">
      <c r="A1117" s="75" t="str">
        <f t="shared" si="357"/>
        <v/>
      </c>
      <c r="B1117" s="76">
        <f t="shared" si="358"/>
        <v>211</v>
      </c>
      <c r="C1117" s="77">
        <f t="shared" si="359"/>
        <v>27.6</v>
      </c>
      <c r="D1117" s="78" t="str">
        <f t="shared" si="360"/>
        <v/>
      </c>
      <c r="E1117" s="79">
        <f t="shared" si="361"/>
        <v>18.7</v>
      </c>
      <c r="F1117" s="80">
        <v>700</v>
      </c>
      <c r="G1117" s="81">
        <v>51.98</v>
      </c>
      <c r="H1117" s="81">
        <v>49.59</v>
      </c>
      <c r="I1117" s="81">
        <v>2.3899999999999935</v>
      </c>
      <c r="J1117" s="81" t="s">
        <v>105</v>
      </c>
      <c r="K1117" s="81" t="s">
        <v>95</v>
      </c>
      <c r="L1117" s="82">
        <v>0</v>
      </c>
      <c r="M1117" s="83" t="s">
        <v>100</v>
      </c>
      <c r="N1117" s="83" t="s">
        <v>110</v>
      </c>
      <c r="O1117" s="83" t="s">
        <v>100</v>
      </c>
      <c r="P1117" s="84">
        <v>0</v>
      </c>
      <c r="Q1117" s="85">
        <f t="shared" si="362"/>
        <v>1</v>
      </c>
      <c r="R1117" s="91">
        <v>8467.6</v>
      </c>
      <c r="S1117" s="87"/>
      <c r="T1117" s="88">
        <f>IF(S1117=0,0,SUM($S$5:S1117))</f>
        <v>0</v>
      </c>
      <c r="U1117" s="89">
        <f t="shared" si="351"/>
        <v>0</v>
      </c>
      <c r="V1117" s="89">
        <f t="shared" si="352"/>
        <v>0</v>
      </c>
      <c r="W1117" s="90">
        <f t="shared" si="353"/>
        <v>0</v>
      </c>
      <c r="X1117" s="90">
        <f t="shared" si="354"/>
        <v>0</v>
      </c>
      <c r="Y1117" s="89">
        <f t="shared" si="355"/>
        <v>0</v>
      </c>
      <c r="Z1117" s="89">
        <f t="shared" si="356"/>
        <v>0</v>
      </c>
      <c r="AA1117" s="87"/>
      <c r="AB1117" s="87"/>
      <c r="AD1117" s="186" t="s">
        <v>145</v>
      </c>
    </row>
    <row r="1118" spans="1:30" s="74" customFormat="1" ht="12.95" customHeight="1">
      <c r="A1118" s="75" t="str">
        <f t="shared" si="357"/>
        <v/>
      </c>
      <c r="B1118" s="76">
        <f t="shared" si="358"/>
        <v>212</v>
      </c>
      <c r="C1118" s="77">
        <f t="shared" si="359"/>
        <v>0</v>
      </c>
      <c r="D1118" s="78" t="str">
        <f t="shared" si="360"/>
        <v/>
      </c>
      <c r="E1118" s="79">
        <f t="shared" si="361"/>
        <v>12.4</v>
      </c>
      <c r="F1118" s="80">
        <v>700</v>
      </c>
      <c r="G1118" s="81">
        <v>52.65</v>
      </c>
      <c r="H1118" s="81">
        <v>50.36</v>
      </c>
      <c r="I1118" s="81">
        <v>2.2899999999999991</v>
      </c>
      <c r="J1118" s="81" t="s">
        <v>105</v>
      </c>
      <c r="K1118" s="81" t="s">
        <v>95</v>
      </c>
      <c r="L1118" s="82">
        <v>0</v>
      </c>
      <c r="M1118" s="83" t="s">
        <v>100</v>
      </c>
      <c r="N1118" s="83" t="s">
        <v>100</v>
      </c>
      <c r="O1118" s="83" t="s">
        <v>100</v>
      </c>
      <c r="P1118" s="84">
        <v>0</v>
      </c>
      <c r="Q1118" s="85">
        <f t="shared" si="362"/>
        <v>1</v>
      </c>
      <c r="R1118" s="91">
        <v>8480</v>
      </c>
      <c r="S1118" s="87"/>
      <c r="T1118" s="88">
        <f>IF(S1118=0,0,SUM($S$5:S1118))</f>
        <v>0</v>
      </c>
      <c r="U1118" s="89">
        <f t="shared" si="351"/>
        <v>0</v>
      </c>
      <c r="V1118" s="89">
        <f t="shared" si="352"/>
        <v>0</v>
      </c>
      <c r="W1118" s="90">
        <f t="shared" si="353"/>
        <v>0</v>
      </c>
      <c r="X1118" s="90">
        <f t="shared" si="354"/>
        <v>0</v>
      </c>
      <c r="Y1118" s="89">
        <f t="shared" si="355"/>
        <v>0</v>
      </c>
      <c r="Z1118" s="89">
        <f t="shared" si="356"/>
        <v>0</v>
      </c>
      <c r="AA1118" s="87"/>
      <c r="AB1118" s="87"/>
      <c r="AD1118" s="186" t="s">
        <v>145</v>
      </c>
    </row>
    <row r="1119" spans="1:30" s="74" customFormat="1" ht="12.95" customHeight="1">
      <c r="A1119" s="75" t="str">
        <f t="shared" si="357"/>
        <v/>
      </c>
      <c r="B1119" s="76">
        <f t="shared" si="358"/>
        <v>212</v>
      </c>
      <c r="C1119" s="77">
        <f t="shared" si="359"/>
        <v>10.4</v>
      </c>
      <c r="D1119" s="78" t="str">
        <f t="shared" si="360"/>
        <v/>
      </c>
      <c r="E1119" s="79">
        <f t="shared" si="361"/>
        <v>10.4</v>
      </c>
      <c r="F1119" s="80">
        <v>700</v>
      </c>
      <c r="G1119" s="81">
        <v>53.21</v>
      </c>
      <c r="H1119" s="81">
        <v>51</v>
      </c>
      <c r="I1119" s="81">
        <v>2.2100000000000009</v>
      </c>
      <c r="J1119" s="81" t="s">
        <v>105</v>
      </c>
      <c r="K1119" s="81" t="s">
        <v>95</v>
      </c>
      <c r="L1119" s="82">
        <v>0</v>
      </c>
      <c r="M1119" s="83" t="s">
        <v>104</v>
      </c>
      <c r="N1119" s="83" t="s">
        <v>100</v>
      </c>
      <c r="O1119" s="83" t="s">
        <v>100</v>
      </c>
      <c r="P1119" s="84">
        <v>0</v>
      </c>
      <c r="Q1119" s="85">
        <f t="shared" si="362"/>
        <v>1</v>
      </c>
      <c r="R1119" s="91">
        <v>8490.4</v>
      </c>
      <c r="S1119" s="87"/>
      <c r="T1119" s="88">
        <f>IF(S1119=0,0,SUM($S$5:S1119))</f>
        <v>0</v>
      </c>
      <c r="U1119" s="89">
        <f t="shared" si="351"/>
        <v>0</v>
      </c>
      <c r="V1119" s="89">
        <f t="shared" si="352"/>
        <v>0</v>
      </c>
      <c r="W1119" s="90">
        <f t="shared" si="353"/>
        <v>0</v>
      </c>
      <c r="X1119" s="90">
        <f t="shared" si="354"/>
        <v>0</v>
      </c>
      <c r="Y1119" s="89">
        <f t="shared" si="355"/>
        <v>0</v>
      </c>
      <c r="Z1119" s="89">
        <f t="shared" si="356"/>
        <v>0</v>
      </c>
      <c r="AA1119" s="87"/>
      <c r="AB1119" s="87"/>
      <c r="AD1119" s="186" t="s">
        <v>145</v>
      </c>
    </row>
    <row r="1120" spans="1:30" s="74" customFormat="1" ht="12.95" customHeight="1">
      <c r="A1120" s="75" t="str">
        <f t="shared" si="357"/>
        <v/>
      </c>
      <c r="B1120" s="76">
        <f t="shared" si="358"/>
        <v>213</v>
      </c>
      <c r="C1120" s="77">
        <f t="shared" si="359"/>
        <v>0</v>
      </c>
      <c r="D1120" s="78" t="str">
        <f t="shared" si="360"/>
        <v/>
      </c>
      <c r="E1120" s="79">
        <f t="shared" si="361"/>
        <v>29.6</v>
      </c>
      <c r="F1120" s="80">
        <v>700</v>
      </c>
      <c r="G1120" s="81">
        <v>54.81</v>
      </c>
      <c r="H1120" s="81">
        <v>52.84</v>
      </c>
      <c r="I1120" s="81">
        <v>1.9699999999999989</v>
      </c>
      <c r="J1120" s="81" t="s">
        <v>105</v>
      </c>
      <c r="K1120" s="81" t="s">
        <v>95</v>
      </c>
      <c r="L1120" s="82">
        <v>0</v>
      </c>
      <c r="M1120" s="83" t="s">
        <v>100</v>
      </c>
      <c r="N1120" s="83" t="s">
        <v>100</v>
      </c>
      <c r="O1120" s="83" t="s">
        <v>100</v>
      </c>
      <c r="P1120" s="84">
        <v>0</v>
      </c>
      <c r="Q1120" s="85">
        <f t="shared" si="362"/>
        <v>1</v>
      </c>
      <c r="R1120" s="91">
        <v>8520</v>
      </c>
      <c r="S1120" s="87"/>
      <c r="T1120" s="88">
        <f>IF(S1120=0,0,SUM($S$5:S1120))</f>
        <v>0</v>
      </c>
      <c r="U1120" s="89">
        <f t="shared" si="351"/>
        <v>0</v>
      </c>
      <c r="V1120" s="89">
        <f t="shared" si="352"/>
        <v>0</v>
      </c>
      <c r="W1120" s="90">
        <f t="shared" si="353"/>
        <v>0</v>
      </c>
      <c r="X1120" s="90">
        <f t="shared" si="354"/>
        <v>0</v>
      </c>
      <c r="Y1120" s="89">
        <f t="shared" si="355"/>
        <v>0</v>
      </c>
      <c r="Z1120" s="89">
        <f t="shared" si="356"/>
        <v>0</v>
      </c>
      <c r="AA1120" s="87"/>
      <c r="AB1120" s="87"/>
      <c r="AD1120" s="186" t="s">
        <v>145</v>
      </c>
    </row>
    <row r="1121" spans="1:30" s="74" customFormat="1" ht="12.95" customHeight="1">
      <c r="A1121" s="75" t="str">
        <f t="shared" si="357"/>
        <v/>
      </c>
      <c r="B1121" s="76">
        <f t="shared" si="358"/>
        <v>213</v>
      </c>
      <c r="C1121" s="77">
        <f t="shared" si="359"/>
        <v>8.9</v>
      </c>
      <c r="D1121" s="78" t="str">
        <f t="shared" si="360"/>
        <v/>
      </c>
      <c r="E1121" s="79">
        <f t="shared" si="361"/>
        <v>8.9</v>
      </c>
      <c r="F1121" s="80">
        <v>700</v>
      </c>
      <c r="G1121" s="81">
        <v>55.29</v>
      </c>
      <c r="H1121" s="81">
        <v>53.39</v>
      </c>
      <c r="I1121" s="81">
        <v>1.8999999999999986</v>
      </c>
      <c r="J1121" s="81" t="s">
        <v>105</v>
      </c>
      <c r="K1121" s="81" t="s">
        <v>95</v>
      </c>
      <c r="L1121" s="82">
        <v>0</v>
      </c>
      <c r="M1121" s="83" t="s">
        <v>100</v>
      </c>
      <c r="N1121" s="83" t="s">
        <v>100</v>
      </c>
      <c r="O1121" s="83" t="s">
        <v>100</v>
      </c>
      <c r="P1121" s="84">
        <v>0</v>
      </c>
      <c r="Q1121" s="85">
        <f t="shared" si="362"/>
        <v>1</v>
      </c>
      <c r="R1121" s="91">
        <v>8528.9</v>
      </c>
      <c r="S1121" s="87"/>
      <c r="T1121" s="88">
        <f>IF(S1121=0,0,SUM($S$5:S1121))</f>
        <v>0</v>
      </c>
      <c r="U1121" s="89">
        <f t="shared" si="351"/>
        <v>0</v>
      </c>
      <c r="V1121" s="89">
        <f t="shared" si="352"/>
        <v>0</v>
      </c>
      <c r="W1121" s="90">
        <f t="shared" si="353"/>
        <v>0</v>
      </c>
      <c r="X1121" s="90">
        <f t="shared" si="354"/>
        <v>0</v>
      </c>
      <c r="Y1121" s="89">
        <f t="shared" si="355"/>
        <v>0</v>
      </c>
      <c r="Z1121" s="89">
        <f t="shared" si="356"/>
        <v>0</v>
      </c>
      <c r="AA1121" s="87"/>
      <c r="AB1121" s="87"/>
      <c r="AD1121" s="186" t="s">
        <v>145</v>
      </c>
    </row>
    <row r="1122" spans="1:30" s="74" customFormat="1" ht="12.95" customHeight="1">
      <c r="A1122" s="75" t="str">
        <f t="shared" si="357"/>
        <v/>
      </c>
      <c r="B1122" s="76">
        <f t="shared" si="358"/>
        <v>213</v>
      </c>
      <c r="C1122" s="77">
        <f t="shared" si="359"/>
        <v>13.2</v>
      </c>
      <c r="D1122" s="78" t="str">
        <f t="shared" si="360"/>
        <v/>
      </c>
      <c r="E1122" s="79">
        <f t="shared" si="361"/>
        <v>4.3</v>
      </c>
      <c r="F1122" s="80">
        <v>700</v>
      </c>
      <c r="G1122" s="81">
        <v>55.75</v>
      </c>
      <c r="H1122" s="81">
        <v>53.85</v>
      </c>
      <c r="I1122" s="81">
        <v>1.8999999999999986</v>
      </c>
      <c r="J1122" s="81" t="s">
        <v>105</v>
      </c>
      <c r="K1122" s="81" t="s">
        <v>95</v>
      </c>
      <c r="L1122" s="82">
        <v>0</v>
      </c>
      <c r="M1122" s="83" t="s">
        <v>104</v>
      </c>
      <c r="N1122" s="83" t="s">
        <v>100</v>
      </c>
      <c r="O1122" s="83" t="s">
        <v>100</v>
      </c>
      <c r="P1122" s="84">
        <v>0</v>
      </c>
      <c r="Q1122" s="85">
        <f t="shared" si="362"/>
        <v>1</v>
      </c>
      <c r="R1122" s="91">
        <v>8533.2000000000007</v>
      </c>
      <c r="S1122" s="87"/>
      <c r="T1122" s="88">
        <f>IF(S1122=0,0,SUM($S$5:S1122))</f>
        <v>0</v>
      </c>
      <c r="U1122" s="89">
        <f t="shared" si="351"/>
        <v>0</v>
      </c>
      <c r="V1122" s="89">
        <f t="shared" si="352"/>
        <v>0</v>
      </c>
      <c r="W1122" s="90">
        <f t="shared" si="353"/>
        <v>0</v>
      </c>
      <c r="X1122" s="90">
        <f t="shared" si="354"/>
        <v>0</v>
      </c>
      <c r="Y1122" s="89">
        <f t="shared" si="355"/>
        <v>0</v>
      </c>
      <c r="Z1122" s="89">
        <f t="shared" si="356"/>
        <v>0</v>
      </c>
      <c r="AA1122" s="87"/>
      <c r="AB1122" s="87"/>
      <c r="AD1122" s="186" t="s">
        <v>145</v>
      </c>
    </row>
    <row r="1123" spans="1:30" s="74" customFormat="1" ht="12.95" customHeight="1">
      <c r="A1123" s="75" t="str">
        <f t="shared" si="357"/>
        <v/>
      </c>
      <c r="B1123" s="76">
        <f t="shared" si="358"/>
        <v>213</v>
      </c>
      <c r="C1123" s="77">
        <f t="shared" si="359"/>
        <v>27.6</v>
      </c>
      <c r="D1123" s="78" t="str">
        <f t="shared" si="360"/>
        <v/>
      </c>
      <c r="E1123" s="79">
        <f t="shared" si="361"/>
        <v>14.4</v>
      </c>
      <c r="F1123" s="80">
        <v>700</v>
      </c>
      <c r="G1123" s="81">
        <v>57.28</v>
      </c>
      <c r="H1123" s="81">
        <v>55.38</v>
      </c>
      <c r="I1123" s="81">
        <v>1.8999999999999986</v>
      </c>
      <c r="J1123" s="81" t="s">
        <v>105</v>
      </c>
      <c r="K1123" s="81" t="s">
        <v>95</v>
      </c>
      <c r="L1123" s="82">
        <v>0</v>
      </c>
      <c r="M1123" s="83" t="s">
        <v>100</v>
      </c>
      <c r="N1123" s="83" t="s">
        <v>100</v>
      </c>
      <c r="O1123" s="83" t="s">
        <v>100</v>
      </c>
      <c r="P1123" s="84">
        <v>0</v>
      </c>
      <c r="Q1123" s="85">
        <f t="shared" si="362"/>
        <v>1</v>
      </c>
      <c r="R1123" s="91">
        <v>8547.6</v>
      </c>
      <c r="S1123" s="87"/>
      <c r="T1123" s="88">
        <f>IF(S1123=0,0,SUM($S$5:S1123))</f>
        <v>0</v>
      </c>
      <c r="U1123" s="89">
        <f t="shared" si="351"/>
        <v>0</v>
      </c>
      <c r="V1123" s="89">
        <f t="shared" si="352"/>
        <v>0</v>
      </c>
      <c r="W1123" s="90">
        <f t="shared" si="353"/>
        <v>0</v>
      </c>
      <c r="X1123" s="90">
        <f t="shared" si="354"/>
        <v>0</v>
      </c>
      <c r="Y1123" s="89">
        <f t="shared" si="355"/>
        <v>0</v>
      </c>
      <c r="Z1123" s="89">
        <f t="shared" si="356"/>
        <v>0</v>
      </c>
      <c r="AA1123" s="87"/>
      <c r="AB1123" s="87"/>
      <c r="AD1123" s="186" t="s">
        <v>145</v>
      </c>
    </row>
    <row r="1124" spans="1:30" s="74" customFormat="1" ht="12.95" customHeight="1">
      <c r="A1124" s="75" t="str">
        <f t="shared" si="357"/>
        <v/>
      </c>
      <c r="B1124" s="76">
        <f t="shared" si="358"/>
        <v>213</v>
      </c>
      <c r="C1124" s="77">
        <f t="shared" si="359"/>
        <v>34.9</v>
      </c>
      <c r="D1124" s="78" t="str">
        <f t="shared" si="360"/>
        <v>(전)</v>
      </c>
      <c r="E1124" s="79">
        <f t="shared" si="361"/>
        <v>7.3</v>
      </c>
      <c r="F1124" s="80">
        <v>700</v>
      </c>
      <c r="G1124" s="81">
        <v>57.34</v>
      </c>
      <c r="H1124" s="81">
        <v>55.44</v>
      </c>
      <c r="I1124" s="81">
        <v>1.9000000000000057</v>
      </c>
      <c r="J1124" s="81" t="s">
        <v>105</v>
      </c>
      <c r="K1124" s="81" t="s">
        <v>95</v>
      </c>
      <c r="L1124" s="82">
        <v>0</v>
      </c>
      <c r="M1124" s="83" t="s">
        <v>100</v>
      </c>
      <c r="N1124" s="83" t="s">
        <v>100</v>
      </c>
      <c r="O1124" s="83" t="s">
        <v>100</v>
      </c>
      <c r="P1124" s="84">
        <v>0</v>
      </c>
      <c r="Q1124" s="85">
        <f t="shared" si="362"/>
        <v>1</v>
      </c>
      <c r="R1124" s="91">
        <v>8554.9</v>
      </c>
      <c r="S1124" s="87"/>
      <c r="T1124" s="88">
        <f>IF(S1124=0,0,SUM($S$5:S1124))</f>
        <v>0</v>
      </c>
      <c r="U1124" s="89">
        <f t="shared" si="351"/>
        <v>0</v>
      </c>
      <c r="V1124" s="89">
        <f t="shared" si="352"/>
        <v>0</v>
      </c>
      <c r="W1124" s="90">
        <f t="shared" si="353"/>
        <v>0</v>
      </c>
      <c r="X1124" s="90">
        <f t="shared" si="354"/>
        <v>0</v>
      </c>
      <c r="Y1124" s="89">
        <f t="shared" si="355"/>
        <v>0</v>
      </c>
      <c r="Z1124" s="89">
        <f t="shared" si="356"/>
        <v>0</v>
      </c>
      <c r="AA1124" s="87"/>
      <c r="AB1124" s="87"/>
      <c r="AD1124" s="186" t="s">
        <v>145</v>
      </c>
    </row>
    <row r="1125" spans="1:30" s="74" customFormat="1" ht="12.95" customHeight="1">
      <c r="A1125" s="75" t="str">
        <f t="shared" si="357"/>
        <v/>
      </c>
      <c r="B1125" s="76">
        <f t="shared" si="358"/>
        <v>213</v>
      </c>
      <c r="C1125" s="77">
        <f t="shared" si="359"/>
        <v>34.9</v>
      </c>
      <c r="D1125" s="78" t="str">
        <f t="shared" si="360"/>
        <v>(후)</v>
      </c>
      <c r="E1125" s="79">
        <f t="shared" si="361"/>
        <v>0</v>
      </c>
      <c r="F1125" s="80">
        <v>700</v>
      </c>
      <c r="G1125" s="81">
        <v>57.34</v>
      </c>
      <c r="H1125" s="81">
        <v>55.44</v>
      </c>
      <c r="I1125" s="81">
        <v>1.9000000000000057</v>
      </c>
      <c r="J1125" s="81" t="s">
        <v>111</v>
      </c>
      <c r="K1125" s="81" t="s">
        <v>95</v>
      </c>
      <c r="L1125" s="82">
        <v>0</v>
      </c>
      <c r="M1125" s="83" t="s">
        <v>100</v>
      </c>
      <c r="N1125" s="83" t="s">
        <v>100</v>
      </c>
      <c r="O1125" s="83" t="s">
        <v>100</v>
      </c>
      <c r="P1125" s="84">
        <v>0</v>
      </c>
      <c r="Q1125" s="85">
        <f t="shared" si="362"/>
        <v>1</v>
      </c>
      <c r="R1125" s="91">
        <v>8554.9</v>
      </c>
      <c r="S1125" s="87"/>
      <c r="T1125" s="88">
        <f>IF(S1125=0,0,SUM($S$5:S1125))</f>
        <v>0</v>
      </c>
      <c r="U1125" s="89">
        <f t="shared" si="351"/>
        <v>0</v>
      </c>
      <c r="V1125" s="89">
        <f t="shared" si="352"/>
        <v>0</v>
      </c>
      <c r="W1125" s="90">
        <f t="shared" si="353"/>
        <v>0</v>
      </c>
      <c r="X1125" s="90">
        <f t="shared" si="354"/>
        <v>0</v>
      </c>
      <c r="Y1125" s="89">
        <f t="shared" si="355"/>
        <v>0</v>
      </c>
      <c r="Z1125" s="89">
        <f t="shared" si="356"/>
        <v>0</v>
      </c>
      <c r="AA1125" s="87"/>
      <c r="AB1125" s="87"/>
      <c r="AD1125" s="186" t="s">
        <v>145</v>
      </c>
    </row>
    <row r="1126" spans="1:30" s="74" customFormat="1" ht="12.95" customHeight="1">
      <c r="A1126" s="75" t="str">
        <f t="shared" si="357"/>
        <v/>
      </c>
      <c r="B1126" s="76">
        <f t="shared" si="358"/>
        <v>214</v>
      </c>
      <c r="C1126" s="77">
        <f t="shared" si="359"/>
        <v>0</v>
      </c>
      <c r="D1126" s="78" t="str">
        <f t="shared" si="360"/>
        <v/>
      </c>
      <c r="E1126" s="79">
        <f t="shared" si="361"/>
        <v>5.0999999999999996</v>
      </c>
      <c r="F1126" s="80">
        <v>700</v>
      </c>
      <c r="G1126" s="81">
        <v>57.38</v>
      </c>
      <c r="H1126" s="81">
        <v>55.48</v>
      </c>
      <c r="I1126" s="81">
        <v>1.9000000000000057</v>
      </c>
      <c r="J1126" s="81" t="s">
        <v>111</v>
      </c>
      <c r="K1126" s="81" t="s">
        <v>95</v>
      </c>
      <c r="L1126" s="82">
        <v>0</v>
      </c>
      <c r="M1126" s="83" t="s">
        <v>100</v>
      </c>
      <c r="N1126" s="83" t="s">
        <v>100</v>
      </c>
      <c r="O1126" s="83" t="s">
        <v>100</v>
      </c>
      <c r="P1126" s="84">
        <v>0</v>
      </c>
      <c r="Q1126" s="85">
        <f t="shared" si="362"/>
        <v>1</v>
      </c>
      <c r="R1126" s="91">
        <v>8560</v>
      </c>
      <c r="S1126" s="87"/>
      <c r="T1126" s="88">
        <f>IF(S1126=0,0,SUM($S$5:S1126))</f>
        <v>0</v>
      </c>
      <c r="U1126" s="89">
        <f t="shared" si="351"/>
        <v>0</v>
      </c>
      <c r="V1126" s="89">
        <f t="shared" si="352"/>
        <v>0</v>
      </c>
      <c r="W1126" s="90">
        <f t="shared" si="353"/>
        <v>0</v>
      </c>
      <c r="X1126" s="90">
        <f t="shared" si="354"/>
        <v>0</v>
      </c>
      <c r="Y1126" s="89">
        <f t="shared" si="355"/>
        <v>0</v>
      </c>
      <c r="Z1126" s="89">
        <f t="shared" si="356"/>
        <v>0</v>
      </c>
      <c r="AA1126" s="87"/>
      <c r="AB1126" s="87"/>
      <c r="AD1126" s="186" t="s">
        <v>145</v>
      </c>
    </row>
    <row r="1127" spans="1:30" s="74" customFormat="1" ht="12.95" customHeight="1">
      <c r="A1127" s="75" t="str">
        <f t="shared" si="357"/>
        <v/>
      </c>
      <c r="B1127" s="76">
        <f t="shared" si="358"/>
        <v>214</v>
      </c>
      <c r="C1127" s="77">
        <f t="shared" si="359"/>
        <v>0.9</v>
      </c>
      <c r="D1127" s="78" t="str">
        <f t="shared" si="360"/>
        <v/>
      </c>
      <c r="E1127" s="79">
        <f t="shared" si="361"/>
        <v>0.9</v>
      </c>
      <c r="F1127" s="80">
        <v>700</v>
      </c>
      <c r="G1127" s="81">
        <v>57.39</v>
      </c>
      <c r="H1127" s="81">
        <v>55.489999999999995</v>
      </c>
      <c r="I1127" s="81">
        <v>1.9000000000000057</v>
      </c>
      <c r="J1127" s="81" t="s">
        <v>111</v>
      </c>
      <c r="K1127" s="81" t="s">
        <v>95</v>
      </c>
      <c r="L1127" s="82">
        <v>0</v>
      </c>
      <c r="M1127" s="83" t="s">
        <v>104</v>
      </c>
      <c r="N1127" s="83" t="s">
        <v>100</v>
      </c>
      <c r="O1127" s="83" t="s">
        <v>100</v>
      </c>
      <c r="P1127" s="84">
        <v>0</v>
      </c>
      <c r="Q1127" s="85">
        <f t="shared" si="362"/>
        <v>1</v>
      </c>
      <c r="R1127" s="91">
        <v>8560.9</v>
      </c>
      <c r="S1127" s="87"/>
      <c r="T1127" s="88">
        <f>IF(S1127=0,0,SUM($S$5:S1127))</f>
        <v>0</v>
      </c>
      <c r="U1127" s="89">
        <f t="shared" ref="U1127:U1192" si="363">IF(S1127=1,Q1127,0)</f>
        <v>0</v>
      </c>
      <c r="V1127" s="89">
        <f t="shared" ref="V1127:V1192" si="364">IF(S1127=1,R1127,0)</f>
        <v>0</v>
      </c>
      <c r="W1127" s="90">
        <f t="shared" ref="W1127:W1192" si="365">IF($S1127=0,0,G1127)</f>
        <v>0</v>
      </c>
      <c r="X1127" s="90">
        <f t="shared" ref="X1127:X1192" si="366">IF($S1127=0,0,H1127)</f>
        <v>0</v>
      </c>
      <c r="Y1127" s="89">
        <f t="shared" ref="Y1127:Y1192" si="367">IF(S1127=1,J1127,0)</f>
        <v>0</v>
      </c>
      <c r="Z1127" s="89">
        <f t="shared" ref="Z1127:Z1192" si="368">IF(S1127=1,K1127,0)</f>
        <v>0</v>
      </c>
      <c r="AA1127" s="87"/>
      <c r="AB1127" s="87"/>
      <c r="AD1127" s="186" t="s">
        <v>145</v>
      </c>
    </row>
    <row r="1128" spans="1:30" s="74" customFormat="1" ht="12.95" customHeight="1">
      <c r="A1128" s="75" t="str">
        <f t="shared" si="357"/>
        <v/>
      </c>
      <c r="B1128" s="76">
        <f t="shared" si="358"/>
        <v>215</v>
      </c>
      <c r="C1128" s="77">
        <f t="shared" si="359"/>
        <v>0</v>
      </c>
      <c r="D1128" s="78" t="str">
        <f t="shared" si="360"/>
        <v/>
      </c>
      <c r="E1128" s="79">
        <f t="shared" si="361"/>
        <v>39.1</v>
      </c>
      <c r="F1128" s="80">
        <v>700</v>
      </c>
      <c r="G1128" s="81">
        <v>57.7</v>
      </c>
      <c r="H1128" s="81">
        <v>55.8</v>
      </c>
      <c r="I1128" s="81">
        <v>1.9000000000000057</v>
      </c>
      <c r="J1128" s="81" t="s">
        <v>111</v>
      </c>
      <c r="K1128" s="81" t="s">
        <v>95</v>
      </c>
      <c r="L1128" s="82">
        <v>0</v>
      </c>
      <c r="M1128" s="83" t="s">
        <v>100</v>
      </c>
      <c r="N1128" s="83" t="s">
        <v>100</v>
      </c>
      <c r="O1128" s="83" t="s">
        <v>100</v>
      </c>
      <c r="P1128" s="84">
        <v>0</v>
      </c>
      <c r="Q1128" s="85">
        <f t="shared" si="362"/>
        <v>1</v>
      </c>
      <c r="R1128" s="91">
        <v>8600</v>
      </c>
      <c r="S1128" s="87"/>
      <c r="T1128" s="88">
        <f>IF(S1128=0,0,SUM($S$5:S1128))</f>
        <v>0</v>
      </c>
      <c r="U1128" s="89">
        <f t="shared" si="363"/>
        <v>0</v>
      </c>
      <c r="V1128" s="89">
        <f t="shared" si="364"/>
        <v>0</v>
      </c>
      <c r="W1128" s="90">
        <f t="shared" si="365"/>
        <v>0</v>
      </c>
      <c r="X1128" s="90">
        <f t="shared" si="366"/>
        <v>0</v>
      </c>
      <c r="Y1128" s="89">
        <f t="shared" si="367"/>
        <v>0</v>
      </c>
      <c r="Z1128" s="89">
        <f t="shared" si="368"/>
        <v>0</v>
      </c>
      <c r="AA1128" s="87"/>
      <c r="AB1128" s="87"/>
      <c r="AD1128" s="186" t="s">
        <v>145</v>
      </c>
    </row>
    <row r="1129" spans="1:30" s="74" customFormat="1" ht="12.95" customHeight="1">
      <c r="A1129" s="75" t="str">
        <f t="shared" si="357"/>
        <v/>
      </c>
      <c r="B1129" s="76">
        <f t="shared" si="358"/>
        <v>215</v>
      </c>
      <c r="C1129" s="77">
        <f t="shared" si="359"/>
        <v>8.6999999999999993</v>
      </c>
      <c r="D1129" s="78" t="str">
        <f t="shared" si="360"/>
        <v/>
      </c>
      <c r="E1129" s="79">
        <f t="shared" si="361"/>
        <v>8.6999999999999993</v>
      </c>
      <c r="F1129" s="80">
        <v>700</v>
      </c>
      <c r="G1129" s="81">
        <v>57.77</v>
      </c>
      <c r="H1129" s="81">
        <v>55.87</v>
      </c>
      <c r="I1129" s="81">
        <v>1.9000000000000057</v>
      </c>
      <c r="J1129" s="81" t="s">
        <v>111</v>
      </c>
      <c r="K1129" s="81" t="s">
        <v>95</v>
      </c>
      <c r="L1129" s="82">
        <v>0</v>
      </c>
      <c r="M1129" s="83" t="s">
        <v>104</v>
      </c>
      <c r="N1129" s="83" t="s">
        <v>100</v>
      </c>
      <c r="O1129" s="83" t="s">
        <v>100</v>
      </c>
      <c r="P1129" s="84">
        <v>0</v>
      </c>
      <c r="Q1129" s="85">
        <f t="shared" si="362"/>
        <v>1</v>
      </c>
      <c r="R1129" s="91">
        <v>8608.7000000000007</v>
      </c>
      <c r="S1129" s="87"/>
      <c r="T1129" s="88">
        <f>IF(S1129=0,0,SUM($S$5:S1129))</f>
        <v>0</v>
      </c>
      <c r="U1129" s="89">
        <f t="shared" si="363"/>
        <v>0</v>
      </c>
      <c r="V1129" s="89">
        <f t="shared" si="364"/>
        <v>0</v>
      </c>
      <c r="W1129" s="90">
        <f t="shared" si="365"/>
        <v>0</v>
      </c>
      <c r="X1129" s="90">
        <f t="shared" si="366"/>
        <v>0</v>
      </c>
      <c r="Y1129" s="89">
        <f t="shared" si="367"/>
        <v>0</v>
      </c>
      <c r="Z1129" s="89">
        <f t="shared" si="368"/>
        <v>0</v>
      </c>
      <c r="AA1129" s="87"/>
      <c r="AB1129" s="87"/>
      <c r="AD1129" s="186" t="s">
        <v>145</v>
      </c>
    </row>
    <row r="1130" spans="1:30" s="74" customFormat="1" ht="12.95" customHeight="1">
      <c r="A1130" s="75" t="str">
        <f t="shared" si="357"/>
        <v/>
      </c>
      <c r="B1130" s="76">
        <f t="shared" si="358"/>
        <v>216</v>
      </c>
      <c r="C1130" s="77">
        <f t="shared" si="359"/>
        <v>0</v>
      </c>
      <c r="D1130" s="78" t="str">
        <f t="shared" si="360"/>
        <v/>
      </c>
      <c r="E1130" s="79">
        <f t="shared" si="361"/>
        <v>31.3</v>
      </c>
      <c r="F1130" s="80">
        <v>700</v>
      </c>
      <c r="G1130" s="81">
        <v>58.03</v>
      </c>
      <c r="H1130" s="81">
        <v>56.129999999999995</v>
      </c>
      <c r="I1130" s="81">
        <v>1.9000000000000057</v>
      </c>
      <c r="J1130" s="81" t="s">
        <v>111</v>
      </c>
      <c r="K1130" s="81" t="s">
        <v>95</v>
      </c>
      <c r="L1130" s="82">
        <v>0</v>
      </c>
      <c r="M1130" s="83" t="s">
        <v>100</v>
      </c>
      <c r="N1130" s="83" t="s">
        <v>100</v>
      </c>
      <c r="O1130" s="83" t="s">
        <v>100</v>
      </c>
      <c r="P1130" s="84">
        <v>0</v>
      </c>
      <c r="Q1130" s="85">
        <f t="shared" si="362"/>
        <v>1</v>
      </c>
      <c r="R1130" s="91">
        <v>8640</v>
      </c>
      <c r="S1130" s="87"/>
      <c r="T1130" s="88">
        <f>IF(S1130=0,0,SUM($S$5:S1130))</f>
        <v>0</v>
      </c>
      <c r="U1130" s="89">
        <f t="shared" si="363"/>
        <v>0</v>
      </c>
      <c r="V1130" s="89">
        <f t="shared" si="364"/>
        <v>0</v>
      </c>
      <c r="W1130" s="90">
        <f t="shared" si="365"/>
        <v>0</v>
      </c>
      <c r="X1130" s="90">
        <f t="shared" si="366"/>
        <v>0</v>
      </c>
      <c r="Y1130" s="89">
        <f t="shared" si="367"/>
        <v>0</v>
      </c>
      <c r="Z1130" s="89">
        <f t="shared" si="368"/>
        <v>0</v>
      </c>
      <c r="AA1130" s="87"/>
      <c r="AB1130" s="87"/>
      <c r="AD1130" s="186" t="s">
        <v>145</v>
      </c>
    </row>
    <row r="1131" spans="1:30" s="74" customFormat="1" ht="12.95" customHeight="1">
      <c r="A1131" s="75" t="str">
        <f t="shared" si="357"/>
        <v/>
      </c>
      <c r="B1131" s="76">
        <f t="shared" si="358"/>
        <v>217</v>
      </c>
      <c r="C1131" s="77">
        <f t="shared" si="359"/>
        <v>0</v>
      </c>
      <c r="D1131" s="78" t="str">
        <f t="shared" si="360"/>
        <v/>
      </c>
      <c r="E1131" s="79">
        <f t="shared" si="361"/>
        <v>40</v>
      </c>
      <c r="F1131" s="80">
        <v>700</v>
      </c>
      <c r="G1131" s="81">
        <v>58.35</v>
      </c>
      <c r="H1131" s="81">
        <v>56.449999999999996</v>
      </c>
      <c r="I1131" s="81">
        <v>1.9000000000000057</v>
      </c>
      <c r="J1131" s="81" t="s">
        <v>111</v>
      </c>
      <c r="K1131" s="81" t="s">
        <v>95</v>
      </c>
      <c r="L1131" s="82">
        <v>0</v>
      </c>
      <c r="M1131" s="83" t="s">
        <v>100</v>
      </c>
      <c r="N1131" s="83" t="s">
        <v>100</v>
      </c>
      <c r="O1131" s="83" t="s">
        <v>100</v>
      </c>
      <c r="P1131" s="84">
        <v>0</v>
      </c>
      <c r="Q1131" s="85">
        <f t="shared" si="362"/>
        <v>1</v>
      </c>
      <c r="R1131" s="91">
        <v>8680</v>
      </c>
      <c r="S1131" s="87"/>
      <c r="T1131" s="88">
        <f>IF(S1131=0,0,SUM($S$5:S1131))</f>
        <v>0</v>
      </c>
      <c r="U1131" s="89">
        <f t="shared" si="363"/>
        <v>0</v>
      </c>
      <c r="V1131" s="89">
        <f t="shared" si="364"/>
        <v>0</v>
      </c>
      <c r="W1131" s="90">
        <f t="shared" si="365"/>
        <v>0</v>
      </c>
      <c r="X1131" s="90">
        <f t="shared" si="366"/>
        <v>0</v>
      </c>
      <c r="Y1131" s="89">
        <f t="shared" si="367"/>
        <v>0</v>
      </c>
      <c r="Z1131" s="89">
        <f t="shared" si="368"/>
        <v>0</v>
      </c>
      <c r="AA1131" s="87"/>
      <c r="AB1131" s="87"/>
      <c r="AD1131" s="186" t="s">
        <v>145</v>
      </c>
    </row>
    <row r="1132" spans="1:30" s="74" customFormat="1" ht="12.95" customHeight="1">
      <c r="A1132" s="75" t="str">
        <f t="shared" si="357"/>
        <v/>
      </c>
      <c r="B1132" s="76">
        <f t="shared" si="358"/>
        <v>218</v>
      </c>
      <c r="C1132" s="77">
        <f t="shared" si="359"/>
        <v>0</v>
      </c>
      <c r="D1132" s="78" t="str">
        <f t="shared" si="360"/>
        <v/>
      </c>
      <c r="E1132" s="79">
        <f t="shared" si="361"/>
        <v>40</v>
      </c>
      <c r="F1132" s="80">
        <v>700</v>
      </c>
      <c r="G1132" s="81">
        <v>58.67</v>
      </c>
      <c r="H1132" s="81">
        <v>56.769999999999996</v>
      </c>
      <c r="I1132" s="81">
        <v>1.9000000000000057</v>
      </c>
      <c r="J1132" s="81" t="s">
        <v>111</v>
      </c>
      <c r="K1132" s="81" t="s">
        <v>95</v>
      </c>
      <c r="L1132" s="82">
        <v>0</v>
      </c>
      <c r="M1132" s="83" t="s">
        <v>100</v>
      </c>
      <c r="N1132" s="83" t="s">
        <v>100</v>
      </c>
      <c r="O1132" s="83" t="s">
        <v>100</v>
      </c>
      <c r="P1132" s="84">
        <v>0</v>
      </c>
      <c r="Q1132" s="85">
        <f t="shared" si="362"/>
        <v>1</v>
      </c>
      <c r="R1132" s="91">
        <v>8720</v>
      </c>
      <c r="S1132" s="87"/>
      <c r="T1132" s="88">
        <f>IF(S1132=0,0,SUM($S$5:S1132))</f>
        <v>0</v>
      </c>
      <c r="U1132" s="89">
        <f t="shared" si="363"/>
        <v>0</v>
      </c>
      <c r="V1132" s="89">
        <f t="shared" si="364"/>
        <v>0</v>
      </c>
      <c r="W1132" s="90">
        <f t="shared" si="365"/>
        <v>0</v>
      </c>
      <c r="X1132" s="90">
        <f t="shared" si="366"/>
        <v>0</v>
      </c>
      <c r="Y1132" s="89">
        <f t="shared" si="367"/>
        <v>0</v>
      </c>
      <c r="Z1132" s="89">
        <f t="shared" si="368"/>
        <v>0</v>
      </c>
      <c r="AA1132" s="87"/>
      <c r="AB1132" s="87"/>
      <c r="AD1132" s="186" t="s">
        <v>145</v>
      </c>
    </row>
    <row r="1133" spans="1:30" s="74" customFormat="1" ht="12.95" customHeight="1">
      <c r="A1133" s="75" t="str">
        <f t="shared" si="357"/>
        <v/>
      </c>
      <c r="B1133" s="76">
        <f t="shared" si="358"/>
        <v>219</v>
      </c>
      <c r="C1133" s="77">
        <f t="shared" si="359"/>
        <v>0</v>
      </c>
      <c r="D1133" s="78" t="str">
        <f t="shared" si="360"/>
        <v/>
      </c>
      <c r="E1133" s="79">
        <f t="shared" si="361"/>
        <v>40</v>
      </c>
      <c r="F1133" s="80">
        <v>700</v>
      </c>
      <c r="G1133" s="81">
        <v>58.99</v>
      </c>
      <c r="H1133" s="81">
        <v>57.089999999999996</v>
      </c>
      <c r="I1133" s="81">
        <v>1.9000000000000057</v>
      </c>
      <c r="J1133" s="81" t="s">
        <v>111</v>
      </c>
      <c r="K1133" s="81" t="s">
        <v>95</v>
      </c>
      <c r="L1133" s="82">
        <v>0</v>
      </c>
      <c r="M1133" s="83" t="s">
        <v>100</v>
      </c>
      <c r="N1133" s="83" t="s">
        <v>100</v>
      </c>
      <c r="O1133" s="83" t="s">
        <v>100</v>
      </c>
      <c r="P1133" s="84">
        <v>0</v>
      </c>
      <c r="Q1133" s="85">
        <f t="shared" si="362"/>
        <v>1</v>
      </c>
      <c r="R1133" s="91">
        <v>8760</v>
      </c>
      <c r="S1133" s="87"/>
      <c r="T1133" s="88">
        <f>IF(S1133=0,0,SUM($S$5:S1133))</f>
        <v>0</v>
      </c>
      <c r="U1133" s="89">
        <f t="shared" si="363"/>
        <v>0</v>
      </c>
      <c r="V1133" s="89">
        <f t="shared" si="364"/>
        <v>0</v>
      </c>
      <c r="W1133" s="90">
        <f t="shared" si="365"/>
        <v>0</v>
      </c>
      <c r="X1133" s="90">
        <f t="shared" si="366"/>
        <v>0</v>
      </c>
      <c r="Y1133" s="89">
        <f t="shared" si="367"/>
        <v>0</v>
      </c>
      <c r="Z1133" s="89">
        <f t="shared" si="368"/>
        <v>0</v>
      </c>
      <c r="AA1133" s="87"/>
      <c r="AB1133" s="87"/>
      <c r="AD1133" s="186" t="s">
        <v>145</v>
      </c>
    </row>
    <row r="1134" spans="1:30" s="74" customFormat="1" ht="12.95" customHeight="1">
      <c r="A1134" s="75" t="str">
        <f t="shared" si="357"/>
        <v/>
      </c>
      <c r="B1134" s="76">
        <f t="shared" si="358"/>
        <v>220</v>
      </c>
      <c r="C1134" s="77">
        <f t="shared" si="359"/>
        <v>0</v>
      </c>
      <c r="D1134" s="78" t="str">
        <f t="shared" si="360"/>
        <v/>
      </c>
      <c r="E1134" s="79">
        <f t="shared" si="361"/>
        <v>40</v>
      </c>
      <c r="F1134" s="80">
        <v>700</v>
      </c>
      <c r="G1134" s="81">
        <v>59.32</v>
      </c>
      <c r="H1134" s="81">
        <v>57.419999999999995</v>
      </c>
      <c r="I1134" s="81">
        <v>1.9000000000000057</v>
      </c>
      <c r="J1134" s="81" t="s">
        <v>111</v>
      </c>
      <c r="K1134" s="81" t="s">
        <v>95</v>
      </c>
      <c r="L1134" s="82">
        <v>0</v>
      </c>
      <c r="M1134" s="83" t="s">
        <v>100</v>
      </c>
      <c r="N1134" s="83" t="s">
        <v>100</v>
      </c>
      <c r="O1134" s="83" t="s">
        <v>100</v>
      </c>
      <c r="P1134" s="84">
        <v>0</v>
      </c>
      <c r="Q1134" s="85">
        <f t="shared" si="362"/>
        <v>1</v>
      </c>
      <c r="R1134" s="91">
        <v>8800</v>
      </c>
      <c r="S1134" s="87"/>
      <c r="T1134" s="88">
        <f>IF(S1134=0,0,SUM($S$5:S1134))</f>
        <v>0</v>
      </c>
      <c r="U1134" s="89">
        <f t="shared" si="363"/>
        <v>0</v>
      </c>
      <c r="V1134" s="89">
        <f t="shared" si="364"/>
        <v>0</v>
      </c>
      <c r="W1134" s="90">
        <f t="shared" si="365"/>
        <v>0</v>
      </c>
      <c r="X1134" s="90">
        <f t="shared" si="366"/>
        <v>0</v>
      </c>
      <c r="Y1134" s="89">
        <f t="shared" si="367"/>
        <v>0</v>
      </c>
      <c r="Z1134" s="89">
        <f t="shared" si="368"/>
        <v>0</v>
      </c>
      <c r="AA1134" s="87"/>
      <c r="AB1134" s="87"/>
      <c r="AD1134" s="186" t="s">
        <v>145</v>
      </c>
    </row>
    <row r="1135" spans="1:30" s="74" customFormat="1" ht="12.95" customHeight="1">
      <c r="A1135" s="75" t="str">
        <f t="shared" si="357"/>
        <v/>
      </c>
      <c r="B1135" s="76">
        <f t="shared" si="358"/>
        <v>220</v>
      </c>
      <c r="C1135" s="77">
        <f t="shared" si="359"/>
        <v>27.6</v>
      </c>
      <c r="D1135" s="78" t="str">
        <f t="shared" si="360"/>
        <v/>
      </c>
      <c r="E1135" s="79">
        <f t="shared" si="361"/>
        <v>27.6</v>
      </c>
      <c r="F1135" s="80">
        <v>700</v>
      </c>
      <c r="G1135" s="81">
        <v>59.54</v>
      </c>
      <c r="H1135" s="81">
        <v>57.64</v>
      </c>
      <c r="I1135" s="81">
        <v>1.8999999999999986</v>
      </c>
      <c r="J1135" s="81" t="s">
        <v>111</v>
      </c>
      <c r="K1135" s="81" t="s">
        <v>95</v>
      </c>
      <c r="L1135" s="82">
        <v>0</v>
      </c>
      <c r="M1135" s="83" t="s">
        <v>100</v>
      </c>
      <c r="N1135" s="83" t="s">
        <v>100</v>
      </c>
      <c r="O1135" s="83" t="s">
        <v>100</v>
      </c>
      <c r="P1135" s="84">
        <v>0</v>
      </c>
      <c r="Q1135" s="85">
        <f t="shared" si="362"/>
        <v>1</v>
      </c>
      <c r="R1135" s="91">
        <v>8827.6</v>
      </c>
      <c r="S1135" s="87"/>
      <c r="T1135" s="88">
        <f>IF(S1135=0,0,SUM($S$5:S1135))</f>
        <v>0</v>
      </c>
      <c r="U1135" s="89">
        <f t="shared" si="363"/>
        <v>0</v>
      </c>
      <c r="V1135" s="89">
        <f t="shared" si="364"/>
        <v>0</v>
      </c>
      <c r="W1135" s="90">
        <f t="shared" si="365"/>
        <v>0</v>
      </c>
      <c r="X1135" s="90">
        <f t="shared" si="366"/>
        <v>0</v>
      </c>
      <c r="Y1135" s="89">
        <f t="shared" si="367"/>
        <v>0</v>
      </c>
      <c r="Z1135" s="89">
        <f t="shared" si="368"/>
        <v>0</v>
      </c>
      <c r="AA1135" s="87"/>
      <c r="AB1135" s="87"/>
      <c r="AD1135" s="186" t="s">
        <v>145</v>
      </c>
    </row>
    <row r="1136" spans="1:30" s="74" customFormat="1" ht="12.95" customHeight="1">
      <c r="A1136" s="75" t="str">
        <f t="shared" si="357"/>
        <v/>
      </c>
      <c r="B1136" s="76">
        <f t="shared" si="358"/>
        <v>221</v>
      </c>
      <c r="C1136" s="77">
        <f t="shared" si="359"/>
        <v>0</v>
      </c>
      <c r="D1136" s="78" t="str">
        <f t="shared" si="360"/>
        <v/>
      </c>
      <c r="E1136" s="79">
        <f t="shared" si="361"/>
        <v>12.4</v>
      </c>
      <c r="F1136" s="80">
        <v>700</v>
      </c>
      <c r="G1136" s="81">
        <v>59.66</v>
      </c>
      <c r="H1136" s="81">
        <v>57.66</v>
      </c>
      <c r="I1136" s="81">
        <v>2</v>
      </c>
      <c r="J1136" s="81" t="s">
        <v>111</v>
      </c>
      <c r="K1136" s="81" t="s">
        <v>95</v>
      </c>
      <c r="L1136" s="82">
        <v>0</v>
      </c>
      <c r="M1136" s="83" t="s">
        <v>100</v>
      </c>
      <c r="N1136" s="83" t="s">
        <v>100</v>
      </c>
      <c r="O1136" s="83" t="s">
        <v>100</v>
      </c>
      <c r="P1136" s="84">
        <v>0</v>
      </c>
      <c r="Q1136" s="85">
        <f t="shared" si="362"/>
        <v>1</v>
      </c>
      <c r="R1136" s="91">
        <v>8840</v>
      </c>
      <c r="S1136" s="87"/>
      <c r="T1136" s="88">
        <f>IF(S1136=0,0,SUM($S$5:S1136))</f>
        <v>0</v>
      </c>
      <c r="U1136" s="89">
        <f t="shared" si="363"/>
        <v>0</v>
      </c>
      <c r="V1136" s="89">
        <f t="shared" si="364"/>
        <v>0</v>
      </c>
      <c r="W1136" s="90">
        <f t="shared" si="365"/>
        <v>0</v>
      </c>
      <c r="X1136" s="90">
        <f t="shared" si="366"/>
        <v>0</v>
      </c>
      <c r="Y1136" s="89">
        <f t="shared" si="367"/>
        <v>0</v>
      </c>
      <c r="Z1136" s="89">
        <f t="shared" si="368"/>
        <v>0</v>
      </c>
      <c r="AA1136" s="87"/>
      <c r="AB1136" s="87"/>
      <c r="AD1136" s="186" t="s">
        <v>145</v>
      </c>
    </row>
    <row r="1137" spans="1:30" s="74" customFormat="1" ht="12.95" customHeight="1">
      <c r="A1137" s="75" t="str">
        <f t="shared" si="357"/>
        <v/>
      </c>
      <c r="B1137" s="76">
        <f t="shared" si="358"/>
        <v>222</v>
      </c>
      <c r="C1137" s="77">
        <f t="shared" si="359"/>
        <v>0</v>
      </c>
      <c r="D1137" s="78" t="str">
        <f t="shared" si="360"/>
        <v/>
      </c>
      <c r="E1137" s="79">
        <f t="shared" si="361"/>
        <v>40</v>
      </c>
      <c r="F1137" s="80">
        <v>700</v>
      </c>
      <c r="G1137" s="81">
        <v>60.05</v>
      </c>
      <c r="H1137" s="81">
        <v>57.73</v>
      </c>
      <c r="I1137" s="81">
        <v>2.3200000000000003</v>
      </c>
      <c r="J1137" s="81" t="s">
        <v>111</v>
      </c>
      <c r="K1137" s="81" t="s">
        <v>95</v>
      </c>
      <c r="L1137" s="82">
        <v>0</v>
      </c>
      <c r="M1137" s="83" t="s">
        <v>100</v>
      </c>
      <c r="N1137" s="83" t="s">
        <v>100</v>
      </c>
      <c r="O1137" s="83" t="s">
        <v>100</v>
      </c>
      <c r="P1137" s="84">
        <v>0</v>
      </c>
      <c r="Q1137" s="85">
        <f t="shared" si="362"/>
        <v>1</v>
      </c>
      <c r="R1137" s="91">
        <v>8880</v>
      </c>
      <c r="S1137" s="87"/>
      <c r="T1137" s="88">
        <f>IF(S1137=0,0,SUM($S$5:S1137))</f>
        <v>0</v>
      </c>
      <c r="U1137" s="89">
        <f t="shared" si="363"/>
        <v>0</v>
      </c>
      <c r="V1137" s="89">
        <f t="shared" si="364"/>
        <v>0</v>
      </c>
      <c r="W1137" s="90">
        <f t="shared" si="365"/>
        <v>0</v>
      </c>
      <c r="X1137" s="90">
        <f t="shared" si="366"/>
        <v>0</v>
      </c>
      <c r="Y1137" s="89">
        <f t="shared" si="367"/>
        <v>0</v>
      </c>
      <c r="Z1137" s="89">
        <f t="shared" si="368"/>
        <v>0</v>
      </c>
      <c r="AA1137" s="87"/>
      <c r="AB1137" s="87"/>
      <c r="AD1137" s="186" t="s">
        <v>145</v>
      </c>
    </row>
    <row r="1138" spans="1:30" s="74" customFormat="1" ht="12.95" customHeight="1">
      <c r="A1138" s="75" t="str">
        <f t="shared" si="357"/>
        <v/>
      </c>
      <c r="B1138" s="76">
        <f t="shared" si="358"/>
        <v>222</v>
      </c>
      <c r="C1138" s="77">
        <f t="shared" si="359"/>
        <v>4.5999999999999996</v>
      </c>
      <c r="D1138" s="78" t="str">
        <f t="shared" si="360"/>
        <v/>
      </c>
      <c r="E1138" s="79">
        <f t="shared" si="361"/>
        <v>4.5999999999999996</v>
      </c>
      <c r="F1138" s="80">
        <v>700</v>
      </c>
      <c r="G1138" s="81">
        <v>60.09</v>
      </c>
      <c r="H1138" s="81">
        <v>57.74</v>
      </c>
      <c r="I1138" s="81">
        <v>2.3500000000000014</v>
      </c>
      <c r="J1138" s="81" t="s">
        <v>111</v>
      </c>
      <c r="K1138" s="81" t="s">
        <v>95</v>
      </c>
      <c r="L1138" s="82">
        <v>0</v>
      </c>
      <c r="M1138" s="83" t="s">
        <v>100</v>
      </c>
      <c r="N1138" s="83" t="s">
        <v>112</v>
      </c>
      <c r="O1138" s="83" t="s">
        <v>100</v>
      </c>
      <c r="P1138" s="84">
        <v>0</v>
      </c>
      <c r="Q1138" s="85">
        <f t="shared" si="362"/>
        <v>1</v>
      </c>
      <c r="R1138" s="91">
        <v>8884.6</v>
      </c>
      <c r="S1138" s="87"/>
      <c r="T1138" s="88">
        <f>IF(S1138=0,0,SUM($S$5:S1138))</f>
        <v>0</v>
      </c>
      <c r="U1138" s="89">
        <f t="shared" si="363"/>
        <v>0</v>
      </c>
      <c r="V1138" s="89">
        <f t="shared" si="364"/>
        <v>0</v>
      </c>
      <c r="W1138" s="90">
        <f t="shared" si="365"/>
        <v>0</v>
      </c>
      <c r="X1138" s="90">
        <f t="shared" si="366"/>
        <v>0</v>
      </c>
      <c r="Y1138" s="89">
        <f t="shared" si="367"/>
        <v>0</v>
      </c>
      <c r="Z1138" s="89">
        <f t="shared" si="368"/>
        <v>0</v>
      </c>
      <c r="AA1138" s="87"/>
      <c r="AB1138" s="87"/>
      <c r="AD1138" s="186" t="s">
        <v>145</v>
      </c>
    </row>
    <row r="1139" spans="1:30" s="74" customFormat="1" ht="12.95" customHeight="1">
      <c r="A1139" s="75" t="str">
        <f t="shared" si="357"/>
        <v/>
      </c>
      <c r="B1139" s="76">
        <f t="shared" si="358"/>
        <v>223</v>
      </c>
      <c r="C1139" s="77">
        <f t="shared" si="359"/>
        <v>0</v>
      </c>
      <c r="D1139" s="78" t="str">
        <f t="shared" si="360"/>
        <v/>
      </c>
      <c r="E1139" s="79">
        <f t="shared" si="361"/>
        <v>35.4</v>
      </c>
      <c r="F1139" s="80">
        <v>700</v>
      </c>
      <c r="G1139" s="81">
        <v>60.43</v>
      </c>
      <c r="H1139" s="81">
        <v>57.81</v>
      </c>
      <c r="I1139" s="81">
        <v>2.6199999999999974</v>
      </c>
      <c r="J1139" s="81" t="s">
        <v>111</v>
      </c>
      <c r="K1139" s="81" t="s">
        <v>95</v>
      </c>
      <c r="L1139" s="82">
        <v>0</v>
      </c>
      <c r="M1139" s="83" t="s">
        <v>100</v>
      </c>
      <c r="N1139" s="83" t="s">
        <v>100</v>
      </c>
      <c r="O1139" s="83" t="s">
        <v>100</v>
      </c>
      <c r="P1139" s="84">
        <v>0</v>
      </c>
      <c r="Q1139" s="85">
        <f t="shared" si="362"/>
        <v>1</v>
      </c>
      <c r="R1139" s="91">
        <v>8920</v>
      </c>
      <c r="S1139" s="87"/>
      <c r="T1139" s="88">
        <f>IF(S1139=0,0,SUM($S$5:S1139))</f>
        <v>0</v>
      </c>
      <c r="U1139" s="89">
        <f t="shared" si="363"/>
        <v>0</v>
      </c>
      <c r="V1139" s="89">
        <f t="shared" si="364"/>
        <v>0</v>
      </c>
      <c r="W1139" s="90">
        <f t="shared" si="365"/>
        <v>0</v>
      </c>
      <c r="X1139" s="90">
        <f t="shared" si="366"/>
        <v>0</v>
      </c>
      <c r="Y1139" s="89">
        <f t="shared" si="367"/>
        <v>0</v>
      </c>
      <c r="Z1139" s="89">
        <f t="shared" si="368"/>
        <v>0</v>
      </c>
      <c r="AA1139" s="87"/>
      <c r="AB1139" s="87"/>
      <c r="AD1139" s="186" t="s">
        <v>145</v>
      </c>
    </row>
    <row r="1140" spans="1:30" s="74" customFormat="1" ht="12.95" customHeight="1">
      <c r="A1140" s="75" t="str">
        <f t="shared" si="357"/>
        <v/>
      </c>
      <c r="B1140" s="76">
        <f t="shared" si="358"/>
        <v>223</v>
      </c>
      <c r="C1140" s="77">
        <f t="shared" si="359"/>
        <v>8.9</v>
      </c>
      <c r="D1140" s="78" t="str">
        <f t="shared" si="360"/>
        <v/>
      </c>
      <c r="E1140" s="79">
        <f t="shared" si="361"/>
        <v>8.9</v>
      </c>
      <c r="F1140" s="80">
        <v>700</v>
      </c>
      <c r="G1140" s="81">
        <v>60.52</v>
      </c>
      <c r="H1140" s="81">
        <v>57.82</v>
      </c>
      <c r="I1140" s="81">
        <v>2.7000000000000028</v>
      </c>
      <c r="J1140" s="81" t="s">
        <v>111</v>
      </c>
      <c r="K1140" s="81" t="s">
        <v>95</v>
      </c>
      <c r="L1140" s="82">
        <v>0</v>
      </c>
      <c r="M1140" s="83" t="s">
        <v>100</v>
      </c>
      <c r="N1140" s="83" t="s">
        <v>100</v>
      </c>
      <c r="O1140" s="83" t="s">
        <v>100</v>
      </c>
      <c r="P1140" s="84">
        <v>0</v>
      </c>
      <c r="Q1140" s="85">
        <f t="shared" si="362"/>
        <v>1</v>
      </c>
      <c r="R1140" s="91">
        <v>8928.9</v>
      </c>
      <c r="S1140" s="87"/>
      <c r="T1140" s="88">
        <f>IF(S1140=0,0,SUM($S$5:S1140))</f>
        <v>0</v>
      </c>
      <c r="U1140" s="89">
        <f t="shared" si="363"/>
        <v>0</v>
      </c>
      <c r="V1140" s="89">
        <f t="shared" si="364"/>
        <v>0</v>
      </c>
      <c r="W1140" s="90">
        <f t="shared" si="365"/>
        <v>0</v>
      </c>
      <c r="X1140" s="90">
        <f t="shared" si="366"/>
        <v>0</v>
      </c>
      <c r="Y1140" s="89">
        <f t="shared" si="367"/>
        <v>0</v>
      </c>
      <c r="Z1140" s="89">
        <f t="shared" si="368"/>
        <v>0</v>
      </c>
      <c r="AA1140" s="87"/>
      <c r="AB1140" s="87"/>
      <c r="AD1140" s="186" t="s">
        <v>145</v>
      </c>
    </row>
    <row r="1141" spans="1:30" s="74" customFormat="1" ht="12.95" customHeight="1">
      <c r="A1141" s="75" t="str">
        <f t="shared" si="357"/>
        <v/>
      </c>
      <c r="B1141" s="76">
        <f t="shared" si="358"/>
        <v>224</v>
      </c>
      <c r="C1141" s="77">
        <f t="shared" si="359"/>
        <v>0</v>
      </c>
      <c r="D1141" s="78" t="str">
        <f t="shared" si="360"/>
        <v/>
      </c>
      <c r="E1141" s="79">
        <f t="shared" si="361"/>
        <v>31.1</v>
      </c>
      <c r="F1141" s="80">
        <v>700</v>
      </c>
      <c r="G1141" s="81">
        <v>60.91</v>
      </c>
      <c r="H1141" s="81">
        <v>57.88</v>
      </c>
      <c r="I1141" s="81">
        <v>3.029999999999994</v>
      </c>
      <c r="J1141" s="81" t="s">
        <v>111</v>
      </c>
      <c r="K1141" s="81" t="s">
        <v>95</v>
      </c>
      <c r="L1141" s="82">
        <v>0</v>
      </c>
      <c r="M1141" s="83" t="s">
        <v>100</v>
      </c>
      <c r="N1141" s="83" t="s">
        <v>100</v>
      </c>
      <c r="O1141" s="83" t="s">
        <v>100</v>
      </c>
      <c r="P1141" s="84">
        <v>0</v>
      </c>
      <c r="Q1141" s="85">
        <f t="shared" si="362"/>
        <v>1</v>
      </c>
      <c r="R1141" s="91">
        <v>8960</v>
      </c>
      <c r="S1141" s="87"/>
      <c r="T1141" s="88">
        <f>IF(S1141=0,0,SUM($S$5:S1141))</f>
        <v>0</v>
      </c>
      <c r="U1141" s="89">
        <f t="shared" si="363"/>
        <v>0</v>
      </c>
      <c r="V1141" s="89">
        <f t="shared" si="364"/>
        <v>0</v>
      </c>
      <c r="W1141" s="90">
        <f t="shared" si="365"/>
        <v>0</v>
      </c>
      <c r="X1141" s="90">
        <f t="shared" si="366"/>
        <v>0</v>
      </c>
      <c r="Y1141" s="89">
        <f t="shared" si="367"/>
        <v>0</v>
      </c>
      <c r="Z1141" s="89">
        <f t="shared" si="368"/>
        <v>0</v>
      </c>
      <c r="AA1141" s="87"/>
      <c r="AB1141" s="87"/>
      <c r="AD1141" s="186" t="s">
        <v>145</v>
      </c>
    </row>
    <row r="1142" spans="1:30" s="74" customFormat="1" ht="12.95" customHeight="1">
      <c r="A1142" s="75" t="str">
        <f t="shared" si="357"/>
        <v/>
      </c>
      <c r="B1142" s="76">
        <f t="shared" si="358"/>
        <v>224</v>
      </c>
      <c r="C1142" s="77">
        <f t="shared" si="359"/>
        <v>36.799999999999997</v>
      </c>
      <c r="D1142" s="78" t="str">
        <f t="shared" si="360"/>
        <v/>
      </c>
      <c r="E1142" s="79">
        <f t="shared" si="361"/>
        <v>36.799999999999997</v>
      </c>
      <c r="F1142" s="80">
        <v>700</v>
      </c>
      <c r="G1142" s="81">
        <v>61.37</v>
      </c>
      <c r="H1142" s="81">
        <v>57.94</v>
      </c>
      <c r="I1142" s="81">
        <v>3.4299999999999997</v>
      </c>
      <c r="J1142" s="81" t="s">
        <v>111</v>
      </c>
      <c r="K1142" s="81" t="s">
        <v>95</v>
      </c>
      <c r="L1142" s="82">
        <v>0</v>
      </c>
      <c r="M1142" s="83" t="s">
        <v>104</v>
      </c>
      <c r="N1142" s="83" t="s">
        <v>100</v>
      </c>
      <c r="O1142" s="83" t="s">
        <v>100</v>
      </c>
      <c r="P1142" s="84">
        <v>0</v>
      </c>
      <c r="Q1142" s="85">
        <f t="shared" si="362"/>
        <v>1</v>
      </c>
      <c r="R1142" s="91">
        <v>8996.7999999999993</v>
      </c>
      <c r="S1142" s="87"/>
      <c r="T1142" s="88">
        <f>IF(S1142=0,0,SUM($S$5:S1142))</f>
        <v>0</v>
      </c>
      <c r="U1142" s="89">
        <f t="shared" si="363"/>
        <v>0</v>
      </c>
      <c r="V1142" s="89">
        <f t="shared" si="364"/>
        <v>0</v>
      </c>
      <c r="W1142" s="90">
        <f t="shared" si="365"/>
        <v>0</v>
      </c>
      <c r="X1142" s="90">
        <f t="shared" si="366"/>
        <v>0</v>
      </c>
      <c r="Y1142" s="89">
        <f t="shared" si="367"/>
        <v>0</v>
      </c>
      <c r="Z1142" s="89">
        <f t="shared" si="368"/>
        <v>0</v>
      </c>
      <c r="AA1142" s="87"/>
      <c r="AB1142" s="87"/>
      <c r="AD1142" s="186" t="s">
        <v>145</v>
      </c>
    </row>
    <row r="1143" spans="1:30" s="74" customFormat="1" ht="12.95" customHeight="1">
      <c r="A1143" s="75" t="str">
        <f t="shared" si="357"/>
        <v/>
      </c>
      <c r="B1143" s="76">
        <f t="shared" si="358"/>
        <v>225</v>
      </c>
      <c r="C1143" s="77">
        <f t="shared" si="359"/>
        <v>0</v>
      </c>
      <c r="D1143" s="78" t="str">
        <f t="shared" si="360"/>
        <v/>
      </c>
      <c r="E1143" s="79">
        <f t="shared" si="361"/>
        <v>3.2</v>
      </c>
      <c r="F1143" s="80">
        <v>700</v>
      </c>
      <c r="G1143" s="81">
        <v>61.41</v>
      </c>
      <c r="H1143" s="81">
        <v>57.95</v>
      </c>
      <c r="I1143" s="81">
        <v>3.4599999999999937</v>
      </c>
      <c r="J1143" s="81" t="s">
        <v>111</v>
      </c>
      <c r="K1143" s="81" t="s">
        <v>95</v>
      </c>
      <c r="L1143" s="82">
        <v>0</v>
      </c>
      <c r="M1143" s="83" t="s">
        <v>100</v>
      </c>
      <c r="N1143" s="83" t="s">
        <v>100</v>
      </c>
      <c r="O1143" s="83" t="s">
        <v>100</v>
      </c>
      <c r="P1143" s="84">
        <v>0</v>
      </c>
      <c r="Q1143" s="85">
        <f t="shared" si="362"/>
        <v>1</v>
      </c>
      <c r="R1143" s="91">
        <v>9000</v>
      </c>
      <c r="S1143" s="87"/>
      <c r="T1143" s="88">
        <f>IF(S1143=0,0,SUM($S$5:S1143))</f>
        <v>0</v>
      </c>
      <c r="U1143" s="89">
        <f t="shared" si="363"/>
        <v>0</v>
      </c>
      <c r="V1143" s="89">
        <f t="shared" si="364"/>
        <v>0</v>
      </c>
      <c r="W1143" s="90">
        <f t="shared" si="365"/>
        <v>0</v>
      </c>
      <c r="X1143" s="90">
        <f t="shared" si="366"/>
        <v>0</v>
      </c>
      <c r="Y1143" s="89">
        <f t="shared" si="367"/>
        <v>0</v>
      </c>
      <c r="Z1143" s="89">
        <f t="shared" si="368"/>
        <v>0</v>
      </c>
      <c r="AA1143" s="87"/>
      <c r="AB1143" s="87"/>
      <c r="AD1143" s="186" t="s">
        <v>145</v>
      </c>
    </row>
    <row r="1144" spans="1:30" s="74" customFormat="1" ht="12.95" customHeight="1">
      <c r="A1144" s="75" t="str">
        <f t="shared" si="357"/>
        <v/>
      </c>
      <c r="B1144" s="76">
        <f t="shared" si="358"/>
        <v>225</v>
      </c>
      <c r="C1144" s="77">
        <f t="shared" si="359"/>
        <v>27.6</v>
      </c>
      <c r="D1144" s="78" t="str">
        <f t="shared" si="360"/>
        <v/>
      </c>
      <c r="E1144" s="79">
        <f t="shared" si="361"/>
        <v>27.6</v>
      </c>
      <c r="F1144" s="80">
        <v>700</v>
      </c>
      <c r="G1144" s="81">
        <v>61.76</v>
      </c>
      <c r="H1144" s="81">
        <v>58</v>
      </c>
      <c r="I1144" s="81">
        <v>3.759999999999998</v>
      </c>
      <c r="J1144" s="81" t="s">
        <v>111</v>
      </c>
      <c r="K1144" s="81" t="s">
        <v>95</v>
      </c>
      <c r="L1144" s="82">
        <v>0</v>
      </c>
      <c r="M1144" s="83" t="s">
        <v>100</v>
      </c>
      <c r="N1144" s="83" t="s">
        <v>100</v>
      </c>
      <c r="O1144" s="83" t="s">
        <v>100</v>
      </c>
      <c r="P1144" s="84">
        <v>0</v>
      </c>
      <c r="Q1144" s="85">
        <f t="shared" si="362"/>
        <v>1</v>
      </c>
      <c r="R1144" s="91">
        <v>9027.6</v>
      </c>
      <c r="S1144" s="87"/>
      <c r="T1144" s="88">
        <f>IF(S1144=0,0,SUM($S$5:S1144))</f>
        <v>0</v>
      </c>
      <c r="U1144" s="89">
        <f t="shared" si="363"/>
        <v>0</v>
      </c>
      <c r="V1144" s="89">
        <f t="shared" si="364"/>
        <v>0</v>
      </c>
      <c r="W1144" s="90">
        <f t="shared" si="365"/>
        <v>0</v>
      </c>
      <c r="X1144" s="90">
        <f t="shared" si="366"/>
        <v>0</v>
      </c>
      <c r="Y1144" s="89">
        <f t="shared" si="367"/>
        <v>0</v>
      </c>
      <c r="Z1144" s="89">
        <f t="shared" si="368"/>
        <v>0</v>
      </c>
      <c r="AA1144" s="87"/>
      <c r="AB1144" s="87"/>
      <c r="AD1144" s="186" t="s">
        <v>145</v>
      </c>
    </row>
    <row r="1145" spans="1:30" s="74" customFormat="1" ht="12.95" customHeight="1">
      <c r="A1145" s="75" t="str">
        <f t="shared" si="357"/>
        <v/>
      </c>
      <c r="B1145" s="76">
        <f t="shared" si="358"/>
        <v>226</v>
      </c>
      <c r="C1145" s="77">
        <f t="shared" si="359"/>
        <v>0</v>
      </c>
      <c r="D1145" s="78" t="str">
        <f t="shared" si="360"/>
        <v/>
      </c>
      <c r="E1145" s="79">
        <f t="shared" si="361"/>
        <v>12.4</v>
      </c>
      <c r="F1145" s="80">
        <v>700</v>
      </c>
      <c r="G1145" s="81">
        <v>61.86</v>
      </c>
      <c r="H1145" s="81">
        <v>58.29</v>
      </c>
      <c r="I1145" s="81">
        <v>3.5700000000000003</v>
      </c>
      <c r="J1145" s="81" t="s">
        <v>111</v>
      </c>
      <c r="K1145" s="81" t="s">
        <v>95</v>
      </c>
      <c r="L1145" s="82">
        <v>0</v>
      </c>
      <c r="M1145" s="83" t="s">
        <v>100</v>
      </c>
      <c r="N1145" s="83" t="s">
        <v>100</v>
      </c>
      <c r="O1145" s="83" t="s">
        <v>100</v>
      </c>
      <c r="P1145" s="84">
        <v>0</v>
      </c>
      <c r="Q1145" s="85">
        <f t="shared" si="362"/>
        <v>1</v>
      </c>
      <c r="R1145" s="91">
        <v>9040</v>
      </c>
      <c r="S1145" s="87"/>
      <c r="T1145" s="88">
        <f>IF(S1145=0,0,SUM($S$5:S1145))</f>
        <v>0</v>
      </c>
      <c r="U1145" s="89">
        <f t="shared" si="363"/>
        <v>0</v>
      </c>
      <c r="V1145" s="89">
        <f t="shared" si="364"/>
        <v>0</v>
      </c>
      <c r="W1145" s="90">
        <f t="shared" si="365"/>
        <v>0</v>
      </c>
      <c r="X1145" s="90">
        <f t="shared" si="366"/>
        <v>0</v>
      </c>
      <c r="Y1145" s="89">
        <f t="shared" si="367"/>
        <v>0</v>
      </c>
      <c r="Z1145" s="89">
        <f t="shared" si="368"/>
        <v>0</v>
      </c>
      <c r="AA1145" s="87"/>
      <c r="AB1145" s="87"/>
      <c r="AD1145" s="186" t="s">
        <v>145</v>
      </c>
    </row>
    <row r="1146" spans="1:30" s="74" customFormat="1" ht="12.95" customHeight="1">
      <c r="A1146" s="75" t="str">
        <f t="shared" si="357"/>
        <v/>
      </c>
      <c r="B1146" s="76">
        <f t="shared" si="358"/>
        <v>226</v>
      </c>
      <c r="C1146" s="77">
        <f t="shared" si="359"/>
        <v>37.6</v>
      </c>
      <c r="D1146" s="78" t="str">
        <f t="shared" si="360"/>
        <v/>
      </c>
      <c r="E1146" s="79">
        <f t="shared" si="361"/>
        <v>37.6</v>
      </c>
      <c r="F1146" s="80">
        <v>700</v>
      </c>
      <c r="G1146" s="81">
        <v>62.15</v>
      </c>
      <c r="H1146" s="81">
        <v>59.15</v>
      </c>
      <c r="I1146" s="81">
        <v>3</v>
      </c>
      <c r="J1146" s="81" t="s">
        <v>111</v>
      </c>
      <c r="K1146" s="81" t="s">
        <v>95</v>
      </c>
      <c r="L1146" s="82">
        <v>0</v>
      </c>
      <c r="M1146" s="83" t="s">
        <v>106</v>
      </c>
      <c r="N1146" s="83" t="s">
        <v>115</v>
      </c>
      <c r="O1146" s="83" t="s">
        <v>100</v>
      </c>
      <c r="P1146" s="84">
        <v>0</v>
      </c>
      <c r="Q1146" s="85">
        <f t="shared" si="362"/>
        <v>1</v>
      </c>
      <c r="R1146" s="91">
        <v>9077.6</v>
      </c>
      <c r="S1146" s="87"/>
      <c r="T1146" s="88">
        <f>IF(S1146=0,0,SUM($S$5:S1146))</f>
        <v>0</v>
      </c>
      <c r="U1146" s="89">
        <f t="shared" si="363"/>
        <v>0</v>
      </c>
      <c r="V1146" s="89">
        <f t="shared" si="364"/>
        <v>0</v>
      </c>
      <c r="W1146" s="90">
        <f t="shared" si="365"/>
        <v>0</v>
      </c>
      <c r="X1146" s="90">
        <f t="shared" si="366"/>
        <v>0</v>
      </c>
      <c r="Y1146" s="89">
        <f t="shared" si="367"/>
        <v>0</v>
      </c>
      <c r="Z1146" s="89">
        <f t="shared" si="368"/>
        <v>0</v>
      </c>
      <c r="AA1146" s="87"/>
      <c r="AB1146" s="87"/>
      <c r="AD1146" s="186" t="s">
        <v>145</v>
      </c>
    </row>
    <row r="1147" spans="1:30" s="74" customFormat="1" ht="12.95" customHeight="1">
      <c r="A1147" s="75" t="str">
        <f t="shared" si="357"/>
        <v/>
      </c>
      <c r="B1147" s="76">
        <f t="shared" si="358"/>
        <v>226</v>
      </c>
      <c r="C1147" s="77">
        <f t="shared" si="359"/>
        <v>39.1</v>
      </c>
      <c r="D1147" s="78" t="str">
        <f t="shared" si="360"/>
        <v>(전)</v>
      </c>
      <c r="E1147" s="79">
        <f t="shared" si="361"/>
        <v>1.5</v>
      </c>
      <c r="F1147" s="80">
        <v>700</v>
      </c>
      <c r="G1147" s="81">
        <v>62.16</v>
      </c>
      <c r="H1147" s="81">
        <v>58.47</v>
      </c>
      <c r="I1147" s="81">
        <v>3.6899999999999977</v>
      </c>
      <c r="J1147" s="81" t="s">
        <v>111</v>
      </c>
      <c r="K1147" s="81" t="s">
        <v>95</v>
      </c>
      <c r="L1147" s="82">
        <v>0</v>
      </c>
      <c r="M1147" s="83" t="s">
        <v>100</v>
      </c>
      <c r="N1147" s="83" t="s">
        <v>100</v>
      </c>
      <c r="O1147" s="83" t="s">
        <v>100</v>
      </c>
      <c r="P1147" s="84">
        <v>0</v>
      </c>
      <c r="Q1147" s="85">
        <f t="shared" si="362"/>
        <v>1</v>
      </c>
      <c r="R1147" s="91">
        <v>9079.1</v>
      </c>
      <c r="S1147" s="87"/>
      <c r="T1147" s="88">
        <f>IF(S1147=0,0,SUM($S$5:S1147))</f>
        <v>0</v>
      </c>
      <c r="U1147" s="89">
        <f t="shared" si="363"/>
        <v>0</v>
      </c>
      <c r="V1147" s="89">
        <f t="shared" si="364"/>
        <v>0</v>
      </c>
      <c r="W1147" s="90">
        <f t="shared" si="365"/>
        <v>0</v>
      </c>
      <c r="X1147" s="90">
        <f t="shared" si="366"/>
        <v>0</v>
      </c>
      <c r="Y1147" s="89">
        <f t="shared" si="367"/>
        <v>0</v>
      </c>
      <c r="Z1147" s="89">
        <f t="shared" si="368"/>
        <v>0</v>
      </c>
      <c r="AA1147" s="87"/>
      <c r="AB1147" s="87"/>
      <c r="AD1147" s="186" t="s">
        <v>145</v>
      </c>
    </row>
    <row r="1148" spans="1:30" s="74" customFormat="1" ht="12.95" customHeight="1">
      <c r="A1148" s="75" t="str">
        <f t="shared" si="357"/>
        <v/>
      </c>
      <c r="B1148" s="76">
        <f t="shared" si="358"/>
        <v>226</v>
      </c>
      <c r="C1148" s="77">
        <f t="shared" si="359"/>
        <v>39.1</v>
      </c>
      <c r="D1148" s="78" t="str">
        <f t="shared" si="360"/>
        <v>(후)</v>
      </c>
      <c r="E1148" s="79">
        <f t="shared" si="361"/>
        <v>0</v>
      </c>
      <c r="F1148" s="80">
        <v>700</v>
      </c>
      <c r="G1148" s="81">
        <v>62.16</v>
      </c>
      <c r="H1148" s="81">
        <v>58.47</v>
      </c>
      <c r="I1148" s="81">
        <v>3.6899999999999977</v>
      </c>
      <c r="J1148" s="81" t="s">
        <v>103</v>
      </c>
      <c r="K1148" s="81" t="s">
        <v>95</v>
      </c>
      <c r="L1148" s="82">
        <v>0</v>
      </c>
      <c r="M1148" s="83" t="s">
        <v>100</v>
      </c>
      <c r="N1148" s="83" t="s">
        <v>100</v>
      </c>
      <c r="O1148" s="83" t="s">
        <v>100</v>
      </c>
      <c r="P1148" s="84">
        <v>0</v>
      </c>
      <c r="Q1148" s="85">
        <f t="shared" si="362"/>
        <v>1</v>
      </c>
      <c r="R1148" s="91">
        <v>9079.1</v>
      </c>
      <c r="S1148" s="87"/>
      <c r="T1148" s="88">
        <f>IF(S1148=0,0,SUM($S$5:S1148))</f>
        <v>0</v>
      </c>
      <c r="U1148" s="89">
        <f t="shared" si="363"/>
        <v>0</v>
      </c>
      <c r="V1148" s="89">
        <f t="shared" si="364"/>
        <v>0</v>
      </c>
      <c r="W1148" s="90">
        <f t="shared" si="365"/>
        <v>0</v>
      </c>
      <c r="X1148" s="90">
        <f t="shared" si="366"/>
        <v>0</v>
      </c>
      <c r="Y1148" s="89">
        <f t="shared" si="367"/>
        <v>0</v>
      </c>
      <c r="Z1148" s="89">
        <f t="shared" si="368"/>
        <v>0</v>
      </c>
      <c r="AA1148" s="87"/>
      <c r="AB1148" s="87"/>
      <c r="AD1148" s="186" t="s">
        <v>145</v>
      </c>
    </row>
    <row r="1149" spans="1:30" s="74" customFormat="1" ht="12.95" customHeight="1">
      <c r="A1149" s="75" t="str">
        <f t="shared" si="357"/>
        <v/>
      </c>
      <c r="B1149" s="76">
        <f t="shared" si="358"/>
        <v>227</v>
      </c>
      <c r="C1149" s="77">
        <f t="shared" si="359"/>
        <v>0</v>
      </c>
      <c r="D1149" s="78" t="str">
        <f t="shared" si="360"/>
        <v/>
      </c>
      <c r="E1149" s="79">
        <f t="shared" si="361"/>
        <v>0.9</v>
      </c>
      <c r="F1149" s="80">
        <v>700</v>
      </c>
      <c r="G1149" s="81">
        <v>61.73</v>
      </c>
      <c r="H1149" s="81">
        <v>58.06</v>
      </c>
      <c r="I1149" s="81">
        <v>3.6699999999999946</v>
      </c>
      <c r="J1149" s="81" t="s">
        <v>103</v>
      </c>
      <c r="K1149" s="81" t="s">
        <v>95</v>
      </c>
      <c r="L1149" s="82">
        <v>0</v>
      </c>
      <c r="M1149" s="83" t="s">
        <v>100</v>
      </c>
      <c r="N1149" s="83" t="s">
        <v>100</v>
      </c>
      <c r="O1149" s="83" t="s">
        <v>100</v>
      </c>
      <c r="P1149" s="84">
        <v>0</v>
      </c>
      <c r="Q1149" s="85">
        <f t="shared" si="362"/>
        <v>1</v>
      </c>
      <c r="R1149" s="91">
        <v>9080</v>
      </c>
      <c r="S1149" s="87"/>
      <c r="T1149" s="88">
        <f>IF(S1149=0,0,SUM($S$5:S1149))</f>
        <v>0</v>
      </c>
      <c r="U1149" s="89">
        <f t="shared" si="363"/>
        <v>0</v>
      </c>
      <c r="V1149" s="89">
        <f t="shared" si="364"/>
        <v>0</v>
      </c>
      <c r="W1149" s="90">
        <f t="shared" si="365"/>
        <v>0</v>
      </c>
      <c r="X1149" s="90">
        <f t="shared" si="366"/>
        <v>0</v>
      </c>
      <c r="Y1149" s="89">
        <f t="shared" si="367"/>
        <v>0</v>
      </c>
      <c r="Z1149" s="89">
        <f t="shared" si="368"/>
        <v>0</v>
      </c>
      <c r="AA1149" s="87"/>
      <c r="AB1149" s="87"/>
      <c r="AD1149" s="186" t="s">
        <v>145</v>
      </c>
    </row>
    <row r="1150" spans="1:30" s="74" customFormat="1" ht="12.95" customHeight="1">
      <c r="A1150" s="75" t="str">
        <f t="shared" ref="A1150:A1216" si="369">IF(P1150&gt;0,P1150,"")</f>
        <v/>
      </c>
      <c r="B1150" s="76">
        <f t="shared" ref="B1150:B1216" si="370">ROUNDDOWN(R1150/$P$2,0)</f>
        <v>227</v>
      </c>
      <c r="C1150" s="77">
        <f t="shared" ref="C1150:C1216" si="371">ROUND(R1150-(B1150*$P$2),2)</f>
        <v>8.8000000000000007</v>
      </c>
      <c r="D1150" s="78" t="str">
        <f t="shared" ref="D1150:D1216" si="372">IF(D1149="(전)","(후)",IF(AND(B1150=B1151,C1150=C1151),"(전)",""))</f>
        <v/>
      </c>
      <c r="E1150" s="79">
        <f t="shared" ref="E1150:E1216" si="373">IF(P1150&gt;0,0,ROUND(((B1150*$P$2)+C1150)-((B1149*$P$2)+C1149),2))</f>
        <v>8.8000000000000007</v>
      </c>
      <c r="F1150" s="80">
        <v>700</v>
      </c>
      <c r="G1150" s="81">
        <v>57.49</v>
      </c>
      <c r="H1150" s="81">
        <v>54.08</v>
      </c>
      <c r="I1150" s="81">
        <v>3.4100000000000037</v>
      </c>
      <c r="J1150" s="81" t="s">
        <v>103</v>
      </c>
      <c r="K1150" s="81" t="s">
        <v>95</v>
      </c>
      <c r="L1150" s="82">
        <v>0</v>
      </c>
      <c r="M1150" s="83" t="s">
        <v>100</v>
      </c>
      <c r="N1150" s="83" t="s">
        <v>100</v>
      </c>
      <c r="O1150" s="83" t="s">
        <v>100</v>
      </c>
      <c r="P1150" s="84">
        <v>0</v>
      </c>
      <c r="Q1150" s="85">
        <f t="shared" si="362"/>
        <v>1</v>
      </c>
      <c r="R1150" s="91">
        <v>9088.7999999999993</v>
      </c>
      <c r="S1150" s="87"/>
      <c r="T1150" s="88">
        <f>IF(S1150=0,0,SUM($S$5:S1150))</f>
        <v>0</v>
      </c>
      <c r="U1150" s="89">
        <f t="shared" si="363"/>
        <v>0</v>
      </c>
      <c r="V1150" s="89">
        <f t="shared" si="364"/>
        <v>0</v>
      </c>
      <c r="W1150" s="90">
        <f t="shared" si="365"/>
        <v>0</v>
      </c>
      <c r="X1150" s="90">
        <f t="shared" si="366"/>
        <v>0</v>
      </c>
      <c r="Y1150" s="89">
        <f t="shared" si="367"/>
        <v>0</v>
      </c>
      <c r="Z1150" s="89">
        <f t="shared" si="368"/>
        <v>0</v>
      </c>
      <c r="AA1150" s="87"/>
      <c r="AB1150" s="87"/>
      <c r="AD1150" s="186" t="s">
        <v>145</v>
      </c>
    </row>
    <row r="1151" spans="1:30" s="74" customFormat="1" ht="12.95" customHeight="1">
      <c r="A1151" s="75" t="str">
        <f t="shared" si="369"/>
        <v/>
      </c>
      <c r="B1151" s="76">
        <f t="shared" si="370"/>
        <v>227</v>
      </c>
      <c r="C1151" s="77">
        <f t="shared" si="371"/>
        <v>8.9</v>
      </c>
      <c r="D1151" s="78" t="str">
        <f t="shared" si="372"/>
        <v>(전)</v>
      </c>
      <c r="E1151" s="79">
        <f t="shared" si="373"/>
        <v>0.1</v>
      </c>
      <c r="F1151" s="80">
        <v>700</v>
      </c>
      <c r="G1151" s="81">
        <v>57.19</v>
      </c>
      <c r="H1151" s="81">
        <v>54.08</v>
      </c>
      <c r="I1151" s="81">
        <v>3.1099999999999994</v>
      </c>
      <c r="J1151" s="81" t="s">
        <v>103</v>
      </c>
      <c r="K1151" s="81" t="s">
        <v>95</v>
      </c>
      <c r="L1151" s="82">
        <v>0</v>
      </c>
      <c r="M1151" s="83" t="s">
        <v>100</v>
      </c>
      <c r="N1151" s="83" t="s">
        <v>100</v>
      </c>
      <c r="O1151" s="83" t="s">
        <v>100</v>
      </c>
      <c r="P1151" s="84">
        <v>0</v>
      </c>
      <c r="Q1151" s="85">
        <f t="shared" si="362"/>
        <v>1</v>
      </c>
      <c r="R1151" s="91">
        <v>9088.9</v>
      </c>
      <c r="S1151" s="87"/>
      <c r="T1151" s="88">
        <f>IF(S1151=0,0,SUM($S$5:S1151))</f>
        <v>0</v>
      </c>
      <c r="U1151" s="89">
        <f t="shared" si="363"/>
        <v>0</v>
      </c>
      <c r="V1151" s="89">
        <f t="shared" si="364"/>
        <v>0</v>
      </c>
      <c r="W1151" s="90">
        <f t="shared" si="365"/>
        <v>0</v>
      </c>
      <c r="X1151" s="90">
        <f t="shared" si="366"/>
        <v>0</v>
      </c>
      <c r="Y1151" s="89">
        <f t="shared" si="367"/>
        <v>0</v>
      </c>
      <c r="Z1151" s="89">
        <f t="shared" si="368"/>
        <v>0</v>
      </c>
      <c r="AA1151" s="87"/>
      <c r="AB1151" s="87"/>
      <c r="AD1151" s="186" t="s">
        <v>145</v>
      </c>
    </row>
    <row r="1152" spans="1:30" s="74" customFormat="1" ht="12.95" customHeight="1">
      <c r="A1152" s="75" t="str">
        <f t="shared" si="369"/>
        <v/>
      </c>
      <c r="B1152" s="76">
        <f t="shared" si="370"/>
        <v>227</v>
      </c>
      <c r="C1152" s="77">
        <f t="shared" si="371"/>
        <v>8.9</v>
      </c>
      <c r="D1152" s="78" t="str">
        <f t="shared" si="372"/>
        <v>(후)</v>
      </c>
      <c r="E1152" s="79">
        <f t="shared" si="373"/>
        <v>0</v>
      </c>
      <c r="F1152" s="80">
        <v>700</v>
      </c>
      <c r="G1152" s="81">
        <v>57.19</v>
      </c>
      <c r="H1152" s="81">
        <v>54.08</v>
      </c>
      <c r="I1152" s="81">
        <v>3.1099999999999994</v>
      </c>
      <c r="J1152" s="81" t="s">
        <v>111</v>
      </c>
      <c r="K1152" s="81" t="s">
        <v>95</v>
      </c>
      <c r="L1152" s="82">
        <v>0</v>
      </c>
      <c r="M1152" s="83" t="s">
        <v>100</v>
      </c>
      <c r="N1152" s="83" t="s">
        <v>100</v>
      </c>
      <c r="O1152" s="83" t="s">
        <v>100</v>
      </c>
      <c r="P1152" s="84">
        <v>0</v>
      </c>
      <c r="Q1152" s="85">
        <f t="shared" ref="Q1152:Q1218" si="374">IF(P1152=0,Q1151,P1152)</f>
        <v>1</v>
      </c>
      <c r="R1152" s="91">
        <v>9088.9</v>
      </c>
      <c r="S1152" s="87"/>
      <c r="T1152" s="88">
        <f>IF(S1152=0,0,SUM($S$5:S1152))</f>
        <v>0</v>
      </c>
      <c r="U1152" s="89">
        <f t="shared" si="363"/>
        <v>0</v>
      </c>
      <c r="V1152" s="89">
        <f t="shared" si="364"/>
        <v>0</v>
      </c>
      <c r="W1152" s="90">
        <f t="shared" si="365"/>
        <v>0</v>
      </c>
      <c r="X1152" s="90">
        <f t="shared" si="366"/>
        <v>0</v>
      </c>
      <c r="Y1152" s="89">
        <f t="shared" si="367"/>
        <v>0</v>
      </c>
      <c r="Z1152" s="89">
        <f t="shared" si="368"/>
        <v>0</v>
      </c>
      <c r="AA1152" s="87"/>
      <c r="AB1152" s="87"/>
      <c r="AD1152" s="186" t="s">
        <v>145</v>
      </c>
    </row>
    <row r="1153" spans="1:30" s="74" customFormat="1" ht="12.95" customHeight="1">
      <c r="A1153" s="75" t="str">
        <f t="shared" si="369"/>
        <v/>
      </c>
      <c r="B1153" s="76">
        <f t="shared" si="370"/>
        <v>227</v>
      </c>
      <c r="C1153" s="77">
        <f t="shared" si="371"/>
        <v>11.5</v>
      </c>
      <c r="D1153" s="78" t="str">
        <f t="shared" si="372"/>
        <v/>
      </c>
      <c r="E1153" s="79">
        <f t="shared" si="373"/>
        <v>2.6</v>
      </c>
      <c r="F1153" s="80">
        <v>700</v>
      </c>
      <c r="G1153" s="81">
        <v>57.17</v>
      </c>
      <c r="H1153" s="81">
        <v>54.08</v>
      </c>
      <c r="I1153" s="81">
        <v>3.0900000000000034</v>
      </c>
      <c r="J1153" s="81" t="s">
        <v>111</v>
      </c>
      <c r="K1153" s="81" t="s">
        <v>95</v>
      </c>
      <c r="L1153" s="82">
        <v>0</v>
      </c>
      <c r="M1153" s="83" t="s">
        <v>106</v>
      </c>
      <c r="N1153" s="83" t="s">
        <v>100</v>
      </c>
      <c r="O1153" s="83" t="s">
        <v>100</v>
      </c>
      <c r="P1153" s="84">
        <v>0</v>
      </c>
      <c r="Q1153" s="85">
        <f t="shared" si="374"/>
        <v>1</v>
      </c>
      <c r="R1153" s="91">
        <v>9091.5</v>
      </c>
      <c r="S1153" s="87"/>
      <c r="T1153" s="88">
        <f>IF(S1153=0,0,SUM($S$5:S1153))</f>
        <v>0</v>
      </c>
      <c r="U1153" s="89">
        <f t="shared" si="363"/>
        <v>0</v>
      </c>
      <c r="V1153" s="89">
        <f t="shared" si="364"/>
        <v>0</v>
      </c>
      <c r="W1153" s="90">
        <f t="shared" si="365"/>
        <v>0</v>
      </c>
      <c r="X1153" s="90">
        <f t="shared" si="366"/>
        <v>0</v>
      </c>
      <c r="Y1153" s="89">
        <f t="shared" si="367"/>
        <v>0</v>
      </c>
      <c r="Z1153" s="89">
        <f t="shared" si="368"/>
        <v>0</v>
      </c>
      <c r="AA1153" s="87"/>
      <c r="AB1153" s="87"/>
      <c r="AD1153" s="186" t="s">
        <v>145</v>
      </c>
    </row>
    <row r="1154" spans="1:30" s="74" customFormat="1" ht="12.95" customHeight="1">
      <c r="A1154" s="75" t="str">
        <f t="shared" si="369"/>
        <v/>
      </c>
      <c r="B1154" s="76">
        <f t="shared" si="370"/>
        <v>227</v>
      </c>
      <c r="C1154" s="77">
        <f t="shared" si="371"/>
        <v>19.600000000000001</v>
      </c>
      <c r="D1154" s="78" t="str">
        <f t="shared" si="372"/>
        <v/>
      </c>
      <c r="E1154" s="79">
        <f t="shared" si="373"/>
        <v>8.1</v>
      </c>
      <c r="F1154" s="80">
        <v>700</v>
      </c>
      <c r="G1154" s="81">
        <v>57.09</v>
      </c>
      <c r="H1154" s="81">
        <v>54.07</v>
      </c>
      <c r="I1154" s="81">
        <v>3.0200000000000031</v>
      </c>
      <c r="J1154" s="81" t="s">
        <v>111</v>
      </c>
      <c r="K1154" s="81" t="s">
        <v>95</v>
      </c>
      <c r="L1154" s="82">
        <v>0</v>
      </c>
      <c r="M1154" s="83" t="s">
        <v>127</v>
      </c>
      <c r="N1154" s="83" t="s">
        <v>100</v>
      </c>
      <c r="O1154" s="83" t="s">
        <v>100</v>
      </c>
      <c r="P1154" s="84">
        <v>0</v>
      </c>
      <c r="Q1154" s="85">
        <f t="shared" si="374"/>
        <v>1</v>
      </c>
      <c r="R1154" s="91">
        <v>9099.6</v>
      </c>
      <c r="S1154" s="87"/>
      <c r="T1154" s="88">
        <f>IF(S1154=0,0,SUM($S$5:S1154))</f>
        <v>0</v>
      </c>
      <c r="U1154" s="89">
        <f t="shared" si="363"/>
        <v>0</v>
      </c>
      <c r="V1154" s="89">
        <f t="shared" si="364"/>
        <v>0</v>
      </c>
      <c r="W1154" s="90">
        <f t="shared" si="365"/>
        <v>0</v>
      </c>
      <c r="X1154" s="90">
        <f t="shared" si="366"/>
        <v>0</v>
      </c>
      <c r="Y1154" s="89">
        <f t="shared" si="367"/>
        <v>0</v>
      </c>
      <c r="Z1154" s="89">
        <f t="shared" si="368"/>
        <v>0</v>
      </c>
      <c r="AA1154" s="87"/>
      <c r="AB1154" s="87"/>
      <c r="AD1154" s="186" t="s">
        <v>145</v>
      </c>
    </row>
    <row r="1155" spans="1:30" s="74" customFormat="1" ht="12.95" customHeight="1">
      <c r="A1155" s="75" t="str">
        <f t="shared" si="369"/>
        <v/>
      </c>
      <c r="B1155" s="76">
        <f t="shared" si="370"/>
        <v>227</v>
      </c>
      <c r="C1155" s="77">
        <f t="shared" si="371"/>
        <v>27.1</v>
      </c>
      <c r="D1155" s="78" t="str">
        <f t="shared" si="372"/>
        <v/>
      </c>
      <c r="E1155" s="79">
        <f t="shared" si="373"/>
        <v>7.5</v>
      </c>
      <c r="F1155" s="80">
        <v>700</v>
      </c>
      <c r="G1155" s="81">
        <v>57.03</v>
      </c>
      <c r="H1155" s="81">
        <v>54.06</v>
      </c>
      <c r="I1155" s="81">
        <v>2.9699999999999989</v>
      </c>
      <c r="J1155" s="81" t="s">
        <v>111</v>
      </c>
      <c r="K1155" s="81" t="s">
        <v>95</v>
      </c>
      <c r="L1155" s="82">
        <v>0</v>
      </c>
      <c r="M1155" s="83" t="s">
        <v>106</v>
      </c>
      <c r="N1155" s="83" t="s">
        <v>100</v>
      </c>
      <c r="O1155" s="83" t="s">
        <v>100</v>
      </c>
      <c r="P1155" s="84">
        <v>0</v>
      </c>
      <c r="Q1155" s="85">
        <f t="shared" si="374"/>
        <v>1</v>
      </c>
      <c r="R1155" s="91">
        <v>9107.1</v>
      </c>
      <c r="S1155" s="87"/>
      <c r="T1155" s="88">
        <f>IF(S1155=0,0,SUM($S$5:S1155))</f>
        <v>0</v>
      </c>
      <c r="U1155" s="89">
        <f t="shared" si="363"/>
        <v>0</v>
      </c>
      <c r="V1155" s="89">
        <f t="shared" si="364"/>
        <v>0</v>
      </c>
      <c r="W1155" s="90">
        <f t="shared" si="365"/>
        <v>0</v>
      </c>
      <c r="X1155" s="90">
        <f t="shared" si="366"/>
        <v>0</v>
      </c>
      <c r="Y1155" s="89">
        <f t="shared" si="367"/>
        <v>0</v>
      </c>
      <c r="Z1155" s="89">
        <f t="shared" si="368"/>
        <v>0</v>
      </c>
      <c r="AA1155" s="87"/>
      <c r="AB1155" s="87"/>
      <c r="AD1155" s="186" t="s">
        <v>145</v>
      </c>
    </row>
    <row r="1156" spans="1:30" s="74" customFormat="1" ht="12.95" customHeight="1">
      <c r="A1156" s="75" t="str">
        <f t="shared" si="369"/>
        <v/>
      </c>
      <c r="B1156" s="76">
        <f t="shared" si="370"/>
        <v>227</v>
      </c>
      <c r="C1156" s="77">
        <f t="shared" si="371"/>
        <v>30.2</v>
      </c>
      <c r="D1156" s="78" t="str">
        <f t="shared" si="372"/>
        <v>(전)</v>
      </c>
      <c r="E1156" s="79">
        <f t="shared" si="373"/>
        <v>3.1</v>
      </c>
      <c r="F1156" s="80">
        <v>700</v>
      </c>
      <c r="G1156" s="81">
        <v>57</v>
      </c>
      <c r="H1156" s="81">
        <v>54.06</v>
      </c>
      <c r="I1156" s="81">
        <v>2.9399999999999977</v>
      </c>
      <c r="J1156" s="81" t="s">
        <v>111</v>
      </c>
      <c r="K1156" s="81" t="s">
        <v>95</v>
      </c>
      <c r="L1156" s="82">
        <v>0</v>
      </c>
      <c r="M1156" s="83" t="s">
        <v>100</v>
      </c>
      <c r="N1156" s="83" t="s">
        <v>110</v>
      </c>
      <c r="O1156" s="83" t="s">
        <v>100</v>
      </c>
      <c r="P1156" s="84">
        <v>0</v>
      </c>
      <c r="Q1156" s="85">
        <f t="shared" si="374"/>
        <v>1</v>
      </c>
      <c r="R1156" s="91">
        <v>9110.2000000000007</v>
      </c>
      <c r="S1156" s="87"/>
      <c r="T1156" s="88">
        <f>IF(S1156=0,0,SUM($S$5:S1156))</f>
        <v>0</v>
      </c>
      <c r="U1156" s="89">
        <f t="shared" si="363"/>
        <v>0</v>
      </c>
      <c r="V1156" s="89">
        <f t="shared" si="364"/>
        <v>0</v>
      </c>
      <c r="W1156" s="90">
        <f t="shared" si="365"/>
        <v>0</v>
      </c>
      <c r="X1156" s="90">
        <f t="shared" si="366"/>
        <v>0</v>
      </c>
      <c r="Y1156" s="89">
        <f t="shared" si="367"/>
        <v>0</v>
      </c>
      <c r="Z1156" s="89">
        <f t="shared" si="368"/>
        <v>0</v>
      </c>
      <c r="AA1156" s="87"/>
      <c r="AB1156" s="87"/>
      <c r="AD1156" s="186" t="s">
        <v>145</v>
      </c>
    </row>
    <row r="1157" spans="1:30" s="74" customFormat="1" ht="12.95" customHeight="1">
      <c r="A1157" s="75" t="str">
        <f t="shared" si="369"/>
        <v/>
      </c>
      <c r="B1157" s="76">
        <f t="shared" si="370"/>
        <v>227</v>
      </c>
      <c r="C1157" s="77">
        <f t="shared" si="371"/>
        <v>30.2</v>
      </c>
      <c r="D1157" s="78" t="str">
        <f t="shared" si="372"/>
        <v>(후)</v>
      </c>
      <c r="E1157" s="79">
        <f t="shared" si="373"/>
        <v>0</v>
      </c>
      <c r="F1157" s="80">
        <v>700</v>
      </c>
      <c r="G1157" s="81">
        <v>57</v>
      </c>
      <c r="H1157" s="81">
        <v>54.06</v>
      </c>
      <c r="I1157" s="81">
        <v>2.9399999999999977</v>
      </c>
      <c r="J1157" s="81" t="s">
        <v>103</v>
      </c>
      <c r="K1157" s="81" t="s">
        <v>95</v>
      </c>
      <c r="L1157" s="82">
        <v>0</v>
      </c>
      <c r="M1157" s="83" t="s">
        <v>100</v>
      </c>
      <c r="N1157" s="83" t="s">
        <v>100</v>
      </c>
      <c r="O1157" s="83" t="s">
        <v>100</v>
      </c>
      <c r="P1157" s="84">
        <v>0</v>
      </c>
      <c r="Q1157" s="85">
        <f t="shared" si="374"/>
        <v>1</v>
      </c>
      <c r="R1157" s="91">
        <v>9110.2000000000007</v>
      </c>
      <c r="S1157" s="87"/>
      <c r="T1157" s="88">
        <f>IF(S1157=0,0,SUM($S$5:S1157))</f>
        <v>0</v>
      </c>
      <c r="U1157" s="89">
        <f t="shared" si="363"/>
        <v>0</v>
      </c>
      <c r="V1157" s="89">
        <f t="shared" si="364"/>
        <v>0</v>
      </c>
      <c r="W1157" s="90">
        <f t="shared" si="365"/>
        <v>0</v>
      </c>
      <c r="X1157" s="90">
        <f t="shared" si="366"/>
        <v>0</v>
      </c>
      <c r="Y1157" s="89">
        <f t="shared" si="367"/>
        <v>0</v>
      </c>
      <c r="Z1157" s="89">
        <f t="shared" si="368"/>
        <v>0</v>
      </c>
      <c r="AA1157" s="87"/>
      <c r="AB1157" s="87"/>
      <c r="AD1157" s="186" t="s">
        <v>145</v>
      </c>
    </row>
    <row r="1158" spans="1:30" s="74" customFormat="1" ht="12.95" customHeight="1">
      <c r="A1158" s="75" t="str">
        <f t="shared" si="369"/>
        <v/>
      </c>
      <c r="B1158" s="76">
        <f t="shared" si="370"/>
        <v>227</v>
      </c>
      <c r="C1158" s="77">
        <f t="shared" si="371"/>
        <v>36.4</v>
      </c>
      <c r="D1158" s="78" t="str">
        <f t="shared" si="372"/>
        <v/>
      </c>
      <c r="E1158" s="79">
        <f t="shared" si="373"/>
        <v>6.2</v>
      </c>
      <c r="F1158" s="80">
        <v>700</v>
      </c>
      <c r="G1158" s="81">
        <v>59.43</v>
      </c>
      <c r="H1158" s="81">
        <v>57.05</v>
      </c>
      <c r="I1158" s="81">
        <v>2.3800000000000026</v>
      </c>
      <c r="J1158" s="81" t="s">
        <v>103</v>
      </c>
      <c r="K1158" s="81" t="s">
        <v>95</v>
      </c>
      <c r="L1158" s="82">
        <v>0</v>
      </c>
      <c r="M1158" s="83" t="s">
        <v>100</v>
      </c>
      <c r="N1158" s="83" t="s">
        <v>100</v>
      </c>
      <c r="O1158" s="83" t="s">
        <v>100</v>
      </c>
      <c r="P1158" s="84">
        <v>0</v>
      </c>
      <c r="Q1158" s="85">
        <f t="shared" si="374"/>
        <v>1</v>
      </c>
      <c r="R1158" s="91">
        <v>9116.4</v>
      </c>
      <c r="S1158" s="87"/>
      <c r="T1158" s="88">
        <f>IF(S1158=0,0,SUM($S$5:S1158))</f>
        <v>0</v>
      </c>
      <c r="U1158" s="89">
        <f t="shared" si="363"/>
        <v>0</v>
      </c>
      <c r="V1158" s="89">
        <f t="shared" si="364"/>
        <v>0</v>
      </c>
      <c r="W1158" s="90">
        <f t="shared" si="365"/>
        <v>0</v>
      </c>
      <c r="X1158" s="90">
        <f t="shared" si="366"/>
        <v>0</v>
      </c>
      <c r="Y1158" s="89">
        <f t="shared" si="367"/>
        <v>0</v>
      </c>
      <c r="Z1158" s="89">
        <f t="shared" si="368"/>
        <v>0</v>
      </c>
      <c r="AA1158" s="87"/>
      <c r="AB1158" s="87"/>
      <c r="AD1158" s="186" t="s">
        <v>145</v>
      </c>
    </row>
    <row r="1159" spans="1:30" s="74" customFormat="1" ht="12.95" customHeight="1">
      <c r="A1159" s="75" t="str">
        <f t="shared" ref="A1159:A1161" si="375">IF(P1159&gt;0,P1159,"")</f>
        <v/>
      </c>
      <c r="B1159" s="76">
        <f t="shared" ref="B1159:B1161" si="376">ROUNDDOWN(R1159/$P$2,0)</f>
        <v>227</v>
      </c>
      <c r="C1159" s="77">
        <f t="shared" ref="C1159:C1161" si="377">ROUND(R1159-(B1159*$P$2),2)</f>
        <v>36.799999999999997</v>
      </c>
      <c r="D1159" s="78" t="str">
        <f t="shared" ref="D1159:D1161" si="378">IF(D1158="(전)","(후)",IF(AND(B1159=B1160,C1159=C1160),"(전)",""))</f>
        <v>(전)</v>
      </c>
      <c r="E1159" s="79">
        <f t="shared" ref="E1159:E1161" si="379">IF(P1159&gt;0,0,ROUND(((B1159*$P$2)+C1159)-((B1158*$P$2)+C1158),2))</f>
        <v>0.4</v>
      </c>
      <c r="F1159" s="80">
        <v>700</v>
      </c>
      <c r="G1159" s="81">
        <v>61.81</v>
      </c>
      <c r="H1159" s="81">
        <v>57.24</v>
      </c>
      <c r="I1159" s="81">
        <v>4.57</v>
      </c>
      <c r="J1159" s="81" t="s">
        <v>103</v>
      </c>
      <c r="K1159" s="81" t="s">
        <v>95</v>
      </c>
      <c r="L1159" s="82">
        <v>0</v>
      </c>
      <c r="M1159" s="83" t="s">
        <v>100</v>
      </c>
      <c r="N1159" s="83" t="s">
        <v>100</v>
      </c>
      <c r="O1159" s="83" t="s">
        <v>100</v>
      </c>
      <c r="P1159" s="84">
        <v>0</v>
      </c>
      <c r="Q1159" s="85">
        <f t="shared" ref="Q1159:Q1161" si="380">IF(P1159=0,Q1158,P1159)</f>
        <v>1</v>
      </c>
      <c r="R1159" s="91">
        <v>9116.7999999999993</v>
      </c>
      <c r="S1159" s="87"/>
      <c r="T1159" s="88">
        <f>IF(S1159=0,0,SUM($S$5:S1159))</f>
        <v>0</v>
      </c>
      <c r="U1159" s="89">
        <f t="shared" ref="U1159:U1161" si="381">IF(S1159=1,Q1159,0)</f>
        <v>0</v>
      </c>
      <c r="V1159" s="89">
        <f t="shared" ref="V1159:V1161" si="382">IF(S1159=1,R1159,0)</f>
        <v>0</v>
      </c>
      <c r="W1159" s="90">
        <f t="shared" ref="W1159:W1161" si="383">IF($S1159=0,0,G1159)</f>
        <v>0</v>
      </c>
      <c r="X1159" s="90">
        <f t="shared" ref="X1159:X1161" si="384">IF($S1159=0,0,H1159)</f>
        <v>0</v>
      </c>
      <c r="Y1159" s="89">
        <f t="shared" ref="Y1159:Y1161" si="385">IF(S1159=1,J1159,0)</f>
        <v>0</v>
      </c>
      <c r="Z1159" s="89">
        <f t="shared" ref="Z1159:Z1161" si="386">IF(S1159=1,K1159,0)</f>
        <v>0</v>
      </c>
      <c r="AA1159" s="87"/>
      <c r="AB1159" s="87"/>
      <c r="AD1159" s="186" t="s">
        <v>145</v>
      </c>
    </row>
    <row r="1160" spans="1:30" s="210" customFormat="1" ht="12.95" customHeight="1">
      <c r="A1160" s="194" t="str">
        <f t="shared" si="375"/>
        <v/>
      </c>
      <c r="B1160" s="195">
        <f t="shared" si="376"/>
        <v>227</v>
      </c>
      <c r="C1160" s="196">
        <f t="shared" si="377"/>
        <v>36.799999999999997</v>
      </c>
      <c r="D1160" s="197" t="str">
        <f t="shared" si="378"/>
        <v>(후)</v>
      </c>
      <c r="E1160" s="198">
        <f t="shared" si="379"/>
        <v>0</v>
      </c>
      <c r="F1160" s="199">
        <v>700</v>
      </c>
      <c r="G1160" s="200">
        <v>61.81</v>
      </c>
      <c r="H1160" s="200">
        <v>57.24</v>
      </c>
      <c r="I1160" s="200">
        <v>4.57</v>
      </c>
      <c r="J1160" s="200" t="s">
        <v>103</v>
      </c>
      <c r="K1160" s="200" t="s">
        <v>96</v>
      </c>
      <c r="L1160" s="201">
        <v>0</v>
      </c>
      <c r="M1160" s="202" t="s">
        <v>100</v>
      </c>
      <c r="N1160" s="202" t="s">
        <v>100</v>
      </c>
      <c r="O1160" s="202" t="s">
        <v>100</v>
      </c>
      <c r="P1160" s="203">
        <v>0</v>
      </c>
      <c r="Q1160" s="204">
        <f t="shared" si="380"/>
        <v>1</v>
      </c>
      <c r="R1160" s="205">
        <v>9116.7999999999993</v>
      </c>
      <c r="S1160" s="206"/>
      <c r="T1160" s="207">
        <f>IF(S1160=0,0,SUM($S$5:S1160))</f>
        <v>0</v>
      </c>
      <c r="U1160" s="208">
        <f t="shared" si="381"/>
        <v>0</v>
      </c>
      <c r="V1160" s="208">
        <f t="shared" si="382"/>
        <v>0</v>
      </c>
      <c r="W1160" s="209">
        <f t="shared" si="383"/>
        <v>0</v>
      </c>
      <c r="X1160" s="209">
        <f t="shared" si="384"/>
        <v>0</v>
      </c>
      <c r="Y1160" s="208">
        <f t="shared" si="385"/>
        <v>0</v>
      </c>
      <c r="Z1160" s="208">
        <f t="shared" si="386"/>
        <v>0</v>
      </c>
      <c r="AA1160" s="206"/>
      <c r="AB1160" s="206"/>
      <c r="AD1160" s="211" t="s">
        <v>145</v>
      </c>
    </row>
    <row r="1161" spans="1:30" s="74" customFormat="1" ht="12.95" customHeight="1">
      <c r="A1161" s="75" t="str">
        <f t="shared" si="375"/>
        <v/>
      </c>
      <c r="B1161" s="76">
        <f t="shared" si="376"/>
        <v>227</v>
      </c>
      <c r="C1161" s="77">
        <f t="shared" si="377"/>
        <v>37.5</v>
      </c>
      <c r="D1161" s="78" t="str">
        <f t="shared" si="378"/>
        <v/>
      </c>
      <c r="E1161" s="79">
        <f t="shared" si="379"/>
        <v>0.7</v>
      </c>
      <c r="F1161" s="80">
        <v>700</v>
      </c>
      <c r="G1161" s="81">
        <v>62.24</v>
      </c>
      <c r="H1161" s="81">
        <v>57.58</v>
      </c>
      <c r="I1161" s="81">
        <v>4.6600000000000037</v>
      </c>
      <c r="J1161" s="81" t="s">
        <v>103</v>
      </c>
      <c r="K1161" s="81" t="s">
        <v>96</v>
      </c>
      <c r="L1161" s="82">
        <v>0</v>
      </c>
      <c r="M1161" s="83" t="s">
        <v>100</v>
      </c>
      <c r="N1161" s="83" t="s">
        <v>100</v>
      </c>
      <c r="O1161" s="83" t="s">
        <v>100</v>
      </c>
      <c r="P1161" s="84">
        <v>0</v>
      </c>
      <c r="Q1161" s="85">
        <f t="shared" si="380"/>
        <v>1</v>
      </c>
      <c r="R1161" s="91">
        <v>9117.5</v>
      </c>
      <c r="S1161" s="87"/>
      <c r="T1161" s="88">
        <f>IF(S1161=0,0,SUM($S$5:S1161))</f>
        <v>0</v>
      </c>
      <c r="U1161" s="89">
        <f t="shared" si="381"/>
        <v>0</v>
      </c>
      <c r="V1161" s="89">
        <f t="shared" si="382"/>
        <v>0</v>
      </c>
      <c r="W1161" s="90">
        <f t="shared" si="383"/>
        <v>0</v>
      </c>
      <c r="X1161" s="90">
        <f t="shared" si="384"/>
        <v>0</v>
      </c>
      <c r="Y1161" s="89">
        <f t="shared" si="385"/>
        <v>0</v>
      </c>
      <c r="Z1161" s="89">
        <f t="shared" si="386"/>
        <v>0</v>
      </c>
      <c r="AA1161" s="87"/>
      <c r="AB1161" s="87"/>
      <c r="AD1161" s="186" t="s">
        <v>145</v>
      </c>
    </row>
    <row r="1162" spans="1:30" s="74" customFormat="1" ht="12.95" customHeight="1">
      <c r="A1162" s="75" t="str">
        <f t="shared" si="369"/>
        <v/>
      </c>
      <c r="B1162" s="76">
        <f t="shared" si="370"/>
        <v>227</v>
      </c>
      <c r="C1162" s="77">
        <f t="shared" si="371"/>
        <v>37.799999999999997</v>
      </c>
      <c r="D1162" s="78" t="str">
        <f t="shared" si="372"/>
        <v>(전)</v>
      </c>
      <c r="E1162" s="79">
        <f t="shared" si="373"/>
        <v>0.3</v>
      </c>
      <c r="F1162" s="80">
        <v>700</v>
      </c>
      <c r="G1162" s="81">
        <v>62.43</v>
      </c>
      <c r="H1162" s="81">
        <v>57.73</v>
      </c>
      <c r="I1162" s="81">
        <v>4.7000000000000028</v>
      </c>
      <c r="J1162" s="81" t="s">
        <v>103</v>
      </c>
      <c r="K1162" s="81" t="s">
        <v>96</v>
      </c>
      <c r="L1162" s="82">
        <v>0</v>
      </c>
      <c r="M1162" s="83" t="s">
        <v>100</v>
      </c>
      <c r="N1162" s="83" t="s">
        <v>100</v>
      </c>
      <c r="O1162" s="83" t="s">
        <v>100</v>
      </c>
      <c r="P1162" s="84">
        <v>0</v>
      </c>
      <c r="Q1162" s="85">
        <f t="shared" si="374"/>
        <v>1</v>
      </c>
      <c r="R1162" s="91">
        <v>9117.7999999999993</v>
      </c>
      <c r="S1162" s="87"/>
      <c r="T1162" s="88">
        <f>IF(S1162=0,0,SUM($S$5:S1162))</f>
        <v>0</v>
      </c>
      <c r="U1162" s="89">
        <f t="shared" si="363"/>
        <v>0</v>
      </c>
      <c r="V1162" s="89">
        <f t="shared" si="364"/>
        <v>0</v>
      </c>
      <c r="W1162" s="90">
        <f t="shared" si="365"/>
        <v>0</v>
      </c>
      <c r="X1162" s="90">
        <f t="shared" si="366"/>
        <v>0</v>
      </c>
      <c r="Y1162" s="89">
        <f t="shared" si="367"/>
        <v>0</v>
      </c>
      <c r="Z1162" s="89">
        <f t="shared" si="368"/>
        <v>0</v>
      </c>
      <c r="AA1162" s="87"/>
      <c r="AB1162" s="87"/>
      <c r="AD1162" s="186" t="s">
        <v>145</v>
      </c>
    </row>
    <row r="1163" spans="1:30" s="74" customFormat="1" ht="12.95" customHeight="1">
      <c r="A1163" s="75" t="str">
        <f t="shared" si="369"/>
        <v/>
      </c>
      <c r="B1163" s="76">
        <f t="shared" si="370"/>
        <v>227</v>
      </c>
      <c r="C1163" s="77">
        <f t="shared" si="371"/>
        <v>37.799999999999997</v>
      </c>
      <c r="D1163" s="78" t="str">
        <f t="shared" si="372"/>
        <v>(후)</v>
      </c>
      <c r="E1163" s="79">
        <f t="shared" si="373"/>
        <v>0</v>
      </c>
      <c r="F1163" s="80">
        <v>700</v>
      </c>
      <c r="G1163" s="81">
        <v>62.43</v>
      </c>
      <c r="H1163" s="81">
        <v>57.73</v>
      </c>
      <c r="I1163" s="81">
        <v>4.7000000000000028</v>
      </c>
      <c r="J1163" s="81" t="s">
        <v>111</v>
      </c>
      <c r="K1163" s="81" t="s">
        <v>96</v>
      </c>
      <c r="L1163" s="82">
        <v>0</v>
      </c>
      <c r="M1163" s="83" t="s">
        <v>100</v>
      </c>
      <c r="N1163" s="83" t="s">
        <v>100</v>
      </c>
      <c r="O1163" s="83" t="s">
        <v>100</v>
      </c>
      <c r="P1163" s="84">
        <v>0</v>
      </c>
      <c r="Q1163" s="85">
        <f t="shared" si="374"/>
        <v>1</v>
      </c>
      <c r="R1163" s="91">
        <v>9117.7999999999993</v>
      </c>
      <c r="S1163" s="87"/>
      <c r="T1163" s="88">
        <f>IF(S1163=0,0,SUM($S$5:S1163))</f>
        <v>0</v>
      </c>
      <c r="U1163" s="89">
        <f t="shared" si="363"/>
        <v>0</v>
      </c>
      <c r="V1163" s="89">
        <f t="shared" si="364"/>
        <v>0</v>
      </c>
      <c r="W1163" s="90">
        <f t="shared" si="365"/>
        <v>0</v>
      </c>
      <c r="X1163" s="90">
        <f t="shared" si="366"/>
        <v>0</v>
      </c>
      <c r="Y1163" s="89">
        <f t="shared" si="367"/>
        <v>0</v>
      </c>
      <c r="Z1163" s="89">
        <f t="shared" si="368"/>
        <v>0</v>
      </c>
      <c r="AA1163" s="87"/>
      <c r="AB1163" s="87"/>
      <c r="AD1163" s="186" t="s">
        <v>145</v>
      </c>
    </row>
    <row r="1164" spans="1:30" s="74" customFormat="1" ht="12.95" customHeight="1">
      <c r="A1164" s="75" t="str">
        <f t="shared" ref="A1164:A1166" si="387">IF(P1164&gt;0,P1164,"")</f>
        <v/>
      </c>
      <c r="B1164" s="76">
        <f t="shared" ref="B1164:B1166" si="388">ROUNDDOWN(R1164/$P$2,0)</f>
        <v>228</v>
      </c>
      <c r="C1164" s="77">
        <f t="shared" ref="C1164:C1166" si="389">ROUND(R1164-(B1164*$P$2),2)</f>
        <v>0</v>
      </c>
      <c r="D1164" s="78" t="str">
        <f t="shared" ref="D1164:D1166" si="390">IF(D1163="(전)","(후)",IF(AND(B1164=B1165,C1164=C1165),"(전)",""))</f>
        <v>(전)</v>
      </c>
      <c r="E1164" s="79">
        <f t="shared" ref="E1164:E1166" si="391">IF(P1164&gt;0,0,ROUND(((B1164*$P$2)+C1164)-((B1163*$P$2)+C1163),2))</f>
        <v>2.2000000000000002</v>
      </c>
      <c r="F1164" s="80">
        <v>700</v>
      </c>
      <c r="G1164" s="81">
        <v>62.45</v>
      </c>
      <c r="H1164" s="81">
        <v>58.79</v>
      </c>
      <c r="I1164" s="81">
        <v>3.6600000000000037</v>
      </c>
      <c r="J1164" s="81" t="s">
        <v>111</v>
      </c>
      <c r="K1164" s="81" t="s">
        <v>96</v>
      </c>
      <c r="L1164" s="82">
        <v>0</v>
      </c>
      <c r="M1164" s="83" t="s">
        <v>100</v>
      </c>
      <c r="N1164" s="83" t="s">
        <v>100</v>
      </c>
      <c r="O1164" s="83" t="s">
        <v>100</v>
      </c>
      <c r="P1164" s="84">
        <v>0</v>
      </c>
      <c r="Q1164" s="85">
        <f t="shared" ref="Q1164:Q1166" si="392">IF(P1164=0,Q1163,P1164)</f>
        <v>1</v>
      </c>
      <c r="R1164" s="91">
        <v>9120</v>
      </c>
      <c r="S1164" s="87"/>
      <c r="T1164" s="88">
        <f>IF(S1164=0,0,SUM($S$5:S1164))</f>
        <v>0</v>
      </c>
      <c r="U1164" s="89">
        <f t="shared" ref="U1164:U1166" si="393">IF(S1164=1,Q1164,0)</f>
        <v>0</v>
      </c>
      <c r="V1164" s="89">
        <f t="shared" ref="V1164:V1166" si="394">IF(S1164=1,R1164,0)</f>
        <v>0</v>
      </c>
      <c r="W1164" s="90">
        <f t="shared" ref="W1164:W1166" si="395">IF($S1164=0,0,G1164)</f>
        <v>0</v>
      </c>
      <c r="X1164" s="90">
        <f t="shared" ref="X1164:X1166" si="396">IF($S1164=0,0,H1164)</f>
        <v>0</v>
      </c>
      <c r="Y1164" s="89">
        <f t="shared" ref="Y1164:Y1166" si="397">IF(S1164=1,J1164,0)</f>
        <v>0</v>
      </c>
      <c r="Z1164" s="89">
        <f t="shared" ref="Z1164:Z1166" si="398">IF(S1164=1,K1164,0)</f>
        <v>0</v>
      </c>
      <c r="AA1164" s="87"/>
      <c r="AB1164" s="87"/>
      <c r="AD1164" s="186" t="s">
        <v>145</v>
      </c>
    </row>
    <row r="1165" spans="1:30" s="210" customFormat="1" ht="12.95" customHeight="1">
      <c r="A1165" s="194" t="str">
        <f t="shared" si="387"/>
        <v/>
      </c>
      <c r="B1165" s="195">
        <f t="shared" si="388"/>
        <v>228</v>
      </c>
      <c r="C1165" s="196">
        <f t="shared" si="389"/>
        <v>0</v>
      </c>
      <c r="D1165" s="197" t="str">
        <f t="shared" si="390"/>
        <v>(후)</v>
      </c>
      <c r="E1165" s="198">
        <f t="shared" si="391"/>
        <v>0</v>
      </c>
      <c r="F1165" s="199">
        <v>700</v>
      </c>
      <c r="G1165" s="200">
        <v>62.45</v>
      </c>
      <c r="H1165" s="200">
        <v>58.79</v>
      </c>
      <c r="I1165" s="200">
        <v>3.6600000000000037</v>
      </c>
      <c r="J1165" s="200" t="s">
        <v>111</v>
      </c>
      <c r="K1165" s="200" t="s">
        <v>95</v>
      </c>
      <c r="L1165" s="201">
        <v>0</v>
      </c>
      <c r="M1165" s="202" t="s">
        <v>100</v>
      </c>
      <c r="N1165" s="202" t="s">
        <v>100</v>
      </c>
      <c r="O1165" s="202" t="s">
        <v>100</v>
      </c>
      <c r="P1165" s="203">
        <v>0</v>
      </c>
      <c r="Q1165" s="204">
        <f t="shared" si="392"/>
        <v>1</v>
      </c>
      <c r="R1165" s="205">
        <v>9120</v>
      </c>
      <c r="S1165" s="206"/>
      <c r="T1165" s="207">
        <f>IF(S1165=0,0,SUM($S$5:S1165))</f>
        <v>0</v>
      </c>
      <c r="U1165" s="208">
        <f t="shared" si="393"/>
        <v>0</v>
      </c>
      <c r="V1165" s="208">
        <f t="shared" si="394"/>
        <v>0</v>
      </c>
      <c r="W1165" s="209">
        <f t="shared" si="395"/>
        <v>0</v>
      </c>
      <c r="X1165" s="209">
        <f t="shared" si="396"/>
        <v>0</v>
      </c>
      <c r="Y1165" s="208">
        <f t="shared" si="397"/>
        <v>0</v>
      </c>
      <c r="Z1165" s="208">
        <f t="shared" si="398"/>
        <v>0</v>
      </c>
      <c r="AA1165" s="206"/>
      <c r="AB1165" s="206"/>
      <c r="AD1165" s="211" t="s">
        <v>145</v>
      </c>
    </row>
    <row r="1166" spans="1:30" s="74" customFormat="1" ht="12.95" customHeight="1">
      <c r="A1166" s="75" t="str">
        <f t="shared" si="387"/>
        <v/>
      </c>
      <c r="B1166" s="76">
        <f t="shared" si="388"/>
        <v>228</v>
      </c>
      <c r="C1166" s="77">
        <f t="shared" si="389"/>
        <v>2.1</v>
      </c>
      <c r="D1166" s="78" t="str">
        <f t="shared" si="390"/>
        <v/>
      </c>
      <c r="E1166" s="79">
        <f t="shared" si="391"/>
        <v>2.1</v>
      </c>
      <c r="F1166" s="80">
        <v>700</v>
      </c>
      <c r="G1166" s="81">
        <v>62.46</v>
      </c>
      <c r="H1166" s="81">
        <v>59.8</v>
      </c>
      <c r="I1166" s="81">
        <v>2.6600000000000037</v>
      </c>
      <c r="J1166" s="81" t="s">
        <v>111</v>
      </c>
      <c r="K1166" s="81" t="s">
        <v>95</v>
      </c>
      <c r="L1166" s="82">
        <v>0</v>
      </c>
      <c r="M1166" s="83" t="s">
        <v>116</v>
      </c>
      <c r="N1166" s="83" t="s">
        <v>100</v>
      </c>
      <c r="O1166" s="83" t="s">
        <v>100</v>
      </c>
      <c r="P1166" s="84">
        <v>0</v>
      </c>
      <c r="Q1166" s="85">
        <f t="shared" si="392"/>
        <v>1</v>
      </c>
      <c r="R1166" s="91">
        <v>9122.1</v>
      </c>
      <c r="S1166" s="87"/>
      <c r="T1166" s="88">
        <f>IF(S1166=0,0,SUM($S$5:S1166))</f>
        <v>0</v>
      </c>
      <c r="U1166" s="89">
        <f t="shared" si="393"/>
        <v>0</v>
      </c>
      <c r="V1166" s="89">
        <f t="shared" si="394"/>
        <v>0</v>
      </c>
      <c r="W1166" s="90">
        <f t="shared" si="395"/>
        <v>0</v>
      </c>
      <c r="X1166" s="90">
        <f t="shared" si="396"/>
        <v>0</v>
      </c>
      <c r="Y1166" s="89">
        <f t="shared" si="397"/>
        <v>0</v>
      </c>
      <c r="Z1166" s="89">
        <f t="shared" si="398"/>
        <v>0</v>
      </c>
      <c r="AA1166" s="87"/>
      <c r="AB1166" s="87"/>
      <c r="AD1166" s="186" t="s">
        <v>145</v>
      </c>
    </row>
    <row r="1167" spans="1:30" s="74" customFormat="1" ht="12.95" customHeight="1">
      <c r="A1167" s="75" t="str">
        <f t="shared" si="369"/>
        <v/>
      </c>
      <c r="B1167" s="76">
        <f t="shared" si="370"/>
        <v>228</v>
      </c>
      <c r="C1167" s="77">
        <f t="shared" si="371"/>
        <v>39.5</v>
      </c>
      <c r="D1167" s="78" t="str">
        <f t="shared" si="372"/>
        <v/>
      </c>
      <c r="E1167" s="79">
        <f t="shared" si="373"/>
        <v>37.4</v>
      </c>
      <c r="F1167" s="80">
        <v>700</v>
      </c>
      <c r="G1167" s="81">
        <v>62.73</v>
      </c>
      <c r="H1167" s="81">
        <v>60.28</v>
      </c>
      <c r="I1167" s="81">
        <v>2.4499999999999957</v>
      </c>
      <c r="J1167" s="81" t="s">
        <v>111</v>
      </c>
      <c r="K1167" s="81" t="s">
        <v>95</v>
      </c>
      <c r="L1167" s="82">
        <v>0</v>
      </c>
      <c r="M1167" s="83" t="s">
        <v>104</v>
      </c>
      <c r="N1167" s="83" t="s">
        <v>100</v>
      </c>
      <c r="O1167" s="83" t="s">
        <v>100</v>
      </c>
      <c r="P1167" s="84">
        <v>0</v>
      </c>
      <c r="Q1167" s="85">
        <f t="shared" si="374"/>
        <v>1</v>
      </c>
      <c r="R1167" s="91">
        <v>9159.5</v>
      </c>
      <c r="S1167" s="87"/>
      <c r="T1167" s="88">
        <f>IF(S1167=0,0,SUM($S$5:S1167))</f>
        <v>0</v>
      </c>
      <c r="U1167" s="89">
        <f t="shared" si="363"/>
        <v>0</v>
      </c>
      <c r="V1167" s="89">
        <f t="shared" si="364"/>
        <v>0</v>
      </c>
      <c r="W1167" s="90">
        <f t="shared" si="365"/>
        <v>0</v>
      </c>
      <c r="X1167" s="90">
        <f t="shared" si="366"/>
        <v>0</v>
      </c>
      <c r="Y1167" s="89">
        <f t="shared" si="367"/>
        <v>0</v>
      </c>
      <c r="Z1167" s="89">
        <f t="shared" si="368"/>
        <v>0</v>
      </c>
      <c r="AA1167" s="87"/>
      <c r="AB1167" s="87"/>
      <c r="AD1167" s="186" t="s">
        <v>145</v>
      </c>
    </row>
    <row r="1168" spans="1:30" s="74" customFormat="1" ht="12.95" customHeight="1">
      <c r="A1168" s="75" t="str">
        <f t="shared" si="369"/>
        <v/>
      </c>
      <c r="B1168" s="76">
        <f t="shared" si="370"/>
        <v>229</v>
      </c>
      <c r="C1168" s="77">
        <f t="shared" si="371"/>
        <v>0</v>
      </c>
      <c r="D1168" s="78" t="str">
        <f t="shared" si="372"/>
        <v/>
      </c>
      <c r="E1168" s="79">
        <f t="shared" si="373"/>
        <v>0.5</v>
      </c>
      <c r="F1168" s="80">
        <v>700</v>
      </c>
      <c r="G1168" s="81">
        <v>62.73</v>
      </c>
      <c r="H1168" s="81">
        <v>60.29</v>
      </c>
      <c r="I1168" s="81">
        <v>2.4399999999999977</v>
      </c>
      <c r="J1168" s="81" t="s">
        <v>111</v>
      </c>
      <c r="K1168" s="81" t="s">
        <v>95</v>
      </c>
      <c r="L1168" s="82">
        <v>0</v>
      </c>
      <c r="M1168" s="83" t="s">
        <v>100</v>
      </c>
      <c r="N1168" s="83" t="s">
        <v>100</v>
      </c>
      <c r="O1168" s="83" t="s">
        <v>100</v>
      </c>
      <c r="P1168" s="84">
        <v>0</v>
      </c>
      <c r="Q1168" s="85">
        <f t="shared" si="374"/>
        <v>1</v>
      </c>
      <c r="R1168" s="91">
        <v>9160</v>
      </c>
      <c r="S1168" s="87"/>
      <c r="T1168" s="88">
        <f>IF(S1168=0,0,SUM($S$5:S1168))</f>
        <v>0</v>
      </c>
      <c r="U1168" s="89">
        <f t="shared" si="363"/>
        <v>0</v>
      </c>
      <c r="V1168" s="89">
        <f t="shared" si="364"/>
        <v>0</v>
      </c>
      <c r="W1168" s="90">
        <f t="shared" si="365"/>
        <v>0</v>
      </c>
      <c r="X1168" s="90">
        <f t="shared" si="366"/>
        <v>0</v>
      </c>
      <c r="Y1168" s="89">
        <f t="shared" si="367"/>
        <v>0</v>
      </c>
      <c r="Z1168" s="89">
        <f t="shared" si="368"/>
        <v>0</v>
      </c>
      <c r="AA1168" s="87"/>
      <c r="AB1168" s="87"/>
      <c r="AD1168" s="186" t="s">
        <v>145</v>
      </c>
    </row>
    <row r="1169" spans="1:30" s="74" customFormat="1" ht="12.95" customHeight="1">
      <c r="A1169" s="75" t="str">
        <f t="shared" si="369"/>
        <v/>
      </c>
      <c r="B1169" s="76">
        <f t="shared" si="370"/>
        <v>229</v>
      </c>
      <c r="C1169" s="77">
        <f t="shared" si="371"/>
        <v>32.6</v>
      </c>
      <c r="D1169" s="78" t="str">
        <f t="shared" si="372"/>
        <v/>
      </c>
      <c r="E1169" s="79">
        <f t="shared" si="373"/>
        <v>32.6</v>
      </c>
      <c r="F1169" s="80">
        <v>700</v>
      </c>
      <c r="G1169" s="81">
        <v>62.96</v>
      </c>
      <c r="H1169" s="81">
        <v>60.71</v>
      </c>
      <c r="I1169" s="81">
        <v>2.25</v>
      </c>
      <c r="J1169" s="81" t="s">
        <v>111</v>
      </c>
      <c r="K1169" s="81" t="s">
        <v>95</v>
      </c>
      <c r="L1169" s="82">
        <v>0</v>
      </c>
      <c r="M1169" s="83" t="s">
        <v>100</v>
      </c>
      <c r="N1169" s="83" t="s">
        <v>100</v>
      </c>
      <c r="O1169" s="83" t="s">
        <v>100</v>
      </c>
      <c r="P1169" s="84">
        <v>0</v>
      </c>
      <c r="Q1169" s="85">
        <f t="shared" si="374"/>
        <v>1</v>
      </c>
      <c r="R1169" s="91">
        <v>9192.6</v>
      </c>
      <c r="S1169" s="87"/>
      <c r="T1169" s="88">
        <f>IF(S1169=0,0,SUM($S$5:S1169))</f>
        <v>0</v>
      </c>
      <c r="U1169" s="89">
        <f t="shared" si="363"/>
        <v>0</v>
      </c>
      <c r="V1169" s="89">
        <f t="shared" si="364"/>
        <v>0</v>
      </c>
      <c r="W1169" s="90">
        <f t="shared" si="365"/>
        <v>0</v>
      </c>
      <c r="X1169" s="90">
        <f t="shared" si="366"/>
        <v>0</v>
      </c>
      <c r="Y1169" s="89">
        <f t="shared" si="367"/>
        <v>0</v>
      </c>
      <c r="Z1169" s="89">
        <f t="shared" si="368"/>
        <v>0</v>
      </c>
      <c r="AA1169" s="87"/>
      <c r="AB1169" s="87"/>
      <c r="AD1169" s="186" t="s">
        <v>145</v>
      </c>
    </row>
    <row r="1170" spans="1:30" s="74" customFormat="1" ht="12.95" customHeight="1">
      <c r="A1170" s="75" t="str">
        <f t="shared" si="369"/>
        <v/>
      </c>
      <c r="B1170" s="76">
        <f t="shared" si="370"/>
        <v>230</v>
      </c>
      <c r="C1170" s="77">
        <f t="shared" si="371"/>
        <v>0</v>
      </c>
      <c r="D1170" s="78" t="str">
        <f t="shared" si="372"/>
        <v/>
      </c>
      <c r="E1170" s="79">
        <f t="shared" si="373"/>
        <v>7.4</v>
      </c>
      <c r="F1170" s="80">
        <v>700</v>
      </c>
      <c r="G1170" s="81">
        <v>63.03</v>
      </c>
      <c r="H1170" s="81">
        <v>60.8</v>
      </c>
      <c r="I1170" s="81">
        <v>2.230000000000004</v>
      </c>
      <c r="J1170" s="81" t="s">
        <v>111</v>
      </c>
      <c r="K1170" s="81" t="s">
        <v>95</v>
      </c>
      <c r="L1170" s="82">
        <v>0</v>
      </c>
      <c r="M1170" s="83" t="s">
        <v>100</v>
      </c>
      <c r="N1170" s="83" t="s">
        <v>100</v>
      </c>
      <c r="O1170" s="83" t="s">
        <v>100</v>
      </c>
      <c r="P1170" s="84">
        <v>0</v>
      </c>
      <c r="Q1170" s="85">
        <f t="shared" si="374"/>
        <v>1</v>
      </c>
      <c r="R1170" s="91">
        <v>9200</v>
      </c>
      <c r="S1170" s="87"/>
      <c r="T1170" s="88">
        <f>IF(S1170=0,0,SUM($S$5:S1170))</f>
        <v>0</v>
      </c>
      <c r="U1170" s="89">
        <f t="shared" si="363"/>
        <v>0</v>
      </c>
      <c r="V1170" s="89">
        <f t="shared" si="364"/>
        <v>0</v>
      </c>
      <c r="W1170" s="90">
        <f t="shared" si="365"/>
        <v>0</v>
      </c>
      <c r="X1170" s="90">
        <f t="shared" si="366"/>
        <v>0</v>
      </c>
      <c r="Y1170" s="89">
        <f t="shared" si="367"/>
        <v>0</v>
      </c>
      <c r="Z1170" s="89">
        <f t="shared" si="368"/>
        <v>0</v>
      </c>
      <c r="AA1170" s="87"/>
      <c r="AB1170" s="87"/>
      <c r="AD1170" s="186" t="s">
        <v>145</v>
      </c>
    </row>
    <row r="1171" spans="1:30" s="74" customFormat="1" ht="12.95" customHeight="1">
      <c r="A1171" s="75" t="str">
        <f t="shared" si="369"/>
        <v/>
      </c>
      <c r="B1171" s="76">
        <f t="shared" si="370"/>
        <v>231</v>
      </c>
      <c r="C1171" s="77">
        <f t="shared" si="371"/>
        <v>0</v>
      </c>
      <c r="D1171" s="78" t="str">
        <f t="shared" si="372"/>
        <v/>
      </c>
      <c r="E1171" s="79">
        <f t="shared" si="373"/>
        <v>40</v>
      </c>
      <c r="F1171" s="80">
        <v>700</v>
      </c>
      <c r="G1171" s="81">
        <v>63.38</v>
      </c>
      <c r="H1171" s="81">
        <v>61.32</v>
      </c>
      <c r="I1171" s="81">
        <v>2.0600000000000023</v>
      </c>
      <c r="J1171" s="81" t="s">
        <v>111</v>
      </c>
      <c r="K1171" s="81" t="s">
        <v>95</v>
      </c>
      <c r="L1171" s="82">
        <v>0</v>
      </c>
      <c r="M1171" s="83" t="s">
        <v>100</v>
      </c>
      <c r="N1171" s="83" t="s">
        <v>100</v>
      </c>
      <c r="O1171" s="83" t="s">
        <v>100</v>
      </c>
      <c r="P1171" s="84">
        <v>0</v>
      </c>
      <c r="Q1171" s="85">
        <f t="shared" si="374"/>
        <v>1</v>
      </c>
      <c r="R1171" s="91">
        <v>9240</v>
      </c>
      <c r="S1171" s="87"/>
      <c r="T1171" s="88">
        <f>IF(S1171=0,0,SUM($S$5:S1171))</f>
        <v>0</v>
      </c>
      <c r="U1171" s="89">
        <f t="shared" si="363"/>
        <v>0</v>
      </c>
      <c r="V1171" s="89">
        <f t="shared" si="364"/>
        <v>0</v>
      </c>
      <c r="W1171" s="90">
        <f t="shared" si="365"/>
        <v>0</v>
      </c>
      <c r="X1171" s="90">
        <f t="shared" si="366"/>
        <v>0</v>
      </c>
      <c r="Y1171" s="89">
        <f t="shared" si="367"/>
        <v>0</v>
      </c>
      <c r="Z1171" s="89">
        <f t="shared" si="368"/>
        <v>0</v>
      </c>
      <c r="AA1171" s="87"/>
      <c r="AB1171" s="87"/>
      <c r="AD1171" s="186" t="s">
        <v>145</v>
      </c>
    </row>
    <row r="1172" spans="1:30" s="74" customFormat="1" ht="12.95" customHeight="1">
      <c r="A1172" s="75" t="str">
        <f t="shared" si="369"/>
        <v/>
      </c>
      <c r="B1172" s="76">
        <f t="shared" si="370"/>
        <v>231</v>
      </c>
      <c r="C1172" s="77">
        <f t="shared" si="371"/>
        <v>27.6</v>
      </c>
      <c r="D1172" s="78" t="str">
        <f t="shared" si="372"/>
        <v/>
      </c>
      <c r="E1172" s="79">
        <f t="shared" si="373"/>
        <v>27.6</v>
      </c>
      <c r="F1172" s="80">
        <v>700</v>
      </c>
      <c r="G1172" s="81">
        <v>63.62</v>
      </c>
      <c r="H1172" s="81">
        <v>61.67</v>
      </c>
      <c r="I1172" s="81">
        <v>1.9499999999999957</v>
      </c>
      <c r="J1172" s="81" t="s">
        <v>111</v>
      </c>
      <c r="K1172" s="81" t="s">
        <v>95</v>
      </c>
      <c r="L1172" s="82">
        <v>0</v>
      </c>
      <c r="M1172" s="83" t="s">
        <v>100</v>
      </c>
      <c r="N1172" s="83" t="s">
        <v>100</v>
      </c>
      <c r="O1172" s="83" t="s">
        <v>100</v>
      </c>
      <c r="P1172" s="84">
        <v>0</v>
      </c>
      <c r="Q1172" s="85">
        <f t="shared" si="374"/>
        <v>1</v>
      </c>
      <c r="R1172" s="91">
        <v>9267.6</v>
      </c>
      <c r="S1172" s="87"/>
      <c r="T1172" s="88">
        <f>IF(S1172=0,0,SUM($S$5:S1172))</f>
        <v>0</v>
      </c>
      <c r="U1172" s="89">
        <f t="shared" si="363"/>
        <v>0</v>
      </c>
      <c r="V1172" s="89">
        <f t="shared" si="364"/>
        <v>0</v>
      </c>
      <c r="W1172" s="90">
        <f t="shared" si="365"/>
        <v>0</v>
      </c>
      <c r="X1172" s="90">
        <f t="shared" si="366"/>
        <v>0</v>
      </c>
      <c r="Y1172" s="89">
        <f t="shared" si="367"/>
        <v>0</v>
      </c>
      <c r="Z1172" s="89">
        <f t="shared" si="368"/>
        <v>0</v>
      </c>
      <c r="AA1172" s="87"/>
      <c r="AB1172" s="87"/>
      <c r="AD1172" s="186" t="s">
        <v>145</v>
      </c>
    </row>
    <row r="1173" spans="1:30" s="74" customFormat="1" ht="12.95" customHeight="1">
      <c r="A1173" s="75" t="str">
        <f t="shared" si="369"/>
        <v/>
      </c>
      <c r="B1173" s="76">
        <f t="shared" si="370"/>
        <v>232</v>
      </c>
      <c r="C1173" s="77">
        <f t="shared" si="371"/>
        <v>0</v>
      </c>
      <c r="D1173" s="78" t="str">
        <f t="shared" si="372"/>
        <v/>
      </c>
      <c r="E1173" s="79">
        <f t="shared" si="373"/>
        <v>12.4</v>
      </c>
      <c r="F1173" s="80">
        <v>700</v>
      </c>
      <c r="G1173" s="81">
        <v>63.84</v>
      </c>
      <c r="H1173" s="81">
        <v>61.8</v>
      </c>
      <c r="I1173" s="81">
        <v>2.0400000000000063</v>
      </c>
      <c r="J1173" s="81" t="s">
        <v>111</v>
      </c>
      <c r="K1173" s="81" t="s">
        <v>95</v>
      </c>
      <c r="L1173" s="82">
        <v>0</v>
      </c>
      <c r="M1173" s="83" t="s">
        <v>100</v>
      </c>
      <c r="N1173" s="83" t="s">
        <v>100</v>
      </c>
      <c r="O1173" s="83" t="s">
        <v>100</v>
      </c>
      <c r="P1173" s="84">
        <v>0</v>
      </c>
      <c r="Q1173" s="85">
        <f t="shared" si="374"/>
        <v>1</v>
      </c>
      <c r="R1173" s="91">
        <v>9280</v>
      </c>
      <c r="S1173" s="87"/>
      <c r="T1173" s="88">
        <f>IF(S1173=0,0,SUM($S$5:S1173))</f>
        <v>0</v>
      </c>
      <c r="U1173" s="89">
        <f t="shared" si="363"/>
        <v>0</v>
      </c>
      <c r="V1173" s="89">
        <f t="shared" si="364"/>
        <v>0</v>
      </c>
      <c r="W1173" s="90">
        <f t="shared" si="365"/>
        <v>0</v>
      </c>
      <c r="X1173" s="90">
        <f t="shared" si="366"/>
        <v>0</v>
      </c>
      <c r="Y1173" s="89">
        <f t="shared" si="367"/>
        <v>0</v>
      </c>
      <c r="Z1173" s="89">
        <f t="shared" si="368"/>
        <v>0</v>
      </c>
      <c r="AA1173" s="87"/>
      <c r="AB1173" s="87"/>
      <c r="AD1173" s="186" t="s">
        <v>145</v>
      </c>
    </row>
    <row r="1174" spans="1:30" s="74" customFormat="1" ht="12.95" customHeight="1">
      <c r="A1174" s="75" t="str">
        <f t="shared" si="369"/>
        <v/>
      </c>
      <c r="B1174" s="76">
        <f t="shared" si="370"/>
        <v>233</v>
      </c>
      <c r="C1174" s="77">
        <f t="shared" si="371"/>
        <v>0</v>
      </c>
      <c r="D1174" s="78" t="str">
        <f t="shared" si="372"/>
        <v/>
      </c>
      <c r="E1174" s="79">
        <f t="shared" si="373"/>
        <v>40</v>
      </c>
      <c r="F1174" s="80">
        <v>700</v>
      </c>
      <c r="G1174" s="81">
        <v>64.53</v>
      </c>
      <c r="H1174" s="81">
        <v>62.24</v>
      </c>
      <c r="I1174" s="81">
        <v>2.2899999999999991</v>
      </c>
      <c r="J1174" s="81" t="s">
        <v>111</v>
      </c>
      <c r="K1174" s="81" t="s">
        <v>95</v>
      </c>
      <c r="L1174" s="82">
        <v>0</v>
      </c>
      <c r="M1174" s="83" t="s">
        <v>100</v>
      </c>
      <c r="N1174" s="83" t="s">
        <v>100</v>
      </c>
      <c r="O1174" s="83" t="s">
        <v>100</v>
      </c>
      <c r="P1174" s="84">
        <v>0</v>
      </c>
      <c r="Q1174" s="85">
        <f t="shared" si="374"/>
        <v>1</v>
      </c>
      <c r="R1174" s="91">
        <v>9320</v>
      </c>
      <c r="S1174" s="87"/>
      <c r="T1174" s="88">
        <f>IF(S1174=0,0,SUM($S$5:S1174))</f>
        <v>0</v>
      </c>
      <c r="U1174" s="89">
        <f t="shared" si="363"/>
        <v>0</v>
      </c>
      <c r="V1174" s="89">
        <f t="shared" si="364"/>
        <v>0</v>
      </c>
      <c r="W1174" s="90">
        <f t="shared" si="365"/>
        <v>0</v>
      </c>
      <c r="X1174" s="90">
        <f t="shared" si="366"/>
        <v>0</v>
      </c>
      <c r="Y1174" s="89">
        <f t="shared" si="367"/>
        <v>0</v>
      </c>
      <c r="Z1174" s="89">
        <f t="shared" si="368"/>
        <v>0</v>
      </c>
      <c r="AA1174" s="87"/>
      <c r="AB1174" s="87"/>
      <c r="AD1174" s="186" t="s">
        <v>145</v>
      </c>
    </row>
    <row r="1175" spans="1:30" s="74" customFormat="1" ht="12.95" customHeight="1">
      <c r="A1175" s="75" t="str">
        <f t="shared" si="369"/>
        <v/>
      </c>
      <c r="B1175" s="76">
        <f t="shared" si="370"/>
        <v>234</v>
      </c>
      <c r="C1175" s="77">
        <f t="shared" si="371"/>
        <v>0</v>
      </c>
      <c r="D1175" s="78" t="str">
        <f t="shared" si="372"/>
        <v/>
      </c>
      <c r="E1175" s="79">
        <f t="shared" si="373"/>
        <v>40</v>
      </c>
      <c r="F1175" s="80">
        <v>700</v>
      </c>
      <c r="G1175" s="81">
        <v>65.23</v>
      </c>
      <c r="H1175" s="81">
        <v>62.67</v>
      </c>
      <c r="I1175" s="81">
        <v>2.5600000000000023</v>
      </c>
      <c r="J1175" s="81" t="s">
        <v>111</v>
      </c>
      <c r="K1175" s="81" t="s">
        <v>95</v>
      </c>
      <c r="L1175" s="82">
        <v>0</v>
      </c>
      <c r="M1175" s="83" t="s">
        <v>100</v>
      </c>
      <c r="N1175" s="83" t="s">
        <v>100</v>
      </c>
      <c r="O1175" s="83" t="s">
        <v>100</v>
      </c>
      <c r="P1175" s="84">
        <v>0</v>
      </c>
      <c r="Q1175" s="85">
        <f t="shared" si="374"/>
        <v>1</v>
      </c>
      <c r="R1175" s="91">
        <v>9360</v>
      </c>
      <c r="S1175" s="87"/>
      <c r="T1175" s="88">
        <f>IF(S1175=0,0,SUM($S$5:S1175))</f>
        <v>0</v>
      </c>
      <c r="U1175" s="89">
        <f t="shared" si="363"/>
        <v>0</v>
      </c>
      <c r="V1175" s="89">
        <f t="shared" si="364"/>
        <v>0</v>
      </c>
      <c r="W1175" s="90">
        <f t="shared" si="365"/>
        <v>0</v>
      </c>
      <c r="X1175" s="90">
        <f t="shared" si="366"/>
        <v>0</v>
      </c>
      <c r="Y1175" s="89">
        <f t="shared" si="367"/>
        <v>0</v>
      </c>
      <c r="Z1175" s="89">
        <f t="shared" si="368"/>
        <v>0</v>
      </c>
      <c r="AA1175" s="87"/>
      <c r="AB1175" s="87"/>
      <c r="AD1175" s="186" t="s">
        <v>145</v>
      </c>
    </row>
    <row r="1176" spans="1:30" s="74" customFormat="1" ht="12.95" customHeight="1">
      <c r="A1176" s="75" t="str">
        <f t="shared" si="369"/>
        <v/>
      </c>
      <c r="B1176" s="76">
        <f t="shared" si="370"/>
        <v>235</v>
      </c>
      <c r="C1176" s="77">
        <f t="shared" si="371"/>
        <v>0</v>
      </c>
      <c r="D1176" s="78" t="str">
        <f t="shared" si="372"/>
        <v/>
      </c>
      <c r="E1176" s="79">
        <f t="shared" si="373"/>
        <v>40</v>
      </c>
      <c r="F1176" s="80">
        <v>700</v>
      </c>
      <c r="G1176" s="81">
        <v>65.92</v>
      </c>
      <c r="H1176" s="81">
        <v>63.1</v>
      </c>
      <c r="I1176" s="81">
        <v>2.8200000000000003</v>
      </c>
      <c r="J1176" s="81" t="s">
        <v>111</v>
      </c>
      <c r="K1176" s="81" t="s">
        <v>95</v>
      </c>
      <c r="L1176" s="82">
        <v>0</v>
      </c>
      <c r="M1176" s="83" t="s">
        <v>100</v>
      </c>
      <c r="N1176" s="83" t="s">
        <v>100</v>
      </c>
      <c r="O1176" s="83" t="s">
        <v>100</v>
      </c>
      <c r="P1176" s="84">
        <v>0</v>
      </c>
      <c r="Q1176" s="85">
        <f t="shared" si="374"/>
        <v>1</v>
      </c>
      <c r="R1176" s="91">
        <v>9400</v>
      </c>
      <c r="S1176" s="87"/>
      <c r="T1176" s="88">
        <f>IF(S1176=0,0,SUM($S$5:S1176))</f>
        <v>0</v>
      </c>
      <c r="U1176" s="89">
        <f t="shared" si="363"/>
        <v>0</v>
      </c>
      <c r="V1176" s="89">
        <f t="shared" si="364"/>
        <v>0</v>
      </c>
      <c r="W1176" s="90">
        <f t="shared" si="365"/>
        <v>0</v>
      </c>
      <c r="X1176" s="90">
        <f t="shared" si="366"/>
        <v>0</v>
      </c>
      <c r="Y1176" s="89">
        <f t="shared" si="367"/>
        <v>0</v>
      </c>
      <c r="Z1176" s="89">
        <f t="shared" si="368"/>
        <v>0</v>
      </c>
      <c r="AA1176" s="87"/>
      <c r="AB1176" s="87"/>
      <c r="AD1176" s="186" t="s">
        <v>145</v>
      </c>
    </row>
    <row r="1177" spans="1:30" s="74" customFormat="1" ht="12.95" customHeight="1">
      <c r="A1177" s="75" t="str">
        <f t="shared" si="369"/>
        <v/>
      </c>
      <c r="B1177" s="76">
        <f t="shared" si="370"/>
        <v>235</v>
      </c>
      <c r="C1177" s="77">
        <f t="shared" si="371"/>
        <v>27.6</v>
      </c>
      <c r="D1177" s="78" t="str">
        <f t="shared" si="372"/>
        <v>(전)</v>
      </c>
      <c r="E1177" s="79">
        <f t="shared" si="373"/>
        <v>27.6</v>
      </c>
      <c r="F1177" s="80">
        <v>700</v>
      </c>
      <c r="G1177" s="81">
        <v>66.400000000000006</v>
      </c>
      <c r="H1177" s="81">
        <v>63.4</v>
      </c>
      <c r="I1177" s="81">
        <v>3.0000000000000071</v>
      </c>
      <c r="J1177" s="81" t="s">
        <v>111</v>
      </c>
      <c r="K1177" s="81" t="s">
        <v>95</v>
      </c>
      <c r="L1177" s="82">
        <v>0</v>
      </c>
      <c r="M1177" s="83" t="s">
        <v>100</v>
      </c>
      <c r="N1177" s="83" t="s">
        <v>115</v>
      </c>
      <c r="O1177" s="83" t="s">
        <v>100</v>
      </c>
      <c r="P1177" s="84">
        <v>0</v>
      </c>
      <c r="Q1177" s="85">
        <f t="shared" si="374"/>
        <v>1</v>
      </c>
      <c r="R1177" s="91">
        <v>9427.6</v>
      </c>
      <c r="S1177" s="87"/>
      <c r="T1177" s="88">
        <f>IF(S1177=0,0,SUM($S$5:S1177))</f>
        <v>0</v>
      </c>
      <c r="U1177" s="89">
        <f t="shared" si="363"/>
        <v>0</v>
      </c>
      <c r="V1177" s="89">
        <f t="shared" si="364"/>
        <v>0</v>
      </c>
      <c r="W1177" s="90">
        <f t="shared" si="365"/>
        <v>0</v>
      </c>
      <c r="X1177" s="90">
        <f t="shared" si="366"/>
        <v>0</v>
      </c>
      <c r="Y1177" s="89">
        <f t="shared" si="367"/>
        <v>0</v>
      </c>
      <c r="Z1177" s="89">
        <f t="shared" si="368"/>
        <v>0</v>
      </c>
      <c r="AA1177" s="87"/>
      <c r="AB1177" s="87"/>
      <c r="AD1177" s="186" t="s">
        <v>145</v>
      </c>
    </row>
    <row r="1178" spans="1:30" s="74" customFormat="1" ht="12.95" customHeight="1">
      <c r="A1178" s="75" t="str">
        <f t="shared" si="369"/>
        <v/>
      </c>
      <c r="B1178" s="76">
        <f t="shared" si="370"/>
        <v>235</v>
      </c>
      <c r="C1178" s="77">
        <f t="shared" si="371"/>
        <v>27.6</v>
      </c>
      <c r="D1178" s="78" t="str">
        <f t="shared" si="372"/>
        <v>(후)</v>
      </c>
      <c r="E1178" s="79">
        <f t="shared" si="373"/>
        <v>0</v>
      </c>
      <c r="F1178" s="80">
        <v>700</v>
      </c>
      <c r="G1178" s="81">
        <v>66.400000000000006</v>
      </c>
      <c r="H1178" s="81">
        <v>63.4</v>
      </c>
      <c r="I1178" s="81">
        <v>3.0000000000000071</v>
      </c>
      <c r="J1178" s="81" t="s">
        <v>111</v>
      </c>
      <c r="K1178" s="81" t="s">
        <v>97</v>
      </c>
      <c r="L1178" s="82">
        <v>0</v>
      </c>
      <c r="M1178" s="83" t="s">
        <v>100</v>
      </c>
      <c r="N1178" s="83" t="s">
        <v>100</v>
      </c>
      <c r="O1178" s="83" t="s">
        <v>100</v>
      </c>
      <c r="P1178" s="84">
        <v>0</v>
      </c>
      <c r="Q1178" s="85">
        <f t="shared" si="374"/>
        <v>1</v>
      </c>
      <c r="R1178" s="91">
        <v>9427.6</v>
      </c>
      <c r="S1178" s="87"/>
      <c r="T1178" s="88">
        <f>IF(S1178=0,0,SUM($S$5:S1178))</f>
        <v>0</v>
      </c>
      <c r="U1178" s="89">
        <f t="shared" si="363"/>
        <v>0</v>
      </c>
      <c r="V1178" s="89">
        <f t="shared" si="364"/>
        <v>0</v>
      </c>
      <c r="W1178" s="90">
        <f t="shared" si="365"/>
        <v>0</v>
      </c>
      <c r="X1178" s="90">
        <f t="shared" si="366"/>
        <v>0</v>
      </c>
      <c r="Y1178" s="89">
        <f t="shared" si="367"/>
        <v>0</v>
      </c>
      <c r="Z1178" s="89">
        <f t="shared" si="368"/>
        <v>0</v>
      </c>
      <c r="AA1178" s="87"/>
      <c r="AB1178" s="87"/>
      <c r="AD1178" s="186" t="s">
        <v>145</v>
      </c>
    </row>
    <row r="1179" spans="1:30" s="74" customFormat="1" ht="12.95" customHeight="1">
      <c r="A1179" s="75" t="str">
        <f t="shared" si="369"/>
        <v/>
      </c>
      <c r="B1179" s="76">
        <f t="shared" si="370"/>
        <v>235</v>
      </c>
      <c r="C1179" s="77">
        <f t="shared" si="371"/>
        <v>34</v>
      </c>
      <c r="D1179" s="78" t="str">
        <f t="shared" si="372"/>
        <v>(전)</v>
      </c>
      <c r="E1179" s="79">
        <f t="shared" si="373"/>
        <v>6.4</v>
      </c>
      <c r="F1179" s="80">
        <v>700</v>
      </c>
      <c r="G1179" s="81">
        <v>66.319999999999993</v>
      </c>
      <c r="H1179" s="81">
        <v>59.52</v>
      </c>
      <c r="I1179" s="81">
        <v>6.7999999999999901</v>
      </c>
      <c r="J1179" s="81" t="s">
        <v>111</v>
      </c>
      <c r="K1179" s="81" t="s">
        <v>97</v>
      </c>
      <c r="L1179" s="82">
        <v>0</v>
      </c>
      <c r="M1179" s="83" t="s">
        <v>100</v>
      </c>
      <c r="N1179" s="83" t="s">
        <v>100</v>
      </c>
      <c r="O1179" s="83" t="s">
        <v>100</v>
      </c>
      <c r="P1179" s="84">
        <v>0</v>
      </c>
      <c r="Q1179" s="85">
        <f t="shared" si="374"/>
        <v>1</v>
      </c>
      <c r="R1179" s="91">
        <v>9434</v>
      </c>
      <c r="S1179" s="87"/>
      <c r="T1179" s="88">
        <f>IF(S1179=0,0,SUM($S$5:S1179))</f>
        <v>0</v>
      </c>
      <c r="U1179" s="89">
        <f t="shared" si="363"/>
        <v>0</v>
      </c>
      <c r="V1179" s="89">
        <f t="shared" si="364"/>
        <v>0</v>
      </c>
      <c r="W1179" s="90">
        <f t="shared" si="365"/>
        <v>0</v>
      </c>
      <c r="X1179" s="90">
        <f t="shared" si="366"/>
        <v>0</v>
      </c>
      <c r="Y1179" s="89">
        <f t="shared" si="367"/>
        <v>0</v>
      </c>
      <c r="Z1179" s="89">
        <f t="shared" si="368"/>
        <v>0</v>
      </c>
      <c r="AA1179" s="87"/>
      <c r="AB1179" s="87"/>
      <c r="AD1179" s="186" t="s">
        <v>145</v>
      </c>
    </row>
    <row r="1180" spans="1:30" s="74" customFormat="1" ht="12.95" customHeight="1">
      <c r="A1180" s="75" t="str">
        <f t="shared" si="369"/>
        <v/>
      </c>
      <c r="B1180" s="76">
        <f t="shared" si="370"/>
        <v>235</v>
      </c>
      <c r="C1180" s="77">
        <f t="shared" si="371"/>
        <v>34</v>
      </c>
      <c r="D1180" s="78" t="str">
        <f t="shared" si="372"/>
        <v>(후)</v>
      </c>
      <c r="E1180" s="79">
        <f t="shared" si="373"/>
        <v>0</v>
      </c>
      <c r="F1180" s="80">
        <v>700</v>
      </c>
      <c r="G1180" s="81">
        <v>66.319999999999993</v>
      </c>
      <c r="H1180" s="81">
        <v>59.52</v>
      </c>
      <c r="I1180" s="81">
        <v>6.7999999999999901</v>
      </c>
      <c r="J1180" s="81" t="s">
        <v>111</v>
      </c>
      <c r="K1180" s="81" t="s">
        <v>113</v>
      </c>
      <c r="L1180" s="82" t="s">
        <v>114</v>
      </c>
      <c r="M1180" s="83" t="s">
        <v>100</v>
      </c>
      <c r="N1180" s="83" t="s">
        <v>100</v>
      </c>
      <c r="O1180" s="83" t="s">
        <v>100</v>
      </c>
      <c r="P1180" s="84">
        <v>0</v>
      </c>
      <c r="Q1180" s="85">
        <f t="shared" si="374"/>
        <v>1</v>
      </c>
      <c r="R1180" s="91">
        <v>9434</v>
      </c>
      <c r="S1180" s="87"/>
      <c r="T1180" s="88">
        <f>IF(S1180=0,0,SUM($S$5:S1180))</f>
        <v>0</v>
      </c>
      <c r="U1180" s="89">
        <f t="shared" si="363"/>
        <v>0</v>
      </c>
      <c r="V1180" s="89">
        <f t="shared" si="364"/>
        <v>0</v>
      </c>
      <c r="W1180" s="90">
        <f t="shared" si="365"/>
        <v>0</v>
      </c>
      <c r="X1180" s="90">
        <f t="shared" si="366"/>
        <v>0</v>
      </c>
      <c r="Y1180" s="89">
        <f t="shared" si="367"/>
        <v>0</v>
      </c>
      <c r="Z1180" s="89">
        <f t="shared" si="368"/>
        <v>0</v>
      </c>
      <c r="AA1180" s="87"/>
      <c r="AB1180" s="87"/>
      <c r="AD1180" s="186" t="s">
        <v>145</v>
      </c>
    </row>
    <row r="1181" spans="1:30" s="74" customFormat="1" ht="12.95" customHeight="1">
      <c r="A1181" s="75" t="str">
        <f t="shared" si="369"/>
        <v/>
      </c>
      <c r="B1181" s="76">
        <f t="shared" si="370"/>
        <v>235</v>
      </c>
      <c r="C1181" s="77">
        <f t="shared" si="371"/>
        <v>37.6</v>
      </c>
      <c r="D1181" s="78" t="str">
        <f t="shared" si="372"/>
        <v>(전)</v>
      </c>
      <c r="E1181" s="79">
        <f t="shared" si="373"/>
        <v>3.6</v>
      </c>
      <c r="F1181" s="80">
        <v>700</v>
      </c>
      <c r="G1181" s="81">
        <v>66.28</v>
      </c>
      <c r="H1181" s="81">
        <v>59.52</v>
      </c>
      <c r="I1181" s="81">
        <v>6.759999999999998</v>
      </c>
      <c r="J1181" s="81" t="s">
        <v>111</v>
      </c>
      <c r="K1181" s="81" t="s">
        <v>113</v>
      </c>
      <c r="L1181" s="82" t="s">
        <v>114</v>
      </c>
      <c r="M1181" s="83" t="s">
        <v>100</v>
      </c>
      <c r="N1181" s="83" t="s">
        <v>100</v>
      </c>
      <c r="O1181" s="83" t="s">
        <v>100</v>
      </c>
      <c r="P1181" s="84">
        <v>0</v>
      </c>
      <c r="Q1181" s="85">
        <f t="shared" si="374"/>
        <v>1</v>
      </c>
      <c r="R1181" s="91">
        <v>9437.6</v>
      </c>
      <c r="S1181" s="87"/>
      <c r="T1181" s="88">
        <f>IF(S1181=0,0,SUM($S$5:S1181))</f>
        <v>0</v>
      </c>
      <c r="U1181" s="89">
        <f t="shared" si="363"/>
        <v>0</v>
      </c>
      <c r="V1181" s="89">
        <f t="shared" si="364"/>
        <v>0</v>
      </c>
      <c r="W1181" s="90">
        <f t="shared" si="365"/>
        <v>0</v>
      </c>
      <c r="X1181" s="90">
        <f t="shared" si="366"/>
        <v>0</v>
      </c>
      <c r="Y1181" s="89">
        <f t="shared" si="367"/>
        <v>0</v>
      </c>
      <c r="Z1181" s="89">
        <f t="shared" si="368"/>
        <v>0</v>
      </c>
      <c r="AA1181" s="87"/>
      <c r="AB1181" s="87"/>
      <c r="AD1181" s="186" t="s">
        <v>145</v>
      </c>
    </row>
    <row r="1182" spans="1:30" s="74" customFormat="1" ht="12.95" customHeight="1">
      <c r="A1182" s="75" t="str">
        <f t="shared" si="369"/>
        <v/>
      </c>
      <c r="B1182" s="76">
        <f t="shared" si="370"/>
        <v>235</v>
      </c>
      <c r="C1182" s="77">
        <f t="shared" si="371"/>
        <v>37.6</v>
      </c>
      <c r="D1182" s="78" t="str">
        <f t="shared" si="372"/>
        <v>(후)</v>
      </c>
      <c r="E1182" s="79">
        <f t="shared" si="373"/>
        <v>0</v>
      </c>
      <c r="F1182" s="80">
        <v>700</v>
      </c>
      <c r="G1182" s="81">
        <v>66.28</v>
      </c>
      <c r="H1182" s="81">
        <v>59.52</v>
      </c>
      <c r="I1182" s="81">
        <v>6.759999999999998</v>
      </c>
      <c r="J1182" s="81" t="s">
        <v>111</v>
      </c>
      <c r="K1182" s="81" t="s">
        <v>97</v>
      </c>
      <c r="L1182" s="82">
        <v>0</v>
      </c>
      <c r="M1182" s="83" t="s">
        <v>100</v>
      </c>
      <c r="N1182" s="83" t="s">
        <v>100</v>
      </c>
      <c r="O1182" s="83" t="s">
        <v>100</v>
      </c>
      <c r="P1182" s="84">
        <v>0</v>
      </c>
      <c r="Q1182" s="85">
        <f t="shared" si="374"/>
        <v>1</v>
      </c>
      <c r="R1182" s="91">
        <v>9437.6</v>
      </c>
      <c r="S1182" s="87"/>
      <c r="T1182" s="88">
        <f>IF(S1182=0,0,SUM($S$5:S1182))</f>
        <v>0</v>
      </c>
      <c r="U1182" s="89">
        <f t="shared" si="363"/>
        <v>0</v>
      </c>
      <c r="V1182" s="89">
        <f t="shared" si="364"/>
        <v>0</v>
      </c>
      <c r="W1182" s="90">
        <f t="shared" si="365"/>
        <v>0</v>
      </c>
      <c r="X1182" s="90">
        <f t="shared" si="366"/>
        <v>0</v>
      </c>
      <c r="Y1182" s="89">
        <f t="shared" si="367"/>
        <v>0</v>
      </c>
      <c r="Z1182" s="89">
        <f t="shared" si="368"/>
        <v>0</v>
      </c>
      <c r="AA1182" s="87"/>
      <c r="AB1182" s="87"/>
      <c r="AD1182" s="186" t="s">
        <v>145</v>
      </c>
    </row>
    <row r="1183" spans="1:30" s="74" customFormat="1" ht="12.95" customHeight="1">
      <c r="A1183" s="75" t="str">
        <f t="shared" si="369"/>
        <v/>
      </c>
      <c r="B1183" s="76">
        <f t="shared" si="370"/>
        <v>236</v>
      </c>
      <c r="C1183" s="77">
        <f t="shared" si="371"/>
        <v>0</v>
      </c>
      <c r="D1183" s="78" t="str">
        <f t="shared" si="372"/>
        <v/>
      </c>
      <c r="E1183" s="79">
        <f t="shared" si="373"/>
        <v>2.4</v>
      </c>
      <c r="F1183" s="80">
        <v>700</v>
      </c>
      <c r="G1183" s="81">
        <v>66.25</v>
      </c>
      <c r="H1183" s="81">
        <v>60.92</v>
      </c>
      <c r="I1183" s="81">
        <v>5.3299999999999983</v>
      </c>
      <c r="J1183" s="81" t="s">
        <v>111</v>
      </c>
      <c r="K1183" s="81" t="s">
        <v>97</v>
      </c>
      <c r="L1183" s="82">
        <v>0</v>
      </c>
      <c r="M1183" s="83" t="s">
        <v>100</v>
      </c>
      <c r="N1183" s="83" t="s">
        <v>100</v>
      </c>
      <c r="O1183" s="83" t="s">
        <v>100</v>
      </c>
      <c r="P1183" s="84">
        <v>0</v>
      </c>
      <c r="Q1183" s="85">
        <f t="shared" si="374"/>
        <v>1</v>
      </c>
      <c r="R1183" s="91">
        <v>9440</v>
      </c>
      <c r="S1183" s="87"/>
      <c r="T1183" s="88">
        <f>IF(S1183=0,0,SUM($S$5:S1183))</f>
        <v>0</v>
      </c>
      <c r="U1183" s="89">
        <f t="shared" si="363"/>
        <v>0</v>
      </c>
      <c r="V1183" s="89">
        <f t="shared" si="364"/>
        <v>0</v>
      </c>
      <c r="W1183" s="90">
        <f t="shared" si="365"/>
        <v>0</v>
      </c>
      <c r="X1183" s="90">
        <f t="shared" si="366"/>
        <v>0</v>
      </c>
      <c r="Y1183" s="89">
        <f t="shared" si="367"/>
        <v>0</v>
      </c>
      <c r="Z1183" s="89">
        <f t="shared" si="368"/>
        <v>0</v>
      </c>
      <c r="AA1183" s="87"/>
      <c r="AB1183" s="87"/>
      <c r="AD1183" s="186" t="s">
        <v>145</v>
      </c>
    </row>
    <row r="1184" spans="1:30" s="74" customFormat="1" ht="12.95" customHeight="1">
      <c r="A1184" s="75" t="str">
        <f t="shared" si="369"/>
        <v/>
      </c>
      <c r="B1184" s="76">
        <f t="shared" si="370"/>
        <v>236</v>
      </c>
      <c r="C1184" s="77">
        <f t="shared" si="371"/>
        <v>1.9</v>
      </c>
      <c r="D1184" s="78" t="str">
        <f t="shared" si="372"/>
        <v>(전)</v>
      </c>
      <c r="E1184" s="79">
        <f t="shared" si="373"/>
        <v>1.9</v>
      </c>
      <c r="F1184" s="80">
        <v>700</v>
      </c>
      <c r="G1184" s="81">
        <v>66.22</v>
      </c>
      <c r="H1184" s="81">
        <v>62.02</v>
      </c>
      <c r="I1184" s="81">
        <v>4.1999999999999957</v>
      </c>
      <c r="J1184" s="81" t="s">
        <v>111</v>
      </c>
      <c r="K1184" s="81" t="s">
        <v>97</v>
      </c>
      <c r="L1184" s="82">
        <v>0</v>
      </c>
      <c r="M1184" s="83" t="s">
        <v>100</v>
      </c>
      <c r="N1184" s="83" t="s">
        <v>100</v>
      </c>
      <c r="O1184" s="83" t="s">
        <v>100</v>
      </c>
      <c r="P1184" s="84">
        <v>0</v>
      </c>
      <c r="Q1184" s="85">
        <f t="shared" si="374"/>
        <v>1</v>
      </c>
      <c r="R1184" s="91">
        <v>9441.9</v>
      </c>
      <c r="S1184" s="87"/>
      <c r="T1184" s="88">
        <f>IF(S1184=0,0,SUM($S$5:S1184))</f>
        <v>0</v>
      </c>
      <c r="U1184" s="89">
        <f t="shared" si="363"/>
        <v>0</v>
      </c>
      <c r="V1184" s="89">
        <f t="shared" si="364"/>
        <v>0</v>
      </c>
      <c r="W1184" s="90">
        <f t="shared" si="365"/>
        <v>0</v>
      </c>
      <c r="X1184" s="90">
        <f t="shared" si="366"/>
        <v>0</v>
      </c>
      <c r="Y1184" s="89">
        <f t="shared" si="367"/>
        <v>0</v>
      </c>
      <c r="Z1184" s="89">
        <f t="shared" si="368"/>
        <v>0</v>
      </c>
      <c r="AA1184" s="87"/>
      <c r="AB1184" s="87"/>
      <c r="AD1184" s="186" t="s">
        <v>145</v>
      </c>
    </row>
    <row r="1185" spans="1:30" s="74" customFormat="1" ht="12.95" customHeight="1">
      <c r="A1185" s="75" t="str">
        <f t="shared" si="369"/>
        <v/>
      </c>
      <c r="B1185" s="76">
        <f t="shared" si="370"/>
        <v>236</v>
      </c>
      <c r="C1185" s="77">
        <f t="shared" si="371"/>
        <v>1.9</v>
      </c>
      <c r="D1185" s="78" t="str">
        <f t="shared" si="372"/>
        <v>(후)</v>
      </c>
      <c r="E1185" s="79">
        <f t="shared" si="373"/>
        <v>0</v>
      </c>
      <c r="F1185" s="80">
        <v>700</v>
      </c>
      <c r="G1185" s="81">
        <v>66.22</v>
      </c>
      <c r="H1185" s="81">
        <v>62.02</v>
      </c>
      <c r="I1185" s="81">
        <v>4.1999999999999957</v>
      </c>
      <c r="J1185" s="81" t="s">
        <v>111</v>
      </c>
      <c r="K1185" s="81" t="s">
        <v>96</v>
      </c>
      <c r="L1185" s="82">
        <v>0</v>
      </c>
      <c r="M1185" s="83" t="s">
        <v>100</v>
      </c>
      <c r="N1185" s="83" t="s">
        <v>100</v>
      </c>
      <c r="O1185" s="83" t="s">
        <v>100</v>
      </c>
      <c r="P1185" s="84">
        <v>0</v>
      </c>
      <c r="Q1185" s="85">
        <f t="shared" si="374"/>
        <v>1</v>
      </c>
      <c r="R1185" s="91">
        <v>9441.9</v>
      </c>
      <c r="S1185" s="87"/>
      <c r="T1185" s="88">
        <f>IF(S1185=0,0,SUM($S$5:S1185))</f>
        <v>0</v>
      </c>
      <c r="U1185" s="89">
        <f t="shared" si="363"/>
        <v>0</v>
      </c>
      <c r="V1185" s="89">
        <f t="shared" si="364"/>
        <v>0</v>
      </c>
      <c r="W1185" s="90">
        <f t="shared" si="365"/>
        <v>0</v>
      </c>
      <c r="X1185" s="90">
        <f t="shared" si="366"/>
        <v>0</v>
      </c>
      <c r="Y1185" s="89">
        <f t="shared" si="367"/>
        <v>0</v>
      </c>
      <c r="Z1185" s="89">
        <f t="shared" si="368"/>
        <v>0</v>
      </c>
      <c r="AA1185" s="87"/>
      <c r="AB1185" s="87"/>
      <c r="AD1185" s="186" t="s">
        <v>145</v>
      </c>
    </row>
    <row r="1186" spans="1:30" s="74" customFormat="1" ht="12.95" customHeight="1">
      <c r="A1186" s="75" t="str">
        <f t="shared" si="369"/>
        <v/>
      </c>
      <c r="B1186" s="76">
        <f t="shared" si="370"/>
        <v>237</v>
      </c>
      <c r="C1186" s="77">
        <f t="shared" si="371"/>
        <v>0</v>
      </c>
      <c r="D1186" s="78" t="str">
        <f t="shared" si="372"/>
        <v>(전)</v>
      </c>
      <c r="E1186" s="79">
        <f t="shared" si="373"/>
        <v>38.1</v>
      </c>
      <c r="F1186" s="80">
        <v>700</v>
      </c>
      <c r="G1186" s="81">
        <v>65.75</v>
      </c>
      <c r="H1186" s="81">
        <v>62.08</v>
      </c>
      <c r="I1186" s="81">
        <v>3.6700000000000017</v>
      </c>
      <c r="J1186" s="81" t="s">
        <v>111</v>
      </c>
      <c r="K1186" s="81" t="s">
        <v>96</v>
      </c>
      <c r="L1186" s="82">
        <v>0</v>
      </c>
      <c r="M1186" s="83" t="s">
        <v>100</v>
      </c>
      <c r="N1186" s="83" t="s">
        <v>100</v>
      </c>
      <c r="O1186" s="83" t="s">
        <v>100</v>
      </c>
      <c r="P1186" s="84">
        <v>0</v>
      </c>
      <c r="Q1186" s="85">
        <f t="shared" si="374"/>
        <v>1</v>
      </c>
      <c r="R1186" s="91">
        <v>9480</v>
      </c>
      <c r="S1186" s="87"/>
      <c r="T1186" s="88">
        <f>IF(S1186=0,0,SUM($S$5:S1186))</f>
        <v>0</v>
      </c>
      <c r="U1186" s="89">
        <f t="shared" si="363"/>
        <v>0</v>
      </c>
      <c r="V1186" s="89">
        <f t="shared" si="364"/>
        <v>0</v>
      </c>
      <c r="W1186" s="90">
        <f t="shared" si="365"/>
        <v>0</v>
      </c>
      <c r="X1186" s="90">
        <f t="shared" si="366"/>
        <v>0</v>
      </c>
      <c r="Y1186" s="89">
        <f t="shared" si="367"/>
        <v>0</v>
      </c>
      <c r="Z1186" s="89">
        <f t="shared" si="368"/>
        <v>0</v>
      </c>
      <c r="AA1186" s="87"/>
      <c r="AB1186" s="87"/>
      <c r="AD1186" s="186" t="s">
        <v>145</v>
      </c>
    </row>
    <row r="1187" spans="1:30" s="74" customFormat="1" ht="12.95" customHeight="1">
      <c r="A1187" s="75" t="str">
        <f t="shared" si="369"/>
        <v/>
      </c>
      <c r="B1187" s="76">
        <f t="shared" si="370"/>
        <v>237</v>
      </c>
      <c r="C1187" s="77">
        <f t="shared" si="371"/>
        <v>0</v>
      </c>
      <c r="D1187" s="78" t="str">
        <f t="shared" si="372"/>
        <v>(후)</v>
      </c>
      <c r="E1187" s="79">
        <f t="shared" si="373"/>
        <v>0</v>
      </c>
      <c r="F1187" s="80">
        <v>700</v>
      </c>
      <c r="G1187" s="81">
        <v>65.75</v>
      </c>
      <c r="H1187" s="81">
        <v>62.08</v>
      </c>
      <c r="I1187" s="81">
        <v>3.6700000000000017</v>
      </c>
      <c r="J1187" s="81" t="s">
        <v>111</v>
      </c>
      <c r="K1187" s="81" t="s">
        <v>95</v>
      </c>
      <c r="L1187" s="82">
        <v>0</v>
      </c>
      <c r="M1187" s="83" t="s">
        <v>100</v>
      </c>
      <c r="N1187" s="83" t="s">
        <v>100</v>
      </c>
      <c r="O1187" s="83" t="s">
        <v>100</v>
      </c>
      <c r="P1187" s="84">
        <v>0</v>
      </c>
      <c r="Q1187" s="85">
        <f t="shared" si="374"/>
        <v>1</v>
      </c>
      <c r="R1187" s="91">
        <v>9480</v>
      </c>
      <c r="S1187" s="87"/>
      <c r="T1187" s="88">
        <f>IF(S1187=0,0,SUM($S$5:S1187))</f>
        <v>0</v>
      </c>
      <c r="U1187" s="89">
        <f t="shared" si="363"/>
        <v>0</v>
      </c>
      <c r="V1187" s="89">
        <f t="shared" si="364"/>
        <v>0</v>
      </c>
      <c r="W1187" s="90">
        <f t="shared" si="365"/>
        <v>0</v>
      </c>
      <c r="X1187" s="90">
        <f t="shared" si="366"/>
        <v>0</v>
      </c>
      <c r="Y1187" s="89">
        <f t="shared" si="367"/>
        <v>0</v>
      </c>
      <c r="Z1187" s="89">
        <f t="shared" si="368"/>
        <v>0</v>
      </c>
      <c r="AA1187" s="87"/>
      <c r="AB1187" s="87"/>
      <c r="AD1187" s="186" t="s">
        <v>145</v>
      </c>
    </row>
    <row r="1188" spans="1:30" s="74" customFormat="1" ht="12.95" customHeight="1">
      <c r="A1188" s="75" t="str">
        <f t="shared" si="369"/>
        <v/>
      </c>
      <c r="B1188" s="76">
        <f t="shared" si="370"/>
        <v>238</v>
      </c>
      <c r="C1188" s="77">
        <f t="shared" si="371"/>
        <v>0</v>
      </c>
      <c r="D1188" s="78" t="str">
        <f t="shared" si="372"/>
        <v/>
      </c>
      <c r="E1188" s="79">
        <f t="shared" si="373"/>
        <v>40</v>
      </c>
      <c r="F1188" s="80">
        <v>700</v>
      </c>
      <c r="G1188" s="81">
        <v>65.25</v>
      </c>
      <c r="H1188" s="81">
        <v>62.15</v>
      </c>
      <c r="I1188" s="81">
        <v>3.1000000000000014</v>
      </c>
      <c r="J1188" s="81" t="s">
        <v>111</v>
      </c>
      <c r="K1188" s="81" t="s">
        <v>95</v>
      </c>
      <c r="L1188" s="82">
        <v>0</v>
      </c>
      <c r="M1188" s="83" t="s">
        <v>100</v>
      </c>
      <c r="N1188" s="83" t="s">
        <v>100</v>
      </c>
      <c r="O1188" s="83" t="s">
        <v>100</v>
      </c>
      <c r="P1188" s="84">
        <v>0</v>
      </c>
      <c r="Q1188" s="85">
        <f t="shared" si="374"/>
        <v>1</v>
      </c>
      <c r="R1188" s="91">
        <v>9520</v>
      </c>
      <c r="S1188" s="87"/>
      <c r="T1188" s="88">
        <f>IF(S1188=0,0,SUM($S$5:S1188))</f>
        <v>0</v>
      </c>
      <c r="U1188" s="89">
        <f t="shared" si="363"/>
        <v>0</v>
      </c>
      <c r="V1188" s="89">
        <f t="shared" si="364"/>
        <v>0</v>
      </c>
      <c r="W1188" s="90">
        <f t="shared" si="365"/>
        <v>0</v>
      </c>
      <c r="X1188" s="90">
        <f t="shared" si="366"/>
        <v>0</v>
      </c>
      <c r="Y1188" s="89">
        <f t="shared" si="367"/>
        <v>0</v>
      </c>
      <c r="Z1188" s="89">
        <f t="shared" si="368"/>
        <v>0</v>
      </c>
      <c r="AA1188" s="87"/>
      <c r="AB1188" s="87"/>
      <c r="AD1188" s="186" t="s">
        <v>145</v>
      </c>
    </row>
    <row r="1189" spans="1:30" s="74" customFormat="1" ht="12.95" customHeight="1">
      <c r="A1189" s="75" t="str">
        <f t="shared" si="369"/>
        <v/>
      </c>
      <c r="B1189" s="76">
        <f t="shared" si="370"/>
        <v>238</v>
      </c>
      <c r="C1189" s="77">
        <f t="shared" si="371"/>
        <v>27.6</v>
      </c>
      <c r="D1189" s="78" t="str">
        <f t="shared" si="372"/>
        <v/>
      </c>
      <c r="E1189" s="79">
        <f t="shared" si="373"/>
        <v>27.6</v>
      </c>
      <c r="F1189" s="80">
        <v>700</v>
      </c>
      <c r="G1189" s="81">
        <v>64.91</v>
      </c>
      <c r="H1189" s="81">
        <v>62.19</v>
      </c>
      <c r="I1189" s="81">
        <v>2.7199999999999989</v>
      </c>
      <c r="J1189" s="81" t="s">
        <v>111</v>
      </c>
      <c r="K1189" s="81" t="s">
        <v>95</v>
      </c>
      <c r="L1189" s="82">
        <v>0</v>
      </c>
      <c r="M1189" s="83" t="s">
        <v>100</v>
      </c>
      <c r="N1189" s="83" t="s">
        <v>100</v>
      </c>
      <c r="O1189" s="83" t="s">
        <v>100</v>
      </c>
      <c r="P1189" s="84">
        <v>0</v>
      </c>
      <c r="Q1189" s="85">
        <f t="shared" si="374"/>
        <v>1</v>
      </c>
      <c r="R1189" s="91">
        <v>9547.6</v>
      </c>
      <c r="S1189" s="87"/>
      <c r="T1189" s="88">
        <f>IF(S1189=0,0,SUM($S$5:S1189))</f>
        <v>0</v>
      </c>
      <c r="U1189" s="89">
        <f t="shared" si="363"/>
        <v>0</v>
      </c>
      <c r="V1189" s="89">
        <f t="shared" si="364"/>
        <v>0</v>
      </c>
      <c r="W1189" s="90">
        <f t="shared" si="365"/>
        <v>0</v>
      </c>
      <c r="X1189" s="90">
        <f t="shared" si="366"/>
        <v>0</v>
      </c>
      <c r="Y1189" s="89">
        <f t="shared" si="367"/>
        <v>0</v>
      </c>
      <c r="Z1189" s="89">
        <f t="shared" si="368"/>
        <v>0</v>
      </c>
      <c r="AA1189" s="87"/>
      <c r="AB1189" s="87"/>
      <c r="AD1189" s="186" t="s">
        <v>145</v>
      </c>
    </row>
    <row r="1190" spans="1:30" s="74" customFormat="1" ht="12.95" customHeight="1">
      <c r="A1190" s="75" t="str">
        <f t="shared" si="369"/>
        <v/>
      </c>
      <c r="B1190" s="76">
        <f t="shared" si="370"/>
        <v>238</v>
      </c>
      <c r="C1190" s="77">
        <f t="shared" si="371"/>
        <v>37</v>
      </c>
      <c r="D1190" s="78" t="str">
        <f t="shared" si="372"/>
        <v/>
      </c>
      <c r="E1190" s="79">
        <f t="shared" si="373"/>
        <v>9.4</v>
      </c>
      <c r="F1190" s="80">
        <v>700</v>
      </c>
      <c r="G1190" s="81">
        <v>65.23</v>
      </c>
      <c r="H1190" s="81">
        <v>62.49</v>
      </c>
      <c r="I1190" s="81">
        <v>2.740000000000002</v>
      </c>
      <c r="J1190" s="81" t="s">
        <v>111</v>
      </c>
      <c r="K1190" s="81" t="s">
        <v>95</v>
      </c>
      <c r="L1190" s="82">
        <v>0</v>
      </c>
      <c r="M1190" s="83" t="s">
        <v>104</v>
      </c>
      <c r="N1190" s="83" t="s">
        <v>100</v>
      </c>
      <c r="O1190" s="83" t="s">
        <v>100</v>
      </c>
      <c r="P1190" s="84">
        <v>0</v>
      </c>
      <c r="Q1190" s="85">
        <f t="shared" si="374"/>
        <v>1</v>
      </c>
      <c r="R1190" s="91">
        <v>9557</v>
      </c>
      <c r="S1190" s="87"/>
      <c r="T1190" s="88">
        <f>IF(S1190=0,0,SUM($S$5:S1190))</f>
        <v>0</v>
      </c>
      <c r="U1190" s="89">
        <f t="shared" si="363"/>
        <v>0</v>
      </c>
      <c r="V1190" s="89">
        <f t="shared" si="364"/>
        <v>0</v>
      </c>
      <c r="W1190" s="90">
        <f t="shared" si="365"/>
        <v>0</v>
      </c>
      <c r="X1190" s="90">
        <f t="shared" si="366"/>
        <v>0</v>
      </c>
      <c r="Y1190" s="89">
        <f t="shared" si="367"/>
        <v>0</v>
      </c>
      <c r="Z1190" s="89">
        <f t="shared" si="368"/>
        <v>0</v>
      </c>
      <c r="AA1190" s="87"/>
      <c r="AB1190" s="87"/>
      <c r="AD1190" s="186" t="s">
        <v>145</v>
      </c>
    </row>
    <row r="1191" spans="1:30" s="74" customFormat="1" ht="12.95" customHeight="1">
      <c r="A1191" s="75" t="str">
        <f t="shared" si="369"/>
        <v/>
      </c>
      <c r="B1191" s="76">
        <f t="shared" si="370"/>
        <v>239</v>
      </c>
      <c r="C1191" s="77">
        <f t="shared" si="371"/>
        <v>0</v>
      </c>
      <c r="D1191" s="78" t="str">
        <f t="shared" si="372"/>
        <v/>
      </c>
      <c r="E1191" s="79">
        <f t="shared" si="373"/>
        <v>3</v>
      </c>
      <c r="F1191" s="80">
        <v>700</v>
      </c>
      <c r="G1191" s="81">
        <v>65.33</v>
      </c>
      <c r="H1191" s="81">
        <v>62.58</v>
      </c>
      <c r="I1191" s="81">
        <v>2.75</v>
      </c>
      <c r="J1191" s="81" t="s">
        <v>111</v>
      </c>
      <c r="K1191" s="81" t="s">
        <v>95</v>
      </c>
      <c r="L1191" s="82">
        <v>0</v>
      </c>
      <c r="M1191" s="83" t="s">
        <v>100</v>
      </c>
      <c r="N1191" s="83" t="s">
        <v>100</v>
      </c>
      <c r="O1191" s="83" t="s">
        <v>100</v>
      </c>
      <c r="P1191" s="84">
        <v>0</v>
      </c>
      <c r="Q1191" s="85">
        <f t="shared" si="374"/>
        <v>1</v>
      </c>
      <c r="R1191" s="91">
        <v>9560</v>
      </c>
      <c r="S1191" s="87"/>
      <c r="T1191" s="88">
        <f>IF(S1191=0,0,SUM($S$5:S1191))</f>
        <v>0</v>
      </c>
      <c r="U1191" s="89">
        <f t="shared" si="363"/>
        <v>0</v>
      </c>
      <c r="V1191" s="89">
        <f t="shared" si="364"/>
        <v>0</v>
      </c>
      <c r="W1191" s="90">
        <f t="shared" si="365"/>
        <v>0</v>
      </c>
      <c r="X1191" s="90">
        <f t="shared" si="366"/>
        <v>0</v>
      </c>
      <c r="Y1191" s="89">
        <f t="shared" si="367"/>
        <v>0</v>
      </c>
      <c r="Z1191" s="89">
        <f t="shared" si="368"/>
        <v>0</v>
      </c>
      <c r="AA1191" s="87"/>
      <c r="AB1191" s="87"/>
      <c r="AD1191" s="186" t="s">
        <v>145</v>
      </c>
    </row>
    <row r="1192" spans="1:30" s="74" customFormat="1" ht="12.95" customHeight="1">
      <c r="A1192" s="75" t="str">
        <f t="shared" si="369"/>
        <v/>
      </c>
      <c r="B1192" s="76">
        <f t="shared" si="370"/>
        <v>240</v>
      </c>
      <c r="C1192" s="77">
        <f t="shared" si="371"/>
        <v>0</v>
      </c>
      <c r="D1192" s="78" t="str">
        <f t="shared" si="372"/>
        <v/>
      </c>
      <c r="E1192" s="79">
        <f t="shared" si="373"/>
        <v>40</v>
      </c>
      <c r="F1192" s="80">
        <v>700</v>
      </c>
      <c r="G1192" s="81">
        <v>66.67</v>
      </c>
      <c r="H1192" s="81">
        <v>63.84</v>
      </c>
      <c r="I1192" s="81">
        <v>2.8299999999999983</v>
      </c>
      <c r="J1192" s="81" t="s">
        <v>111</v>
      </c>
      <c r="K1192" s="81" t="s">
        <v>95</v>
      </c>
      <c r="L1192" s="82">
        <v>0</v>
      </c>
      <c r="M1192" s="83" t="s">
        <v>100</v>
      </c>
      <c r="N1192" s="83" t="s">
        <v>100</v>
      </c>
      <c r="O1192" s="83" t="s">
        <v>100</v>
      </c>
      <c r="P1192" s="84">
        <v>0</v>
      </c>
      <c r="Q1192" s="85">
        <f t="shared" si="374"/>
        <v>1</v>
      </c>
      <c r="R1192" s="91">
        <v>9600</v>
      </c>
      <c r="S1192" s="87"/>
      <c r="T1192" s="88">
        <f>IF(S1192=0,0,SUM($S$5:S1192))</f>
        <v>0</v>
      </c>
      <c r="U1192" s="89">
        <f t="shared" si="363"/>
        <v>0</v>
      </c>
      <c r="V1192" s="89">
        <f t="shared" si="364"/>
        <v>0</v>
      </c>
      <c r="W1192" s="90">
        <f t="shared" si="365"/>
        <v>0</v>
      </c>
      <c r="X1192" s="90">
        <f t="shared" si="366"/>
        <v>0</v>
      </c>
      <c r="Y1192" s="89">
        <f t="shared" si="367"/>
        <v>0</v>
      </c>
      <c r="Z1192" s="89">
        <f t="shared" si="368"/>
        <v>0</v>
      </c>
      <c r="AA1192" s="87"/>
      <c r="AB1192" s="87"/>
      <c r="AD1192" s="186" t="s">
        <v>145</v>
      </c>
    </row>
    <row r="1193" spans="1:30" s="74" customFormat="1" ht="12.95" customHeight="1">
      <c r="A1193" s="75" t="str">
        <f t="shared" si="369"/>
        <v/>
      </c>
      <c r="B1193" s="76">
        <f t="shared" si="370"/>
        <v>240</v>
      </c>
      <c r="C1193" s="77">
        <f t="shared" si="371"/>
        <v>8.9</v>
      </c>
      <c r="D1193" s="78" t="str">
        <f t="shared" si="372"/>
        <v/>
      </c>
      <c r="E1193" s="79">
        <f t="shared" si="373"/>
        <v>8.9</v>
      </c>
      <c r="F1193" s="80">
        <v>700</v>
      </c>
      <c r="G1193" s="81">
        <v>66.97</v>
      </c>
      <c r="H1193" s="81">
        <v>64.12</v>
      </c>
      <c r="I1193" s="81">
        <v>2.8499999999999943</v>
      </c>
      <c r="J1193" s="81" t="s">
        <v>111</v>
      </c>
      <c r="K1193" s="81" t="s">
        <v>95</v>
      </c>
      <c r="L1193" s="82">
        <v>0</v>
      </c>
      <c r="M1193" s="83" t="s">
        <v>100</v>
      </c>
      <c r="N1193" s="83" t="s">
        <v>100</v>
      </c>
      <c r="O1193" s="83" t="s">
        <v>100</v>
      </c>
      <c r="P1193" s="84">
        <v>0</v>
      </c>
      <c r="Q1193" s="85">
        <f t="shared" si="374"/>
        <v>1</v>
      </c>
      <c r="R1193" s="91">
        <v>9608.9</v>
      </c>
      <c r="S1193" s="87"/>
      <c r="T1193" s="88">
        <f>IF(S1193=0,0,SUM($S$5:S1193))</f>
        <v>0</v>
      </c>
      <c r="U1193" s="89">
        <f t="shared" ref="U1193:U1257" si="399">IF(S1193=1,Q1193,0)</f>
        <v>0</v>
      </c>
      <c r="V1193" s="89">
        <f t="shared" ref="V1193:V1257" si="400">IF(S1193=1,R1193,0)</f>
        <v>0</v>
      </c>
      <c r="W1193" s="90">
        <f t="shared" ref="W1193:W1257" si="401">IF($S1193=0,0,G1193)</f>
        <v>0</v>
      </c>
      <c r="X1193" s="90">
        <f t="shared" ref="X1193:X1257" si="402">IF($S1193=0,0,H1193)</f>
        <v>0</v>
      </c>
      <c r="Y1193" s="89">
        <f t="shared" ref="Y1193:Y1257" si="403">IF(S1193=1,J1193,0)</f>
        <v>0</v>
      </c>
      <c r="Z1193" s="89">
        <f t="shared" ref="Z1193:Z1257" si="404">IF(S1193=1,K1193,0)</f>
        <v>0</v>
      </c>
      <c r="AA1193" s="87"/>
      <c r="AB1193" s="87"/>
      <c r="AD1193" s="186" t="s">
        <v>145</v>
      </c>
    </row>
    <row r="1194" spans="1:30" s="74" customFormat="1" ht="12.95" customHeight="1">
      <c r="A1194" s="75" t="str">
        <f t="shared" si="369"/>
        <v/>
      </c>
      <c r="B1194" s="76">
        <f t="shared" si="370"/>
        <v>241</v>
      </c>
      <c r="C1194" s="77">
        <f t="shared" si="371"/>
        <v>0</v>
      </c>
      <c r="D1194" s="78" t="str">
        <f t="shared" si="372"/>
        <v/>
      </c>
      <c r="E1194" s="79">
        <f t="shared" si="373"/>
        <v>31.1</v>
      </c>
      <c r="F1194" s="80">
        <v>700</v>
      </c>
      <c r="G1194" s="81">
        <v>67.739999999999995</v>
      </c>
      <c r="H1194" s="81">
        <v>65.099999999999994</v>
      </c>
      <c r="I1194" s="81">
        <v>2.6400000000000006</v>
      </c>
      <c r="J1194" s="81" t="s">
        <v>111</v>
      </c>
      <c r="K1194" s="81" t="s">
        <v>95</v>
      </c>
      <c r="L1194" s="82">
        <v>0</v>
      </c>
      <c r="M1194" s="83" t="s">
        <v>100</v>
      </c>
      <c r="N1194" s="83" t="s">
        <v>100</v>
      </c>
      <c r="O1194" s="83" t="s">
        <v>100</v>
      </c>
      <c r="P1194" s="84">
        <v>0</v>
      </c>
      <c r="Q1194" s="85">
        <f t="shared" si="374"/>
        <v>1</v>
      </c>
      <c r="R1194" s="91">
        <v>9640</v>
      </c>
      <c r="S1194" s="87"/>
      <c r="T1194" s="88">
        <f>IF(S1194=0,0,SUM($S$5:S1194))</f>
        <v>0</v>
      </c>
      <c r="U1194" s="89">
        <f t="shared" si="399"/>
        <v>0</v>
      </c>
      <c r="V1194" s="89">
        <f t="shared" si="400"/>
        <v>0</v>
      </c>
      <c r="W1194" s="90">
        <f t="shared" si="401"/>
        <v>0</v>
      </c>
      <c r="X1194" s="90">
        <f t="shared" si="402"/>
        <v>0</v>
      </c>
      <c r="Y1194" s="89">
        <f t="shared" si="403"/>
        <v>0</v>
      </c>
      <c r="Z1194" s="89">
        <f t="shared" si="404"/>
        <v>0</v>
      </c>
      <c r="AA1194" s="87"/>
      <c r="AB1194" s="87"/>
      <c r="AD1194" s="186" t="s">
        <v>145</v>
      </c>
    </row>
    <row r="1195" spans="1:30" s="74" customFormat="1" ht="12.95" customHeight="1">
      <c r="A1195" s="75" t="str">
        <f t="shared" si="369"/>
        <v/>
      </c>
      <c r="B1195" s="76">
        <f t="shared" si="370"/>
        <v>242</v>
      </c>
      <c r="C1195" s="77">
        <f t="shared" si="371"/>
        <v>0</v>
      </c>
      <c r="D1195" s="78" t="str">
        <f t="shared" si="372"/>
        <v/>
      </c>
      <c r="E1195" s="79">
        <f t="shared" si="373"/>
        <v>40</v>
      </c>
      <c r="F1195" s="80">
        <v>700</v>
      </c>
      <c r="G1195" s="81">
        <v>68.73</v>
      </c>
      <c r="H1195" s="81">
        <v>66.36</v>
      </c>
      <c r="I1195" s="81">
        <v>2.3700000000000045</v>
      </c>
      <c r="J1195" s="81" t="s">
        <v>111</v>
      </c>
      <c r="K1195" s="81" t="s">
        <v>95</v>
      </c>
      <c r="L1195" s="82">
        <v>0</v>
      </c>
      <c r="M1195" s="83" t="s">
        <v>100</v>
      </c>
      <c r="N1195" s="83" t="s">
        <v>100</v>
      </c>
      <c r="O1195" s="83" t="s">
        <v>100</v>
      </c>
      <c r="P1195" s="84">
        <v>0</v>
      </c>
      <c r="Q1195" s="85">
        <f t="shared" si="374"/>
        <v>1</v>
      </c>
      <c r="R1195" s="91">
        <v>9680</v>
      </c>
      <c r="S1195" s="87"/>
      <c r="T1195" s="88">
        <f>IF(S1195=0,0,SUM($S$5:S1195))</f>
        <v>0</v>
      </c>
      <c r="U1195" s="89">
        <f t="shared" si="399"/>
        <v>0</v>
      </c>
      <c r="V1195" s="89">
        <f t="shared" si="400"/>
        <v>0</v>
      </c>
      <c r="W1195" s="90">
        <f t="shared" si="401"/>
        <v>0</v>
      </c>
      <c r="X1195" s="90">
        <f t="shared" si="402"/>
        <v>0</v>
      </c>
      <c r="Y1195" s="89">
        <f t="shared" si="403"/>
        <v>0</v>
      </c>
      <c r="Z1195" s="89">
        <f t="shared" si="404"/>
        <v>0</v>
      </c>
      <c r="AA1195" s="87"/>
      <c r="AB1195" s="87"/>
      <c r="AD1195" s="186" t="s">
        <v>145</v>
      </c>
    </row>
    <row r="1196" spans="1:30" s="74" customFormat="1" ht="12.95" customHeight="1">
      <c r="A1196" s="75" t="str">
        <f t="shared" si="369"/>
        <v/>
      </c>
      <c r="B1196" s="76">
        <f t="shared" si="370"/>
        <v>242</v>
      </c>
      <c r="C1196" s="77">
        <f t="shared" si="371"/>
        <v>27.6</v>
      </c>
      <c r="D1196" s="78" t="str">
        <f t="shared" si="372"/>
        <v/>
      </c>
      <c r="E1196" s="79">
        <f t="shared" si="373"/>
        <v>27.6</v>
      </c>
      <c r="F1196" s="80">
        <v>700</v>
      </c>
      <c r="G1196" s="81">
        <v>69.42</v>
      </c>
      <c r="H1196" s="81">
        <v>67.23</v>
      </c>
      <c r="I1196" s="81">
        <v>2.1899999999999977</v>
      </c>
      <c r="J1196" s="81" t="s">
        <v>111</v>
      </c>
      <c r="K1196" s="81" t="s">
        <v>95</v>
      </c>
      <c r="L1196" s="82">
        <v>0</v>
      </c>
      <c r="M1196" s="83" t="s">
        <v>100</v>
      </c>
      <c r="N1196" s="83" t="s">
        <v>100</v>
      </c>
      <c r="O1196" s="83" t="s">
        <v>100</v>
      </c>
      <c r="P1196" s="84">
        <v>0</v>
      </c>
      <c r="Q1196" s="85">
        <f t="shared" si="374"/>
        <v>1</v>
      </c>
      <c r="R1196" s="91">
        <v>9707.6</v>
      </c>
      <c r="S1196" s="87"/>
      <c r="T1196" s="88">
        <f>IF(S1196=0,0,SUM($S$5:S1196))</f>
        <v>0</v>
      </c>
      <c r="U1196" s="89">
        <f t="shared" si="399"/>
        <v>0</v>
      </c>
      <c r="V1196" s="89">
        <f t="shared" si="400"/>
        <v>0</v>
      </c>
      <c r="W1196" s="90">
        <f t="shared" si="401"/>
        <v>0</v>
      </c>
      <c r="X1196" s="90">
        <f t="shared" si="402"/>
        <v>0</v>
      </c>
      <c r="Y1196" s="89">
        <f t="shared" si="403"/>
        <v>0</v>
      </c>
      <c r="Z1196" s="89">
        <f t="shared" si="404"/>
        <v>0</v>
      </c>
      <c r="AA1196" s="87"/>
      <c r="AB1196" s="87"/>
      <c r="AD1196" s="186" t="s">
        <v>145</v>
      </c>
    </row>
    <row r="1197" spans="1:30" s="74" customFormat="1" ht="12.95" customHeight="1">
      <c r="A1197" s="75" t="str">
        <f t="shared" si="369"/>
        <v/>
      </c>
      <c r="B1197" s="76">
        <f t="shared" si="370"/>
        <v>243</v>
      </c>
      <c r="C1197" s="77">
        <f t="shared" si="371"/>
        <v>0</v>
      </c>
      <c r="D1197" s="78" t="str">
        <f t="shared" si="372"/>
        <v/>
      </c>
      <c r="E1197" s="79">
        <f t="shared" si="373"/>
        <v>12.4</v>
      </c>
      <c r="F1197" s="80">
        <v>700</v>
      </c>
      <c r="G1197" s="81">
        <v>69.569999999999993</v>
      </c>
      <c r="H1197" s="81">
        <v>67.23</v>
      </c>
      <c r="I1197" s="81">
        <v>2.3399999999999892</v>
      </c>
      <c r="J1197" s="81" t="s">
        <v>111</v>
      </c>
      <c r="K1197" s="81" t="s">
        <v>95</v>
      </c>
      <c r="L1197" s="82">
        <v>0</v>
      </c>
      <c r="M1197" s="83" t="s">
        <v>100</v>
      </c>
      <c r="N1197" s="83" t="s">
        <v>100</v>
      </c>
      <c r="O1197" s="83" t="s">
        <v>100</v>
      </c>
      <c r="P1197" s="84">
        <v>0</v>
      </c>
      <c r="Q1197" s="85">
        <f t="shared" si="374"/>
        <v>1</v>
      </c>
      <c r="R1197" s="91">
        <v>9720</v>
      </c>
      <c r="S1197" s="87"/>
      <c r="T1197" s="88">
        <f>IF(S1197=0,0,SUM($S$5:S1197))</f>
        <v>0</v>
      </c>
      <c r="U1197" s="89">
        <f t="shared" si="399"/>
        <v>0</v>
      </c>
      <c r="V1197" s="89">
        <f t="shared" si="400"/>
        <v>0</v>
      </c>
      <c r="W1197" s="90">
        <f t="shared" si="401"/>
        <v>0</v>
      </c>
      <c r="X1197" s="90">
        <f t="shared" si="402"/>
        <v>0</v>
      </c>
      <c r="Y1197" s="89">
        <f t="shared" si="403"/>
        <v>0</v>
      </c>
      <c r="Z1197" s="89">
        <f t="shared" si="404"/>
        <v>0</v>
      </c>
      <c r="AA1197" s="87"/>
      <c r="AB1197" s="87"/>
      <c r="AD1197" s="186" t="s">
        <v>145</v>
      </c>
    </row>
    <row r="1198" spans="1:30" s="74" customFormat="1" ht="12.95" customHeight="1">
      <c r="A1198" s="75" t="str">
        <f t="shared" si="369"/>
        <v/>
      </c>
      <c r="B1198" s="76">
        <f t="shared" si="370"/>
        <v>244</v>
      </c>
      <c r="C1198" s="77">
        <f t="shared" si="371"/>
        <v>0</v>
      </c>
      <c r="D1198" s="78" t="str">
        <f t="shared" si="372"/>
        <v/>
      </c>
      <c r="E1198" s="79">
        <f t="shared" si="373"/>
        <v>40</v>
      </c>
      <c r="F1198" s="80">
        <v>700</v>
      </c>
      <c r="G1198" s="81">
        <v>70.040000000000006</v>
      </c>
      <c r="H1198" s="81">
        <v>67.239999999999995</v>
      </c>
      <c r="I1198" s="81">
        <v>2.8000000000000114</v>
      </c>
      <c r="J1198" s="81" t="s">
        <v>111</v>
      </c>
      <c r="K1198" s="81" t="s">
        <v>95</v>
      </c>
      <c r="L1198" s="82">
        <v>0</v>
      </c>
      <c r="M1198" s="83" t="s">
        <v>100</v>
      </c>
      <c r="N1198" s="83" t="s">
        <v>100</v>
      </c>
      <c r="O1198" s="83" t="s">
        <v>100</v>
      </c>
      <c r="P1198" s="84">
        <v>0</v>
      </c>
      <c r="Q1198" s="85">
        <f t="shared" si="374"/>
        <v>1</v>
      </c>
      <c r="R1198" s="91">
        <v>9760</v>
      </c>
      <c r="S1198" s="87"/>
      <c r="T1198" s="88">
        <f>IF(S1198=0,0,SUM($S$5:S1198))</f>
        <v>0</v>
      </c>
      <c r="U1198" s="89">
        <f t="shared" si="399"/>
        <v>0</v>
      </c>
      <c r="V1198" s="89">
        <f t="shared" si="400"/>
        <v>0</v>
      </c>
      <c r="W1198" s="90">
        <f t="shared" si="401"/>
        <v>0</v>
      </c>
      <c r="X1198" s="90">
        <f t="shared" si="402"/>
        <v>0</v>
      </c>
      <c r="Y1198" s="89">
        <f t="shared" si="403"/>
        <v>0</v>
      </c>
      <c r="Z1198" s="89">
        <f t="shared" si="404"/>
        <v>0</v>
      </c>
      <c r="AA1198" s="87"/>
      <c r="AB1198" s="87"/>
      <c r="AD1198" s="186" t="s">
        <v>145</v>
      </c>
    </row>
    <row r="1199" spans="1:30" s="74" customFormat="1" ht="12.95" customHeight="1">
      <c r="A1199" s="75" t="str">
        <f t="shared" si="369"/>
        <v/>
      </c>
      <c r="B1199" s="76">
        <f t="shared" si="370"/>
        <v>245</v>
      </c>
      <c r="C1199" s="77">
        <f t="shared" si="371"/>
        <v>0</v>
      </c>
      <c r="D1199" s="78" t="str">
        <f t="shared" si="372"/>
        <v/>
      </c>
      <c r="E1199" s="79">
        <f t="shared" si="373"/>
        <v>40</v>
      </c>
      <c r="F1199" s="80">
        <v>700</v>
      </c>
      <c r="G1199" s="81">
        <v>70.52</v>
      </c>
      <c r="H1199" s="81">
        <v>67.25</v>
      </c>
      <c r="I1199" s="81">
        <v>3.269999999999996</v>
      </c>
      <c r="J1199" s="81" t="s">
        <v>111</v>
      </c>
      <c r="K1199" s="81" t="s">
        <v>95</v>
      </c>
      <c r="L1199" s="82">
        <v>0</v>
      </c>
      <c r="M1199" s="83" t="s">
        <v>100</v>
      </c>
      <c r="N1199" s="83" t="s">
        <v>100</v>
      </c>
      <c r="O1199" s="83" t="s">
        <v>100</v>
      </c>
      <c r="P1199" s="84">
        <v>0</v>
      </c>
      <c r="Q1199" s="85">
        <f t="shared" si="374"/>
        <v>1</v>
      </c>
      <c r="R1199" s="91">
        <v>9800</v>
      </c>
      <c r="S1199" s="87"/>
      <c r="T1199" s="88">
        <f>IF(S1199=0,0,SUM($S$5:S1199))</f>
        <v>0</v>
      </c>
      <c r="U1199" s="89">
        <f t="shared" si="399"/>
        <v>0</v>
      </c>
      <c r="V1199" s="89">
        <f t="shared" si="400"/>
        <v>0</v>
      </c>
      <c r="W1199" s="90">
        <f t="shared" si="401"/>
        <v>0</v>
      </c>
      <c r="X1199" s="90">
        <f t="shared" si="402"/>
        <v>0</v>
      </c>
      <c r="Y1199" s="89">
        <f t="shared" si="403"/>
        <v>0</v>
      </c>
      <c r="Z1199" s="89">
        <f t="shared" si="404"/>
        <v>0</v>
      </c>
      <c r="AA1199" s="87"/>
      <c r="AB1199" s="87"/>
      <c r="AD1199" s="186" t="s">
        <v>145</v>
      </c>
    </row>
    <row r="1200" spans="1:30" s="74" customFormat="1" ht="12.95" customHeight="1">
      <c r="A1200" s="75" t="str">
        <f t="shared" si="369"/>
        <v/>
      </c>
      <c r="B1200" s="76">
        <f t="shared" si="370"/>
        <v>245</v>
      </c>
      <c r="C1200" s="77">
        <f t="shared" si="371"/>
        <v>29.6</v>
      </c>
      <c r="D1200" s="78" t="str">
        <f t="shared" si="372"/>
        <v/>
      </c>
      <c r="E1200" s="79">
        <f t="shared" si="373"/>
        <v>29.6</v>
      </c>
      <c r="F1200" s="80">
        <v>700</v>
      </c>
      <c r="G1200" s="81">
        <v>70.87</v>
      </c>
      <c r="H1200" s="81">
        <v>67.260000000000005</v>
      </c>
      <c r="I1200" s="81">
        <v>3.6099999999999994</v>
      </c>
      <c r="J1200" s="81" t="s">
        <v>111</v>
      </c>
      <c r="K1200" s="81" t="s">
        <v>95</v>
      </c>
      <c r="L1200" s="82">
        <v>0</v>
      </c>
      <c r="M1200" s="83" t="s">
        <v>106</v>
      </c>
      <c r="N1200" s="83" t="s">
        <v>100</v>
      </c>
      <c r="O1200" s="83" t="s">
        <v>100</v>
      </c>
      <c r="P1200" s="84">
        <v>0</v>
      </c>
      <c r="Q1200" s="85">
        <f t="shared" si="374"/>
        <v>1</v>
      </c>
      <c r="R1200" s="91">
        <v>9829.6</v>
      </c>
      <c r="S1200" s="87"/>
      <c r="T1200" s="88">
        <f>IF(S1200=0,0,SUM($S$5:S1200))</f>
        <v>0</v>
      </c>
      <c r="U1200" s="89">
        <f t="shared" si="399"/>
        <v>0</v>
      </c>
      <c r="V1200" s="89">
        <f t="shared" si="400"/>
        <v>0</v>
      </c>
      <c r="W1200" s="90">
        <f t="shared" si="401"/>
        <v>0</v>
      </c>
      <c r="X1200" s="90">
        <f t="shared" si="402"/>
        <v>0</v>
      </c>
      <c r="Y1200" s="89">
        <f t="shared" si="403"/>
        <v>0</v>
      </c>
      <c r="Z1200" s="89">
        <f t="shared" si="404"/>
        <v>0</v>
      </c>
      <c r="AA1200" s="87"/>
      <c r="AB1200" s="87"/>
      <c r="AD1200" s="186" t="s">
        <v>145</v>
      </c>
    </row>
    <row r="1201" spans="1:30" s="74" customFormat="1" ht="12.95" customHeight="1">
      <c r="A1201" s="75" t="str">
        <f t="shared" si="369"/>
        <v/>
      </c>
      <c r="B1201" s="76">
        <f t="shared" si="370"/>
        <v>245</v>
      </c>
      <c r="C1201" s="77">
        <f t="shared" si="371"/>
        <v>33.6</v>
      </c>
      <c r="D1201" s="78" t="str">
        <f t="shared" si="372"/>
        <v/>
      </c>
      <c r="E1201" s="79">
        <f t="shared" si="373"/>
        <v>4</v>
      </c>
      <c r="F1201" s="80">
        <v>700</v>
      </c>
      <c r="G1201" s="81">
        <v>70.92</v>
      </c>
      <c r="H1201" s="81">
        <v>67.260000000000005</v>
      </c>
      <c r="I1201" s="81">
        <v>3.6599999999999966</v>
      </c>
      <c r="J1201" s="81" t="s">
        <v>111</v>
      </c>
      <c r="K1201" s="81" t="s">
        <v>95</v>
      </c>
      <c r="L1201" s="82">
        <v>0</v>
      </c>
      <c r="M1201" s="83" t="s">
        <v>106</v>
      </c>
      <c r="N1201" s="83" t="s">
        <v>100</v>
      </c>
      <c r="O1201" s="83" t="s">
        <v>100</v>
      </c>
      <c r="P1201" s="84">
        <v>0</v>
      </c>
      <c r="Q1201" s="85">
        <f t="shared" si="374"/>
        <v>1</v>
      </c>
      <c r="R1201" s="91">
        <v>9833.6</v>
      </c>
      <c r="S1201" s="87"/>
      <c r="T1201" s="88">
        <f>IF(S1201=0,0,SUM($S$5:S1201))</f>
        <v>0</v>
      </c>
      <c r="U1201" s="89">
        <f t="shared" si="399"/>
        <v>0</v>
      </c>
      <c r="V1201" s="89">
        <f t="shared" si="400"/>
        <v>0</v>
      </c>
      <c r="W1201" s="90">
        <f t="shared" si="401"/>
        <v>0</v>
      </c>
      <c r="X1201" s="90">
        <f t="shared" si="402"/>
        <v>0</v>
      </c>
      <c r="Y1201" s="89">
        <f t="shared" si="403"/>
        <v>0</v>
      </c>
      <c r="Z1201" s="89">
        <f t="shared" si="404"/>
        <v>0</v>
      </c>
      <c r="AA1201" s="87"/>
      <c r="AB1201" s="87"/>
      <c r="AD1201" s="186" t="s">
        <v>145</v>
      </c>
    </row>
    <row r="1202" spans="1:30" s="74" customFormat="1" ht="12.95" customHeight="1">
      <c r="A1202" s="75" t="str">
        <f t="shared" si="369"/>
        <v/>
      </c>
      <c r="B1202" s="76">
        <f t="shared" si="370"/>
        <v>246</v>
      </c>
      <c r="C1202" s="77">
        <f t="shared" si="371"/>
        <v>0</v>
      </c>
      <c r="D1202" s="78" t="str">
        <f t="shared" si="372"/>
        <v>(전)</v>
      </c>
      <c r="E1202" s="79">
        <f t="shared" si="373"/>
        <v>6.4</v>
      </c>
      <c r="F1202" s="80">
        <v>700</v>
      </c>
      <c r="G1202" s="81">
        <v>71</v>
      </c>
      <c r="H1202" s="81">
        <v>67.260000000000005</v>
      </c>
      <c r="I1202" s="81">
        <v>3.7399999999999949</v>
      </c>
      <c r="J1202" s="81" t="s">
        <v>111</v>
      </c>
      <c r="K1202" s="81" t="s">
        <v>95</v>
      </c>
      <c r="L1202" s="82">
        <v>0</v>
      </c>
      <c r="M1202" s="83" t="s">
        <v>100</v>
      </c>
      <c r="N1202" s="83" t="s">
        <v>100</v>
      </c>
      <c r="O1202" s="83" t="s">
        <v>100</v>
      </c>
      <c r="P1202" s="84">
        <v>0</v>
      </c>
      <c r="Q1202" s="85">
        <f t="shared" si="374"/>
        <v>1</v>
      </c>
      <c r="R1202" s="91">
        <v>9840</v>
      </c>
      <c r="S1202" s="87"/>
      <c r="T1202" s="88">
        <f>IF(S1202=0,0,SUM($S$5:S1202))</f>
        <v>0</v>
      </c>
      <c r="U1202" s="89">
        <f t="shared" si="399"/>
        <v>0</v>
      </c>
      <c r="V1202" s="89">
        <f t="shared" si="400"/>
        <v>0</v>
      </c>
      <c r="W1202" s="90">
        <f t="shared" si="401"/>
        <v>0</v>
      </c>
      <c r="X1202" s="90">
        <f t="shared" si="402"/>
        <v>0</v>
      </c>
      <c r="Y1202" s="89">
        <f t="shared" si="403"/>
        <v>0</v>
      </c>
      <c r="Z1202" s="89">
        <f t="shared" si="404"/>
        <v>0</v>
      </c>
      <c r="AA1202" s="87"/>
      <c r="AB1202" s="87"/>
      <c r="AD1202" s="186" t="s">
        <v>145</v>
      </c>
    </row>
    <row r="1203" spans="1:30" s="74" customFormat="1" ht="12.95" customHeight="1">
      <c r="A1203" s="75" t="str">
        <f t="shared" si="369"/>
        <v/>
      </c>
      <c r="B1203" s="76">
        <f t="shared" si="370"/>
        <v>246</v>
      </c>
      <c r="C1203" s="77">
        <f t="shared" si="371"/>
        <v>0</v>
      </c>
      <c r="D1203" s="78" t="str">
        <f t="shared" si="372"/>
        <v>(후)</v>
      </c>
      <c r="E1203" s="79">
        <f t="shared" si="373"/>
        <v>0</v>
      </c>
      <c r="F1203" s="80">
        <v>700</v>
      </c>
      <c r="G1203" s="81">
        <v>71</v>
      </c>
      <c r="H1203" s="81">
        <v>67.260000000000005</v>
      </c>
      <c r="I1203" s="81">
        <v>3.7399999999999949</v>
      </c>
      <c r="J1203" s="81" t="s">
        <v>111</v>
      </c>
      <c r="K1203" s="81" t="s">
        <v>96</v>
      </c>
      <c r="L1203" s="82">
        <v>0</v>
      </c>
      <c r="M1203" s="83" t="s">
        <v>100</v>
      </c>
      <c r="N1203" s="83" t="s">
        <v>100</v>
      </c>
      <c r="O1203" s="83" t="s">
        <v>100</v>
      </c>
      <c r="P1203" s="84">
        <v>0</v>
      </c>
      <c r="Q1203" s="85">
        <f t="shared" si="374"/>
        <v>1</v>
      </c>
      <c r="R1203" s="91">
        <v>9840</v>
      </c>
      <c r="S1203" s="87"/>
      <c r="T1203" s="88">
        <f>IF(S1203=0,0,SUM($S$5:S1203))</f>
        <v>0</v>
      </c>
      <c r="U1203" s="89">
        <f t="shared" si="399"/>
        <v>0</v>
      </c>
      <c r="V1203" s="89">
        <f t="shared" si="400"/>
        <v>0</v>
      </c>
      <c r="W1203" s="90">
        <f t="shared" si="401"/>
        <v>0</v>
      </c>
      <c r="X1203" s="90">
        <f t="shared" si="402"/>
        <v>0</v>
      </c>
      <c r="Y1203" s="89">
        <f t="shared" si="403"/>
        <v>0</v>
      </c>
      <c r="Z1203" s="89">
        <f t="shared" si="404"/>
        <v>0</v>
      </c>
      <c r="AA1203" s="87"/>
      <c r="AB1203" s="87"/>
      <c r="AD1203" s="186" t="s">
        <v>145</v>
      </c>
    </row>
    <row r="1204" spans="1:30" s="74" customFormat="1" ht="12.95" customHeight="1">
      <c r="A1204" s="75" t="str">
        <f t="shared" si="369"/>
        <v/>
      </c>
      <c r="B1204" s="76">
        <f t="shared" si="370"/>
        <v>246</v>
      </c>
      <c r="C1204" s="77">
        <f t="shared" si="371"/>
        <v>29.6</v>
      </c>
      <c r="D1204" s="78" t="str">
        <f t="shared" si="372"/>
        <v/>
      </c>
      <c r="E1204" s="79">
        <f t="shared" si="373"/>
        <v>29.6</v>
      </c>
      <c r="F1204" s="80">
        <v>700</v>
      </c>
      <c r="G1204" s="81">
        <v>71.349999999999994</v>
      </c>
      <c r="H1204" s="81">
        <v>67.27</v>
      </c>
      <c r="I1204" s="81">
        <v>4.0799999999999983</v>
      </c>
      <c r="J1204" s="81" t="s">
        <v>111</v>
      </c>
      <c r="K1204" s="81" t="s">
        <v>96</v>
      </c>
      <c r="L1204" s="82">
        <v>0</v>
      </c>
      <c r="M1204" s="83" t="s">
        <v>100</v>
      </c>
      <c r="N1204" s="83" t="s">
        <v>100</v>
      </c>
      <c r="O1204" s="83" t="s">
        <v>100</v>
      </c>
      <c r="P1204" s="84">
        <v>0</v>
      </c>
      <c r="Q1204" s="85">
        <f t="shared" si="374"/>
        <v>1</v>
      </c>
      <c r="R1204" s="91">
        <v>9869.6</v>
      </c>
      <c r="S1204" s="87"/>
      <c r="T1204" s="88">
        <f>IF(S1204=0,0,SUM($S$5:S1204))</f>
        <v>0</v>
      </c>
      <c r="U1204" s="89">
        <f t="shared" si="399"/>
        <v>0</v>
      </c>
      <c r="V1204" s="89">
        <f t="shared" si="400"/>
        <v>0</v>
      </c>
      <c r="W1204" s="90">
        <f t="shared" si="401"/>
        <v>0</v>
      </c>
      <c r="X1204" s="90">
        <f t="shared" si="402"/>
        <v>0</v>
      </c>
      <c r="Y1204" s="89">
        <f t="shared" si="403"/>
        <v>0</v>
      </c>
      <c r="Z1204" s="89">
        <f t="shared" si="404"/>
        <v>0</v>
      </c>
      <c r="AA1204" s="87"/>
      <c r="AB1204" s="87"/>
      <c r="AD1204" s="186" t="s">
        <v>145</v>
      </c>
    </row>
    <row r="1205" spans="1:30" s="74" customFormat="1" ht="12.95" customHeight="1">
      <c r="A1205" s="75" t="str">
        <f t="shared" si="369"/>
        <v/>
      </c>
      <c r="B1205" s="76">
        <f t="shared" si="370"/>
        <v>246</v>
      </c>
      <c r="C1205" s="77">
        <f t="shared" si="371"/>
        <v>34.4</v>
      </c>
      <c r="D1205" s="78" t="str">
        <f t="shared" si="372"/>
        <v>(전)</v>
      </c>
      <c r="E1205" s="79">
        <f t="shared" si="373"/>
        <v>4.8</v>
      </c>
      <c r="F1205" s="80">
        <v>700</v>
      </c>
      <c r="G1205" s="81">
        <v>71.31</v>
      </c>
      <c r="H1205" s="81">
        <v>67.27</v>
      </c>
      <c r="I1205" s="81">
        <v>4.0400000000000063</v>
      </c>
      <c r="J1205" s="81" t="s">
        <v>111</v>
      </c>
      <c r="K1205" s="81" t="s">
        <v>96</v>
      </c>
      <c r="L1205" s="82">
        <v>0</v>
      </c>
      <c r="M1205" s="83" t="s">
        <v>100</v>
      </c>
      <c r="N1205" s="83" t="s">
        <v>100</v>
      </c>
      <c r="O1205" s="83" t="s">
        <v>100</v>
      </c>
      <c r="P1205" s="84">
        <v>0</v>
      </c>
      <c r="Q1205" s="85">
        <f t="shared" si="374"/>
        <v>1</v>
      </c>
      <c r="R1205" s="91">
        <v>9874.4</v>
      </c>
      <c r="S1205" s="87"/>
      <c r="T1205" s="88">
        <f>IF(S1205=0,0,SUM($S$5:S1205))</f>
        <v>0</v>
      </c>
      <c r="U1205" s="89">
        <f t="shared" si="399"/>
        <v>0</v>
      </c>
      <c r="V1205" s="89">
        <f t="shared" si="400"/>
        <v>0</v>
      </c>
      <c r="W1205" s="90">
        <f t="shared" si="401"/>
        <v>0</v>
      </c>
      <c r="X1205" s="90">
        <f t="shared" si="402"/>
        <v>0</v>
      </c>
      <c r="Y1205" s="89">
        <f t="shared" si="403"/>
        <v>0</v>
      </c>
      <c r="Z1205" s="89">
        <f t="shared" si="404"/>
        <v>0</v>
      </c>
      <c r="AA1205" s="87"/>
      <c r="AB1205" s="87"/>
      <c r="AD1205" s="186" t="s">
        <v>145</v>
      </c>
    </row>
    <row r="1206" spans="1:30" s="74" customFormat="1" ht="12.95" customHeight="1">
      <c r="A1206" s="75" t="str">
        <f t="shared" si="369"/>
        <v/>
      </c>
      <c r="B1206" s="76">
        <f t="shared" si="370"/>
        <v>246</v>
      </c>
      <c r="C1206" s="77">
        <f t="shared" si="371"/>
        <v>34.4</v>
      </c>
      <c r="D1206" s="78" t="str">
        <f t="shared" si="372"/>
        <v>(후)</v>
      </c>
      <c r="E1206" s="79">
        <f t="shared" si="373"/>
        <v>0</v>
      </c>
      <c r="F1206" s="80">
        <v>700</v>
      </c>
      <c r="G1206" s="81">
        <v>71.31</v>
      </c>
      <c r="H1206" s="81">
        <v>67.27</v>
      </c>
      <c r="I1206" s="81">
        <v>4.0400000000000063</v>
      </c>
      <c r="J1206" s="81" t="s">
        <v>111</v>
      </c>
      <c r="K1206" s="81" t="s">
        <v>113</v>
      </c>
      <c r="L1206" s="82" t="s">
        <v>114</v>
      </c>
      <c r="M1206" s="83" t="s">
        <v>100</v>
      </c>
      <c r="N1206" s="83" t="s">
        <v>100</v>
      </c>
      <c r="O1206" s="83" t="s">
        <v>100</v>
      </c>
      <c r="P1206" s="84">
        <v>0</v>
      </c>
      <c r="Q1206" s="85">
        <f t="shared" si="374"/>
        <v>1</v>
      </c>
      <c r="R1206" s="91">
        <v>9874.4</v>
      </c>
      <c r="S1206" s="87"/>
      <c r="T1206" s="88">
        <f>IF(S1206=0,0,SUM($S$5:S1206))</f>
        <v>0</v>
      </c>
      <c r="U1206" s="89">
        <f t="shared" si="399"/>
        <v>0</v>
      </c>
      <c r="V1206" s="89">
        <f t="shared" si="400"/>
        <v>0</v>
      </c>
      <c r="W1206" s="90">
        <f t="shared" si="401"/>
        <v>0</v>
      </c>
      <c r="X1206" s="90">
        <f t="shared" si="402"/>
        <v>0</v>
      </c>
      <c r="Y1206" s="89">
        <f t="shared" si="403"/>
        <v>0</v>
      </c>
      <c r="Z1206" s="89">
        <f t="shared" si="404"/>
        <v>0</v>
      </c>
      <c r="AA1206" s="87"/>
      <c r="AB1206" s="87"/>
      <c r="AD1206" s="186" t="s">
        <v>145</v>
      </c>
    </row>
    <row r="1207" spans="1:30" s="74" customFormat="1" ht="12.95" customHeight="1">
      <c r="A1207" s="75" t="str">
        <f t="shared" si="369"/>
        <v/>
      </c>
      <c r="B1207" s="76">
        <f t="shared" si="370"/>
        <v>246</v>
      </c>
      <c r="C1207" s="77">
        <f t="shared" si="371"/>
        <v>36.799999999999997</v>
      </c>
      <c r="D1207" s="78" t="str">
        <f t="shared" si="372"/>
        <v>(전)</v>
      </c>
      <c r="E1207" s="79">
        <f t="shared" si="373"/>
        <v>2.4</v>
      </c>
      <c r="F1207" s="80">
        <v>700</v>
      </c>
      <c r="G1207" s="81">
        <v>71.290000000000006</v>
      </c>
      <c r="H1207" s="81">
        <v>67.27</v>
      </c>
      <c r="I1207" s="81">
        <v>4.0200000000000102</v>
      </c>
      <c r="J1207" s="81" t="s">
        <v>111</v>
      </c>
      <c r="K1207" s="81" t="s">
        <v>113</v>
      </c>
      <c r="L1207" s="82" t="s">
        <v>114</v>
      </c>
      <c r="M1207" s="83" t="s">
        <v>100</v>
      </c>
      <c r="N1207" s="83" t="s">
        <v>100</v>
      </c>
      <c r="O1207" s="83" t="s">
        <v>100</v>
      </c>
      <c r="P1207" s="84">
        <v>0</v>
      </c>
      <c r="Q1207" s="85">
        <f t="shared" si="374"/>
        <v>1</v>
      </c>
      <c r="R1207" s="91">
        <v>9876.7999999999993</v>
      </c>
      <c r="S1207" s="87"/>
      <c r="T1207" s="88">
        <f>IF(S1207=0,0,SUM($S$5:S1207))</f>
        <v>0</v>
      </c>
      <c r="U1207" s="89">
        <f t="shared" si="399"/>
        <v>0</v>
      </c>
      <c r="V1207" s="89">
        <f t="shared" si="400"/>
        <v>0</v>
      </c>
      <c r="W1207" s="90">
        <f t="shared" si="401"/>
        <v>0</v>
      </c>
      <c r="X1207" s="90">
        <f t="shared" si="402"/>
        <v>0</v>
      </c>
      <c r="Y1207" s="89">
        <f t="shared" si="403"/>
        <v>0</v>
      </c>
      <c r="Z1207" s="89">
        <f t="shared" si="404"/>
        <v>0</v>
      </c>
      <c r="AA1207" s="87"/>
      <c r="AB1207" s="87"/>
      <c r="AD1207" s="186" t="s">
        <v>145</v>
      </c>
    </row>
    <row r="1208" spans="1:30" s="74" customFormat="1" ht="12.95" customHeight="1">
      <c r="A1208" s="75" t="str">
        <f t="shared" si="369"/>
        <v/>
      </c>
      <c r="B1208" s="76">
        <f t="shared" si="370"/>
        <v>246</v>
      </c>
      <c r="C1208" s="77">
        <f t="shared" si="371"/>
        <v>36.799999999999997</v>
      </c>
      <c r="D1208" s="78" t="str">
        <f t="shared" si="372"/>
        <v>(후)</v>
      </c>
      <c r="E1208" s="79">
        <f t="shared" si="373"/>
        <v>0</v>
      </c>
      <c r="F1208" s="80">
        <v>700</v>
      </c>
      <c r="G1208" s="81">
        <v>71.290000000000006</v>
      </c>
      <c r="H1208" s="81">
        <v>67.27</v>
      </c>
      <c r="I1208" s="81">
        <v>4.0200000000000102</v>
      </c>
      <c r="J1208" s="81" t="s">
        <v>111</v>
      </c>
      <c r="K1208" s="81" t="s">
        <v>96</v>
      </c>
      <c r="L1208" s="82">
        <v>0</v>
      </c>
      <c r="M1208" s="83" t="s">
        <v>100</v>
      </c>
      <c r="N1208" s="83" t="s">
        <v>100</v>
      </c>
      <c r="O1208" s="83" t="s">
        <v>100</v>
      </c>
      <c r="P1208" s="84">
        <v>0</v>
      </c>
      <c r="Q1208" s="85">
        <f t="shared" si="374"/>
        <v>1</v>
      </c>
      <c r="R1208" s="91">
        <v>9876.7999999999993</v>
      </c>
      <c r="S1208" s="87"/>
      <c r="T1208" s="88">
        <f>IF(S1208=0,0,SUM($S$5:S1208))</f>
        <v>0</v>
      </c>
      <c r="U1208" s="89">
        <f t="shared" si="399"/>
        <v>0</v>
      </c>
      <c r="V1208" s="89">
        <f t="shared" si="400"/>
        <v>0</v>
      </c>
      <c r="W1208" s="90">
        <f t="shared" si="401"/>
        <v>0</v>
      </c>
      <c r="X1208" s="90">
        <f t="shared" si="402"/>
        <v>0</v>
      </c>
      <c r="Y1208" s="89">
        <f t="shared" si="403"/>
        <v>0</v>
      </c>
      <c r="Z1208" s="89">
        <f t="shared" si="404"/>
        <v>0</v>
      </c>
      <c r="AA1208" s="87"/>
      <c r="AB1208" s="87"/>
      <c r="AD1208" s="186" t="s">
        <v>145</v>
      </c>
    </row>
    <row r="1209" spans="1:30" s="74" customFormat="1" ht="12.95" customHeight="1">
      <c r="A1209" s="75" t="str">
        <f t="shared" si="369"/>
        <v/>
      </c>
      <c r="B1209" s="76">
        <f t="shared" si="370"/>
        <v>247</v>
      </c>
      <c r="C1209" s="77">
        <f t="shared" si="371"/>
        <v>0</v>
      </c>
      <c r="D1209" s="78" t="str">
        <f t="shared" si="372"/>
        <v/>
      </c>
      <c r="E1209" s="79">
        <f t="shared" si="373"/>
        <v>3.2</v>
      </c>
      <c r="F1209" s="80">
        <v>700</v>
      </c>
      <c r="G1209" s="81">
        <v>71.27</v>
      </c>
      <c r="H1209" s="81">
        <v>67.27</v>
      </c>
      <c r="I1209" s="81">
        <v>4</v>
      </c>
      <c r="J1209" s="81" t="s">
        <v>111</v>
      </c>
      <c r="K1209" s="81" t="s">
        <v>96</v>
      </c>
      <c r="L1209" s="82">
        <v>0</v>
      </c>
      <c r="M1209" s="83" t="s">
        <v>100</v>
      </c>
      <c r="N1209" s="83" t="s">
        <v>100</v>
      </c>
      <c r="O1209" s="83" t="s">
        <v>100</v>
      </c>
      <c r="P1209" s="84">
        <v>0</v>
      </c>
      <c r="Q1209" s="85">
        <f t="shared" si="374"/>
        <v>1</v>
      </c>
      <c r="R1209" s="91">
        <v>9880</v>
      </c>
      <c r="S1209" s="87"/>
      <c r="T1209" s="88">
        <f>IF(S1209=0,0,SUM($S$5:S1209))</f>
        <v>0</v>
      </c>
      <c r="U1209" s="89">
        <f t="shared" si="399"/>
        <v>0</v>
      </c>
      <c r="V1209" s="89">
        <f t="shared" si="400"/>
        <v>0</v>
      </c>
      <c r="W1209" s="90">
        <f t="shared" si="401"/>
        <v>0</v>
      </c>
      <c r="X1209" s="90">
        <f t="shared" si="402"/>
        <v>0</v>
      </c>
      <c r="Y1209" s="89">
        <f t="shared" si="403"/>
        <v>0</v>
      </c>
      <c r="Z1209" s="89">
        <f t="shared" si="404"/>
        <v>0</v>
      </c>
      <c r="AA1209" s="87"/>
      <c r="AB1209" s="87"/>
      <c r="AD1209" s="186" t="s">
        <v>145</v>
      </c>
    </row>
    <row r="1210" spans="1:30" s="74" customFormat="1" ht="12.95" customHeight="1">
      <c r="A1210" s="75" t="str">
        <f t="shared" ref="A1210:A1212" si="405">IF(P1210&gt;0,P1210,"")</f>
        <v/>
      </c>
      <c r="B1210" s="76">
        <f t="shared" ref="B1210:B1212" si="406">ROUNDDOWN(R1210/$P$2,0)</f>
        <v>247</v>
      </c>
      <c r="C1210" s="77">
        <f t="shared" ref="C1210:C1212" si="407">ROUND(R1210-(B1210*$P$2),2)</f>
        <v>29.6</v>
      </c>
      <c r="D1210" s="78" t="str">
        <f t="shared" ref="D1210:D1212" si="408">IF(D1209="(전)","(후)",IF(AND(B1210=B1211,C1210=C1211),"(전)",""))</f>
        <v>(전)</v>
      </c>
      <c r="E1210" s="79">
        <f t="shared" ref="E1210:E1212" si="409">IF(P1210&gt;0,0,ROUND(((B1210*$P$2)+C1210)-((B1209*$P$2)+C1209),2))</f>
        <v>29.6</v>
      </c>
      <c r="F1210" s="80">
        <v>700</v>
      </c>
      <c r="G1210" s="81">
        <v>71.03</v>
      </c>
      <c r="H1210" s="81">
        <v>67.27</v>
      </c>
      <c r="I1210" s="81">
        <v>3.7600000000000051</v>
      </c>
      <c r="J1210" s="81" t="s">
        <v>111</v>
      </c>
      <c r="K1210" s="81" t="s">
        <v>96</v>
      </c>
      <c r="L1210" s="82">
        <v>0</v>
      </c>
      <c r="M1210" s="83" t="s">
        <v>100</v>
      </c>
      <c r="N1210" s="83" t="s">
        <v>100</v>
      </c>
      <c r="O1210" s="83" t="s">
        <v>100</v>
      </c>
      <c r="P1210" s="84">
        <v>0</v>
      </c>
      <c r="Q1210" s="85">
        <f t="shared" ref="Q1210:Q1212" si="410">IF(P1210=0,Q1209,P1210)</f>
        <v>1</v>
      </c>
      <c r="R1210" s="91">
        <v>9909.6</v>
      </c>
      <c r="S1210" s="87"/>
      <c r="T1210" s="88">
        <f>IF(S1210=0,0,SUM($S$5:S1210))</f>
        <v>0</v>
      </c>
      <c r="U1210" s="89">
        <f t="shared" ref="U1210:U1212" si="411">IF(S1210=1,Q1210,0)</f>
        <v>0</v>
      </c>
      <c r="V1210" s="89">
        <f t="shared" ref="V1210:V1212" si="412">IF(S1210=1,R1210,0)</f>
        <v>0</v>
      </c>
      <c r="W1210" s="90">
        <f t="shared" ref="W1210:W1212" si="413">IF($S1210=0,0,G1210)</f>
        <v>0</v>
      </c>
      <c r="X1210" s="90">
        <f t="shared" ref="X1210:X1212" si="414">IF($S1210=0,0,H1210)</f>
        <v>0</v>
      </c>
      <c r="Y1210" s="89">
        <f t="shared" ref="Y1210:Y1212" si="415">IF(S1210=1,J1210,0)</f>
        <v>0</v>
      </c>
      <c r="Z1210" s="89">
        <f t="shared" ref="Z1210:Z1212" si="416">IF(S1210=1,K1210,0)</f>
        <v>0</v>
      </c>
      <c r="AA1210" s="87"/>
      <c r="AB1210" s="87"/>
      <c r="AD1210" s="186" t="s">
        <v>145</v>
      </c>
    </row>
    <row r="1211" spans="1:30" s="210" customFormat="1" ht="12.95" customHeight="1">
      <c r="A1211" s="194" t="str">
        <f t="shared" si="405"/>
        <v/>
      </c>
      <c r="B1211" s="195">
        <f t="shared" si="406"/>
        <v>247</v>
      </c>
      <c r="C1211" s="196">
        <f t="shared" si="407"/>
        <v>29.6</v>
      </c>
      <c r="D1211" s="197" t="str">
        <f t="shared" si="408"/>
        <v>(후)</v>
      </c>
      <c r="E1211" s="198">
        <f t="shared" si="409"/>
        <v>0</v>
      </c>
      <c r="F1211" s="199">
        <v>700</v>
      </c>
      <c r="G1211" s="200">
        <v>71.03</v>
      </c>
      <c r="H1211" s="200">
        <v>67.27</v>
      </c>
      <c r="I1211" s="200">
        <v>3.7600000000000051</v>
      </c>
      <c r="J1211" s="200" t="s">
        <v>111</v>
      </c>
      <c r="K1211" s="200" t="s">
        <v>95</v>
      </c>
      <c r="L1211" s="201">
        <v>0</v>
      </c>
      <c r="M1211" s="202" t="s">
        <v>100</v>
      </c>
      <c r="N1211" s="202" t="s">
        <v>100</v>
      </c>
      <c r="O1211" s="202" t="s">
        <v>100</v>
      </c>
      <c r="P1211" s="203">
        <v>0</v>
      </c>
      <c r="Q1211" s="204">
        <f t="shared" si="410"/>
        <v>1</v>
      </c>
      <c r="R1211" s="205">
        <v>9909.6</v>
      </c>
      <c r="S1211" s="206"/>
      <c r="T1211" s="207">
        <f>IF(S1211=0,0,SUM($S$5:S1211))</f>
        <v>0</v>
      </c>
      <c r="U1211" s="208">
        <f t="shared" si="411"/>
        <v>0</v>
      </c>
      <c r="V1211" s="208">
        <f t="shared" si="412"/>
        <v>0</v>
      </c>
      <c r="W1211" s="209">
        <f t="shared" si="413"/>
        <v>0</v>
      </c>
      <c r="X1211" s="209">
        <f t="shared" si="414"/>
        <v>0</v>
      </c>
      <c r="Y1211" s="208">
        <f t="shared" si="415"/>
        <v>0</v>
      </c>
      <c r="Z1211" s="208">
        <f t="shared" si="416"/>
        <v>0</v>
      </c>
      <c r="AA1211" s="206"/>
      <c r="AB1211" s="206"/>
      <c r="AD1211" s="211" t="s">
        <v>145</v>
      </c>
    </row>
    <row r="1212" spans="1:30" s="74" customFormat="1" ht="12.95" customHeight="1">
      <c r="A1212" s="75" t="str">
        <f t="shared" si="405"/>
        <v/>
      </c>
      <c r="B1212" s="76">
        <f t="shared" si="406"/>
        <v>248</v>
      </c>
      <c r="C1212" s="77">
        <f t="shared" si="407"/>
        <v>0</v>
      </c>
      <c r="D1212" s="78" t="str">
        <f t="shared" si="408"/>
        <v>(전)</v>
      </c>
      <c r="E1212" s="79">
        <f t="shared" si="409"/>
        <v>10.4</v>
      </c>
      <c r="F1212" s="80">
        <v>700</v>
      </c>
      <c r="G1212" s="81">
        <v>70.97</v>
      </c>
      <c r="H1212" s="81">
        <v>67.28</v>
      </c>
      <c r="I1212" s="81">
        <v>3.6899999999999977</v>
      </c>
      <c r="J1212" s="81" t="s">
        <v>111</v>
      </c>
      <c r="K1212" s="81" t="s">
        <v>95</v>
      </c>
      <c r="L1212" s="82">
        <v>0</v>
      </c>
      <c r="M1212" s="83" t="s">
        <v>100</v>
      </c>
      <c r="N1212" s="83" t="s">
        <v>100</v>
      </c>
      <c r="O1212" s="83" t="s">
        <v>100</v>
      </c>
      <c r="P1212" s="84">
        <v>0</v>
      </c>
      <c r="Q1212" s="85">
        <f t="shared" si="410"/>
        <v>1</v>
      </c>
      <c r="R1212" s="91">
        <v>9920</v>
      </c>
      <c r="S1212" s="87"/>
      <c r="T1212" s="88">
        <f>IF(S1212=0,0,SUM($S$5:S1212))</f>
        <v>0</v>
      </c>
      <c r="U1212" s="89">
        <f t="shared" si="411"/>
        <v>0</v>
      </c>
      <c r="V1212" s="89">
        <f t="shared" si="412"/>
        <v>0</v>
      </c>
      <c r="W1212" s="90">
        <f t="shared" si="413"/>
        <v>0</v>
      </c>
      <c r="X1212" s="90">
        <f t="shared" si="414"/>
        <v>0</v>
      </c>
      <c r="Y1212" s="89">
        <f t="shared" si="415"/>
        <v>0</v>
      </c>
      <c r="Z1212" s="89">
        <f t="shared" si="416"/>
        <v>0</v>
      </c>
      <c r="AA1212" s="87"/>
      <c r="AB1212" s="87"/>
      <c r="AD1212" s="186" t="s">
        <v>145</v>
      </c>
    </row>
    <row r="1213" spans="1:30" s="74" customFormat="1" ht="12.95" customHeight="1">
      <c r="A1213" s="75" t="str">
        <f t="shared" si="369"/>
        <v/>
      </c>
      <c r="B1213" s="76">
        <f t="shared" si="370"/>
        <v>248</v>
      </c>
      <c r="C1213" s="77">
        <f t="shared" si="371"/>
        <v>0</v>
      </c>
      <c r="D1213" s="78" t="str">
        <f t="shared" si="372"/>
        <v>(후)</v>
      </c>
      <c r="E1213" s="79">
        <f t="shared" si="373"/>
        <v>0</v>
      </c>
      <c r="F1213" s="80">
        <v>700</v>
      </c>
      <c r="G1213" s="81">
        <v>70.97</v>
      </c>
      <c r="H1213" s="81">
        <v>67.28</v>
      </c>
      <c r="I1213" s="81">
        <v>3.6899999999999977</v>
      </c>
      <c r="J1213" s="81" t="s">
        <v>111</v>
      </c>
      <c r="K1213" s="81" t="s">
        <v>95</v>
      </c>
      <c r="L1213" s="82">
        <v>0</v>
      </c>
      <c r="M1213" s="83" t="s">
        <v>100</v>
      </c>
      <c r="N1213" s="83" t="s">
        <v>100</v>
      </c>
      <c r="O1213" s="83" t="s">
        <v>100</v>
      </c>
      <c r="P1213" s="84">
        <v>0</v>
      </c>
      <c r="Q1213" s="85">
        <f t="shared" si="374"/>
        <v>1</v>
      </c>
      <c r="R1213" s="91">
        <v>9920</v>
      </c>
      <c r="S1213" s="87"/>
      <c r="T1213" s="88">
        <f>IF(S1213=0,0,SUM($S$5:S1213))</f>
        <v>0</v>
      </c>
      <c r="U1213" s="89">
        <f t="shared" si="399"/>
        <v>0</v>
      </c>
      <c r="V1213" s="89">
        <f t="shared" si="400"/>
        <v>0</v>
      </c>
      <c r="W1213" s="90">
        <f t="shared" si="401"/>
        <v>0</v>
      </c>
      <c r="X1213" s="90">
        <f t="shared" si="402"/>
        <v>0</v>
      </c>
      <c r="Y1213" s="89">
        <f t="shared" si="403"/>
        <v>0</v>
      </c>
      <c r="Z1213" s="89">
        <f t="shared" si="404"/>
        <v>0</v>
      </c>
      <c r="AA1213" s="87"/>
      <c r="AB1213" s="87"/>
      <c r="AD1213" s="186" t="s">
        <v>145</v>
      </c>
    </row>
    <row r="1214" spans="1:30" s="74" customFormat="1" ht="12.95" customHeight="1">
      <c r="A1214" s="75" t="str">
        <f t="shared" si="369"/>
        <v/>
      </c>
      <c r="B1214" s="76">
        <f t="shared" si="370"/>
        <v>249</v>
      </c>
      <c r="C1214" s="77">
        <f t="shared" si="371"/>
        <v>0</v>
      </c>
      <c r="D1214" s="78" t="str">
        <f t="shared" si="372"/>
        <v/>
      </c>
      <c r="E1214" s="79">
        <f t="shared" si="373"/>
        <v>40</v>
      </c>
      <c r="F1214" s="80">
        <v>700</v>
      </c>
      <c r="G1214" s="81">
        <v>70.73</v>
      </c>
      <c r="H1214" s="81">
        <v>67.28</v>
      </c>
      <c r="I1214" s="81">
        <v>3.4500000000000028</v>
      </c>
      <c r="J1214" s="81" t="s">
        <v>111</v>
      </c>
      <c r="K1214" s="81" t="s">
        <v>95</v>
      </c>
      <c r="L1214" s="82">
        <v>0</v>
      </c>
      <c r="M1214" s="83" t="s">
        <v>100</v>
      </c>
      <c r="N1214" s="83" t="s">
        <v>100</v>
      </c>
      <c r="O1214" s="83" t="s">
        <v>100</v>
      </c>
      <c r="P1214" s="84">
        <v>0</v>
      </c>
      <c r="Q1214" s="85">
        <f t="shared" si="374"/>
        <v>1</v>
      </c>
      <c r="R1214" s="91">
        <v>9960</v>
      </c>
      <c r="S1214" s="87"/>
      <c r="T1214" s="88">
        <f>IF(S1214=0,0,SUM($S$5:S1214))</f>
        <v>0</v>
      </c>
      <c r="U1214" s="89">
        <f t="shared" si="399"/>
        <v>0</v>
      </c>
      <c r="V1214" s="89">
        <f t="shared" si="400"/>
        <v>0</v>
      </c>
      <c r="W1214" s="90">
        <f t="shared" si="401"/>
        <v>0</v>
      </c>
      <c r="X1214" s="90">
        <f t="shared" si="402"/>
        <v>0</v>
      </c>
      <c r="Y1214" s="89">
        <f t="shared" si="403"/>
        <v>0</v>
      </c>
      <c r="Z1214" s="89">
        <f t="shared" si="404"/>
        <v>0</v>
      </c>
      <c r="AA1214" s="87"/>
      <c r="AB1214" s="87"/>
      <c r="AD1214" s="186" t="s">
        <v>145</v>
      </c>
    </row>
    <row r="1215" spans="1:30" s="74" customFormat="1" ht="12.95" customHeight="1">
      <c r="A1215" s="75" t="str">
        <f t="shared" si="369"/>
        <v/>
      </c>
      <c r="B1215" s="76">
        <f t="shared" si="370"/>
        <v>249</v>
      </c>
      <c r="C1215" s="77">
        <f t="shared" si="371"/>
        <v>29.6</v>
      </c>
      <c r="D1215" s="78" t="str">
        <f t="shared" si="372"/>
        <v/>
      </c>
      <c r="E1215" s="79">
        <f t="shared" si="373"/>
        <v>29.6</v>
      </c>
      <c r="F1215" s="80">
        <v>700</v>
      </c>
      <c r="G1215" s="81">
        <v>70.56</v>
      </c>
      <c r="H1215" s="81">
        <v>67.290000000000006</v>
      </c>
      <c r="I1215" s="81">
        <v>3.269999999999996</v>
      </c>
      <c r="J1215" s="81" t="s">
        <v>111</v>
      </c>
      <c r="K1215" s="81" t="s">
        <v>95</v>
      </c>
      <c r="L1215" s="82">
        <v>0</v>
      </c>
      <c r="M1215" s="83" t="s">
        <v>100</v>
      </c>
      <c r="N1215" s="83" t="s">
        <v>100</v>
      </c>
      <c r="O1215" s="83" t="s">
        <v>100</v>
      </c>
      <c r="P1215" s="84">
        <v>0</v>
      </c>
      <c r="Q1215" s="85">
        <f t="shared" si="374"/>
        <v>1</v>
      </c>
      <c r="R1215" s="91">
        <v>9989.6</v>
      </c>
      <c r="S1215" s="87"/>
      <c r="T1215" s="88">
        <f>IF(S1215=0,0,SUM($S$5:S1215))</f>
        <v>0</v>
      </c>
      <c r="U1215" s="89">
        <f t="shared" si="399"/>
        <v>0</v>
      </c>
      <c r="V1215" s="89">
        <f t="shared" si="400"/>
        <v>0</v>
      </c>
      <c r="W1215" s="90">
        <f t="shared" si="401"/>
        <v>0</v>
      </c>
      <c r="X1215" s="90">
        <f t="shared" si="402"/>
        <v>0</v>
      </c>
      <c r="Y1215" s="89">
        <f t="shared" si="403"/>
        <v>0</v>
      </c>
      <c r="Z1215" s="89">
        <f t="shared" si="404"/>
        <v>0</v>
      </c>
      <c r="AA1215" s="87"/>
      <c r="AB1215" s="87"/>
      <c r="AD1215" s="186" t="s">
        <v>145</v>
      </c>
    </row>
    <row r="1216" spans="1:30" s="74" customFormat="1" ht="12.95" customHeight="1">
      <c r="A1216" s="75" t="str">
        <f t="shared" si="369"/>
        <v/>
      </c>
      <c r="B1216" s="76">
        <f t="shared" si="370"/>
        <v>250</v>
      </c>
      <c r="C1216" s="77">
        <f t="shared" si="371"/>
        <v>0</v>
      </c>
      <c r="D1216" s="78" t="str">
        <f t="shared" si="372"/>
        <v/>
      </c>
      <c r="E1216" s="79">
        <f t="shared" si="373"/>
        <v>10.4</v>
      </c>
      <c r="F1216" s="80">
        <v>700</v>
      </c>
      <c r="G1216" s="81">
        <v>70.599999999999994</v>
      </c>
      <c r="H1216" s="81">
        <v>67.290000000000006</v>
      </c>
      <c r="I1216" s="81">
        <v>3.3099999999999881</v>
      </c>
      <c r="J1216" s="81" t="s">
        <v>111</v>
      </c>
      <c r="K1216" s="81" t="s">
        <v>95</v>
      </c>
      <c r="L1216" s="82">
        <v>0</v>
      </c>
      <c r="M1216" s="83" t="s">
        <v>100</v>
      </c>
      <c r="N1216" s="83" t="s">
        <v>100</v>
      </c>
      <c r="O1216" s="83" t="s">
        <v>100</v>
      </c>
      <c r="P1216" s="84">
        <v>0</v>
      </c>
      <c r="Q1216" s="85">
        <f t="shared" si="374"/>
        <v>1</v>
      </c>
      <c r="R1216" s="91">
        <v>10000</v>
      </c>
      <c r="S1216" s="87"/>
      <c r="T1216" s="88">
        <f>IF(S1216=0,0,SUM($S$5:S1216))</f>
        <v>0</v>
      </c>
      <c r="U1216" s="89">
        <f t="shared" si="399"/>
        <v>0</v>
      </c>
      <c r="V1216" s="89">
        <f t="shared" si="400"/>
        <v>0</v>
      </c>
      <c r="W1216" s="90">
        <f t="shared" si="401"/>
        <v>0</v>
      </c>
      <c r="X1216" s="90">
        <f t="shared" si="402"/>
        <v>0</v>
      </c>
      <c r="Y1216" s="89">
        <f t="shared" si="403"/>
        <v>0</v>
      </c>
      <c r="Z1216" s="89">
        <f t="shared" si="404"/>
        <v>0</v>
      </c>
      <c r="AA1216" s="87"/>
      <c r="AB1216" s="87"/>
      <c r="AD1216" s="186" t="s">
        <v>145</v>
      </c>
    </row>
    <row r="1217" spans="1:30" s="74" customFormat="1" ht="12.95" customHeight="1">
      <c r="A1217" s="75" t="str">
        <f t="shared" ref="A1217:A1280" si="417">IF(P1217&gt;0,P1217,"")</f>
        <v/>
      </c>
      <c r="B1217" s="76">
        <f t="shared" ref="B1217:B1280" si="418">ROUNDDOWN(R1217/$P$2,0)</f>
        <v>250</v>
      </c>
      <c r="C1217" s="77">
        <f t="shared" ref="C1217:C1280" si="419">ROUND(R1217-(B1217*$P$2),2)</f>
        <v>29.6</v>
      </c>
      <c r="D1217" s="78" t="str">
        <f t="shared" ref="D1217:D1280" si="420">IF(D1216="(전)","(후)",IF(AND(B1217=B1218,C1217=C1218),"(전)",""))</f>
        <v/>
      </c>
      <c r="E1217" s="79">
        <f t="shared" ref="E1217:E1280" si="421">IF(P1217&gt;0,0,ROUND(((B1217*$P$2)+C1217)-((B1216*$P$2)+C1216),2))</f>
        <v>29.6</v>
      </c>
      <c r="F1217" s="80">
        <v>700</v>
      </c>
      <c r="G1217" s="81">
        <v>70.72</v>
      </c>
      <c r="H1217" s="81">
        <v>67.3</v>
      </c>
      <c r="I1217" s="81">
        <v>3.4200000000000017</v>
      </c>
      <c r="J1217" s="81" t="s">
        <v>111</v>
      </c>
      <c r="K1217" s="81" t="s">
        <v>95</v>
      </c>
      <c r="L1217" s="82">
        <v>0</v>
      </c>
      <c r="M1217" s="83" t="s">
        <v>100</v>
      </c>
      <c r="N1217" s="83" t="s">
        <v>100</v>
      </c>
      <c r="O1217" s="83" t="s">
        <v>100</v>
      </c>
      <c r="P1217" s="84">
        <v>0</v>
      </c>
      <c r="Q1217" s="85">
        <f t="shared" si="374"/>
        <v>1</v>
      </c>
      <c r="R1217" s="91">
        <v>10029.6</v>
      </c>
      <c r="S1217" s="87"/>
      <c r="T1217" s="88">
        <f>IF(S1217=0,0,SUM($S$5:S1217))</f>
        <v>0</v>
      </c>
      <c r="U1217" s="89">
        <f t="shared" si="399"/>
        <v>0</v>
      </c>
      <c r="V1217" s="89">
        <f t="shared" si="400"/>
        <v>0</v>
      </c>
      <c r="W1217" s="90">
        <f t="shared" si="401"/>
        <v>0</v>
      </c>
      <c r="X1217" s="90">
        <f t="shared" si="402"/>
        <v>0</v>
      </c>
      <c r="Y1217" s="89">
        <f t="shared" si="403"/>
        <v>0</v>
      </c>
      <c r="Z1217" s="89">
        <f t="shared" si="404"/>
        <v>0</v>
      </c>
      <c r="AA1217" s="87"/>
      <c r="AB1217" s="87"/>
      <c r="AD1217" s="186" t="s">
        <v>145</v>
      </c>
    </row>
    <row r="1218" spans="1:30" s="74" customFormat="1" ht="12.95" customHeight="1">
      <c r="A1218" s="75" t="str">
        <f t="shared" si="417"/>
        <v/>
      </c>
      <c r="B1218" s="76">
        <f t="shared" si="418"/>
        <v>251</v>
      </c>
      <c r="C1218" s="77">
        <f t="shared" si="419"/>
        <v>0</v>
      </c>
      <c r="D1218" s="78" t="str">
        <f t="shared" si="420"/>
        <v/>
      </c>
      <c r="E1218" s="79">
        <f t="shared" si="421"/>
        <v>10.4</v>
      </c>
      <c r="F1218" s="80">
        <v>700</v>
      </c>
      <c r="G1218" s="81">
        <v>70.760000000000005</v>
      </c>
      <c r="H1218" s="81">
        <v>67.569999999999993</v>
      </c>
      <c r="I1218" s="81">
        <v>3.1900000000000119</v>
      </c>
      <c r="J1218" s="81" t="s">
        <v>111</v>
      </c>
      <c r="K1218" s="81" t="s">
        <v>95</v>
      </c>
      <c r="L1218" s="82">
        <v>0</v>
      </c>
      <c r="M1218" s="83" t="s">
        <v>100</v>
      </c>
      <c r="N1218" s="83" t="s">
        <v>100</v>
      </c>
      <c r="O1218" s="83" t="s">
        <v>100</v>
      </c>
      <c r="P1218" s="84">
        <v>0</v>
      </c>
      <c r="Q1218" s="85">
        <f t="shared" si="374"/>
        <v>1</v>
      </c>
      <c r="R1218" s="91">
        <v>10040</v>
      </c>
      <c r="S1218" s="87"/>
      <c r="T1218" s="88">
        <f>IF(S1218=0,0,SUM($S$5:S1218))</f>
        <v>0</v>
      </c>
      <c r="U1218" s="89">
        <f t="shared" si="399"/>
        <v>0</v>
      </c>
      <c r="V1218" s="89">
        <f t="shared" si="400"/>
        <v>0</v>
      </c>
      <c r="W1218" s="90">
        <f t="shared" si="401"/>
        <v>0</v>
      </c>
      <c r="X1218" s="90">
        <f t="shared" si="402"/>
        <v>0</v>
      </c>
      <c r="Y1218" s="89">
        <f t="shared" si="403"/>
        <v>0</v>
      </c>
      <c r="Z1218" s="89">
        <f t="shared" si="404"/>
        <v>0</v>
      </c>
      <c r="AA1218" s="87"/>
      <c r="AB1218" s="87"/>
      <c r="AD1218" s="186" t="s">
        <v>145</v>
      </c>
    </row>
    <row r="1219" spans="1:30" s="74" customFormat="1" ht="12.95" customHeight="1">
      <c r="A1219" s="75" t="str">
        <f t="shared" si="417"/>
        <v/>
      </c>
      <c r="B1219" s="76">
        <f t="shared" si="418"/>
        <v>251</v>
      </c>
      <c r="C1219" s="77">
        <f t="shared" si="419"/>
        <v>29.6</v>
      </c>
      <c r="D1219" s="78" t="str">
        <f t="shared" si="420"/>
        <v/>
      </c>
      <c r="E1219" s="79">
        <f t="shared" si="421"/>
        <v>29.6</v>
      </c>
      <c r="F1219" s="80">
        <v>700</v>
      </c>
      <c r="G1219" s="81">
        <v>70.87</v>
      </c>
      <c r="H1219" s="81">
        <v>68.36</v>
      </c>
      <c r="I1219" s="81">
        <v>2.5100000000000051</v>
      </c>
      <c r="J1219" s="81" t="s">
        <v>111</v>
      </c>
      <c r="K1219" s="81" t="s">
        <v>95</v>
      </c>
      <c r="L1219" s="82">
        <v>0</v>
      </c>
      <c r="M1219" s="83" t="s">
        <v>100</v>
      </c>
      <c r="N1219" s="83" t="s">
        <v>100</v>
      </c>
      <c r="O1219" s="83" t="s">
        <v>100</v>
      </c>
      <c r="P1219" s="84">
        <v>0</v>
      </c>
      <c r="Q1219" s="85">
        <f t="shared" ref="Q1219:Q1282" si="422">IF(P1219=0,Q1218,P1219)</f>
        <v>1</v>
      </c>
      <c r="R1219" s="91">
        <v>10069.6</v>
      </c>
      <c r="S1219" s="87"/>
      <c r="T1219" s="88">
        <f>IF(S1219=0,0,SUM($S$5:S1219))</f>
        <v>0</v>
      </c>
      <c r="U1219" s="89">
        <f t="shared" si="399"/>
        <v>0</v>
      </c>
      <c r="V1219" s="89">
        <f t="shared" si="400"/>
        <v>0</v>
      </c>
      <c r="W1219" s="90">
        <f t="shared" si="401"/>
        <v>0</v>
      </c>
      <c r="X1219" s="90">
        <f t="shared" si="402"/>
        <v>0</v>
      </c>
      <c r="Y1219" s="89">
        <f t="shared" si="403"/>
        <v>0</v>
      </c>
      <c r="Z1219" s="89">
        <f t="shared" si="404"/>
        <v>0</v>
      </c>
      <c r="AA1219" s="87"/>
      <c r="AB1219" s="87"/>
      <c r="AD1219" s="186" t="s">
        <v>145</v>
      </c>
    </row>
    <row r="1220" spans="1:30" s="74" customFormat="1" ht="12.95" customHeight="1">
      <c r="A1220" s="75" t="str">
        <f t="shared" si="417"/>
        <v/>
      </c>
      <c r="B1220" s="76">
        <f t="shared" si="418"/>
        <v>252</v>
      </c>
      <c r="C1220" s="77">
        <f t="shared" si="419"/>
        <v>0</v>
      </c>
      <c r="D1220" s="78" t="str">
        <f t="shared" si="420"/>
        <v/>
      </c>
      <c r="E1220" s="79">
        <f t="shared" si="421"/>
        <v>10.4</v>
      </c>
      <c r="F1220" s="80">
        <v>700</v>
      </c>
      <c r="G1220" s="81">
        <v>71.06</v>
      </c>
      <c r="H1220" s="81">
        <v>68.63</v>
      </c>
      <c r="I1220" s="81">
        <v>2.4300000000000068</v>
      </c>
      <c r="J1220" s="81" t="s">
        <v>111</v>
      </c>
      <c r="K1220" s="81" t="s">
        <v>95</v>
      </c>
      <c r="L1220" s="82">
        <v>0</v>
      </c>
      <c r="M1220" s="83" t="s">
        <v>100</v>
      </c>
      <c r="N1220" s="83" t="s">
        <v>100</v>
      </c>
      <c r="O1220" s="83" t="s">
        <v>100</v>
      </c>
      <c r="P1220" s="84">
        <v>0</v>
      </c>
      <c r="Q1220" s="85">
        <f t="shared" si="422"/>
        <v>1</v>
      </c>
      <c r="R1220" s="91">
        <v>10080</v>
      </c>
      <c r="S1220" s="87"/>
      <c r="T1220" s="88">
        <f>IF(S1220=0,0,SUM($S$5:S1220))</f>
        <v>0</v>
      </c>
      <c r="U1220" s="89">
        <f t="shared" si="399"/>
        <v>0</v>
      </c>
      <c r="V1220" s="89">
        <f t="shared" si="400"/>
        <v>0</v>
      </c>
      <c r="W1220" s="90">
        <f t="shared" si="401"/>
        <v>0</v>
      </c>
      <c r="X1220" s="90">
        <f t="shared" si="402"/>
        <v>0</v>
      </c>
      <c r="Y1220" s="89">
        <f t="shared" si="403"/>
        <v>0</v>
      </c>
      <c r="Z1220" s="89">
        <f t="shared" si="404"/>
        <v>0</v>
      </c>
      <c r="AA1220" s="87"/>
      <c r="AB1220" s="87"/>
      <c r="AD1220" s="186" t="s">
        <v>145</v>
      </c>
    </row>
    <row r="1221" spans="1:30" s="74" customFormat="1" ht="12.95" customHeight="1">
      <c r="A1221" s="75" t="str">
        <f t="shared" si="417"/>
        <v/>
      </c>
      <c r="B1221" s="76">
        <f t="shared" si="418"/>
        <v>253</v>
      </c>
      <c r="C1221" s="77">
        <f t="shared" si="419"/>
        <v>0</v>
      </c>
      <c r="D1221" s="78" t="str">
        <f t="shared" si="420"/>
        <v/>
      </c>
      <c r="E1221" s="79">
        <f t="shared" si="421"/>
        <v>40</v>
      </c>
      <c r="F1221" s="80">
        <v>700</v>
      </c>
      <c r="G1221" s="81">
        <v>71.819999999999993</v>
      </c>
      <c r="H1221" s="81">
        <v>69.69</v>
      </c>
      <c r="I1221" s="81">
        <v>2.1299999999999955</v>
      </c>
      <c r="J1221" s="81" t="s">
        <v>111</v>
      </c>
      <c r="K1221" s="81" t="s">
        <v>95</v>
      </c>
      <c r="L1221" s="82">
        <v>0</v>
      </c>
      <c r="M1221" s="83" t="s">
        <v>100</v>
      </c>
      <c r="N1221" s="83" t="s">
        <v>100</v>
      </c>
      <c r="O1221" s="83" t="s">
        <v>100</v>
      </c>
      <c r="P1221" s="84">
        <v>0</v>
      </c>
      <c r="Q1221" s="85">
        <f t="shared" si="422"/>
        <v>1</v>
      </c>
      <c r="R1221" s="91">
        <v>10120</v>
      </c>
      <c r="S1221" s="87"/>
      <c r="T1221" s="88">
        <f>IF(S1221=0,0,SUM($S$5:S1221))</f>
        <v>0</v>
      </c>
      <c r="U1221" s="89">
        <f t="shared" si="399"/>
        <v>0</v>
      </c>
      <c r="V1221" s="89">
        <f t="shared" si="400"/>
        <v>0</v>
      </c>
      <c r="W1221" s="90">
        <f t="shared" si="401"/>
        <v>0</v>
      </c>
      <c r="X1221" s="90">
        <f t="shared" si="402"/>
        <v>0</v>
      </c>
      <c r="Y1221" s="89">
        <f t="shared" si="403"/>
        <v>0</v>
      </c>
      <c r="Z1221" s="89">
        <f t="shared" si="404"/>
        <v>0</v>
      </c>
      <c r="AA1221" s="87"/>
      <c r="AB1221" s="87"/>
      <c r="AD1221" s="186" t="s">
        <v>145</v>
      </c>
    </row>
    <row r="1222" spans="1:30" s="74" customFormat="1" ht="12.95" customHeight="1">
      <c r="A1222" s="75" t="str">
        <f t="shared" si="417"/>
        <v/>
      </c>
      <c r="B1222" s="76">
        <f t="shared" si="418"/>
        <v>253</v>
      </c>
      <c r="C1222" s="77">
        <f t="shared" si="419"/>
        <v>29.6</v>
      </c>
      <c r="D1222" s="78" t="str">
        <f t="shared" si="420"/>
        <v/>
      </c>
      <c r="E1222" s="79">
        <f t="shared" si="421"/>
        <v>29.6</v>
      </c>
      <c r="F1222" s="80">
        <v>700</v>
      </c>
      <c r="G1222" s="81">
        <v>72.37</v>
      </c>
      <c r="H1222" s="81">
        <v>70.47</v>
      </c>
      <c r="I1222" s="81">
        <v>1.9000000000000057</v>
      </c>
      <c r="J1222" s="81" t="s">
        <v>111</v>
      </c>
      <c r="K1222" s="81" t="s">
        <v>95</v>
      </c>
      <c r="L1222" s="82">
        <v>0</v>
      </c>
      <c r="M1222" s="83" t="s">
        <v>100</v>
      </c>
      <c r="N1222" s="83" t="s">
        <v>100</v>
      </c>
      <c r="O1222" s="83" t="s">
        <v>100</v>
      </c>
      <c r="P1222" s="84">
        <v>0</v>
      </c>
      <c r="Q1222" s="85">
        <f t="shared" si="422"/>
        <v>1</v>
      </c>
      <c r="R1222" s="91">
        <v>10149.6</v>
      </c>
      <c r="S1222" s="87"/>
      <c r="T1222" s="88">
        <f>IF(S1222=0,0,SUM($S$5:S1222))</f>
        <v>0</v>
      </c>
      <c r="U1222" s="89">
        <f t="shared" si="399"/>
        <v>0</v>
      </c>
      <c r="V1222" s="89">
        <f t="shared" si="400"/>
        <v>0</v>
      </c>
      <c r="W1222" s="90">
        <f t="shared" si="401"/>
        <v>0</v>
      </c>
      <c r="X1222" s="90">
        <f t="shared" si="402"/>
        <v>0</v>
      </c>
      <c r="Y1222" s="89">
        <f t="shared" si="403"/>
        <v>0</v>
      </c>
      <c r="Z1222" s="89">
        <f t="shared" si="404"/>
        <v>0</v>
      </c>
      <c r="AA1222" s="87"/>
      <c r="AB1222" s="87"/>
      <c r="AD1222" s="186" t="s">
        <v>145</v>
      </c>
    </row>
    <row r="1223" spans="1:30" s="74" customFormat="1" ht="12.95" customHeight="1">
      <c r="A1223" s="75" t="str">
        <f t="shared" si="417"/>
        <v/>
      </c>
      <c r="B1223" s="76">
        <f t="shared" si="418"/>
        <v>254</v>
      </c>
      <c r="C1223" s="77">
        <f t="shared" si="419"/>
        <v>0</v>
      </c>
      <c r="D1223" s="78" t="str">
        <f t="shared" si="420"/>
        <v/>
      </c>
      <c r="E1223" s="79">
        <f t="shared" si="421"/>
        <v>10.4</v>
      </c>
      <c r="F1223" s="80">
        <v>700</v>
      </c>
      <c r="G1223" s="81">
        <v>72.7</v>
      </c>
      <c r="H1223" s="81">
        <v>70.790000000000006</v>
      </c>
      <c r="I1223" s="81">
        <v>1.9099999999999966</v>
      </c>
      <c r="J1223" s="81" t="s">
        <v>111</v>
      </c>
      <c r="K1223" s="81" t="s">
        <v>95</v>
      </c>
      <c r="L1223" s="82">
        <v>0</v>
      </c>
      <c r="M1223" s="83" t="s">
        <v>100</v>
      </c>
      <c r="N1223" s="83" t="s">
        <v>100</v>
      </c>
      <c r="O1223" s="83" t="s">
        <v>100</v>
      </c>
      <c r="P1223" s="84">
        <v>0</v>
      </c>
      <c r="Q1223" s="85">
        <f t="shared" si="422"/>
        <v>1</v>
      </c>
      <c r="R1223" s="91">
        <v>10160</v>
      </c>
      <c r="S1223" s="87"/>
      <c r="T1223" s="88">
        <f>IF(S1223=0,0,SUM($S$5:S1223))</f>
        <v>0</v>
      </c>
      <c r="U1223" s="89">
        <f t="shared" si="399"/>
        <v>0</v>
      </c>
      <c r="V1223" s="89">
        <f t="shared" si="400"/>
        <v>0</v>
      </c>
      <c r="W1223" s="90">
        <f t="shared" si="401"/>
        <v>0</v>
      </c>
      <c r="X1223" s="90">
        <f t="shared" si="402"/>
        <v>0</v>
      </c>
      <c r="Y1223" s="89">
        <f t="shared" si="403"/>
        <v>0</v>
      </c>
      <c r="Z1223" s="89">
        <f t="shared" si="404"/>
        <v>0</v>
      </c>
      <c r="AA1223" s="87"/>
      <c r="AB1223" s="87"/>
      <c r="AD1223" s="186" t="s">
        <v>145</v>
      </c>
    </row>
    <row r="1224" spans="1:30" s="74" customFormat="1" ht="12.95" customHeight="1">
      <c r="A1224" s="75" t="str">
        <f t="shared" si="417"/>
        <v/>
      </c>
      <c r="B1224" s="76">
        <f t="shared" si="418"/>
        <v>255</v>
      </c>
      <c r="C1224" s="77">
        <f t="shared" si="419"/>
        <v>0</v>
      </c>
      <c r="D1224" s="78" t="str">
        <f t="shared" si="420"/>
        <v/>
      </c>
      <c r="E1224" s="79">
        <f t="shared" si="421"/>
        <v>40</v>
      </c>
      <c r="F1224" s="80">
        <v>700</v>
      </c>
      <c r="G1224" s="81">
        <v>73.98</v>
      </c>
      <c r="H1224" s="81">
        <v>72.010000000000005</v>
      </c>
      <c r="I1224" s="81">
        <v>1.9699999999999989</v>
      </c>
      <c r="J1224" s="81" t="s">
        <v>111</v>
      </c>
      <c r="K1224" s="81" t="s">
        <v>95</v>
      </c>
      <c r="L1224" s="82">
        <v>0</v>
      </c>
      <c r="M1224" s="83" t="s">
        <v>100</v>
      </c>
      <c r="N1224" s="83" t="s">
        <v>100</v>
      </c>
      <c r="O1224" s="83" t="s">
        <v>100</v>
      </c>
      <c r="P1224" s="84">
        <v>0</v>
      </c>
      <c r="Q1224" s="85">
        <f t="shared" si="422"/>
        <v>1</v>
      </c>
      <c r="R1224" s="91">
        <v>10200</v>
      </c>
      <c r="S1224" s="87"/>
      <c r="T1224" s="88">
        <f>IF(S1224=0,0,SUM($S$5:S1224))</f>
        <v>0</v>
      </c>
      <c r="U1224" s="89">
        <f t="shared" si="399"/>
        <v>0</v>
      </c>
      <c r="V1224" s="89">
        <f t="shared" si="400"/>
        <v>0</v>
      </c>
      <c r="W1224" s="90">
        <f t="shared" si="401"/>
        <v>0</v>
      </c>
      <c r="X1224" s="90">
        <f t="shared" si="402"/>
        <v>0</v>
      </c>
      <c r="Y1224" s="89">
        <f t="shared" si="403"/>
        <v>0</v>
      </c>
      <c r="Z1224" s="89">
        <f t="shared" si="404"/>
        <v>0</v>
      </c>
      <c r="AA1224" s="87"/>
      <c r="AB1224" s="87"/>
      <c r="AD1224" s="186" t="s">
        <v>145</v>
      </c>
    </row>
    <row r="1225" spans="1:30" s="74" customFormat="1" ht="12.95" customHeight="1">
      <c r="A1225" s="75" t="str">
        <f t="shared" si="417"/>
        <v/>
      </c>
      <c r="B1225" s="76">
        <f t="shared" si="418"/>
        <v>256</v>
      </c>
      <c r="C1225" s="77">
        <f t="shared" si="419"/>
        <v>0</v>
      </c>
      <c r="D1225" s="78" t="str">
        <f t="shared" si="420"/>
        <v/>
      </c>
      <c r="E1225" s="79">
        <f t="shared" si="421"/>
        <v>40</v>
      </c>
      <c r="F1225" s="80">
        <v>700</v>
      </c>
      <c r="G1225" s="81">
        <v>75.260000000000005</v>
      </c>
      <c r="H1225" s="81">
        <v>73.23</v>
      </c>
      <c r="I1225" s="81">
        <v>2.0300000000000011</v>
      </c>
      <c r="J1225" s="81" t="s">
        <v>111</v>
      </c>
      <c r="K1225" s="81" t="s">
        <v>95</v>
      </c>
      <c r="L1225" s="82">
        <v>0</v>
      </c>
      <c r="M1225" s="83" t="s">
        <v>100</v>
      </c>
      <c r="N1225" s="83" t="s">
        <v>100</v>
      </c>
      <c r="O1225" s="83" t="s">
        <v>100</v>
      </c>
      <c r="P1225" s="84">
        <v>0</v>
      </c>
      <c r="Q1225" s="85">
        <f t="shared" si="422"/>
        <v>1</v>
      </c>
      <c r="R1225" s="91">
        <v>10240</v>
      </c>
      <c r="S1225" s="87"/>
      <c r="T1225" s="88">
        <f>IF(S1225=0,0,SUM($S$5:S1225))</f>
        <v>0</v>
      </c>
      <c r="U1225" s="89">
        <f t="shared" si="399"/>
        <v>0</v>
      </c>
      <c r="V1225" s="89">
        <f t="shared" si="400"/>
        <v>0</v>
      </c>
      <c r="W1225" s="90">
        <f t="shared" si="401"/>
        <v>0</v>
      </c>
      <c r="X1225" s="90">
        <f t="shared" si="402"/>
        <v>0</v>
      </c>
      <c r="Y1225" s="89">
        <f t="shared" si="403"/>
        <v>0</v>
      </c>
      <c r="Z1225" s="89">
        <f t="shared" si="404"/>
        <v>0</v>
      </c>
      <c r="AA1225" s="87"/>
      <c r="AB1225" s="87"/>
      <c r="AD1225" s="186" t="s">
        <v>145</v>
      </c>
    </row>
    <row r="1226" spans="1:30" s="74" customFormat="1" ht="12.95" customHeight="1">
      <c r="A1226" s="75" t="str">
        <f t="shared" si="417"/>
        <v/>
      </c>
      <c r="B1226" s="76">
        <f t="shared" si="418"/>
        <v>256</v>
      </c>
      <c r="C1226" s="77">
        <f t="shared" si="419"/>
        <v>29.6</v>
      </c>
      <c r="D1226" s="78" t="str">
        <f t="shared" si="420"/>
        <v/>
      </c>
      <c r="E1226" s="79">
        <f t="shared" si="421"/>
        <v>29.6</v>
      </c>
      <c r="F1226" s="80">
        <v>700</v>
      </c>
      <c r="G1226" s="81">
        <v>76.2</v>
      </c>
      <c r="H1226" s="81">
        <v>74.13</v>
      </c>
      <c r="I1226" s="81">
        <v>2.0700000000000074</v>
      </c>
      <c r="J1226" s="81" t="s">
        <v>111</v>
      </c>
      <c r="K1226" s="81" t="s">
        <v>95</v>
      </c>
      <c r="L1226" s="82">
        <v>0</v>
      </c>
      <c r="M1226" s="83" t="s">
        <v>100</v>
      </c>
      <c r="N1226" s="83" t="s">
        <v>100</v>
      </c>
      <c r="O1226" s="83" t="s">
        <v>100</v>
      </c>
      <c r="P1226" s="84">
        <v>0</v>
      </c>
      <c r="Q1226" s="85">
        <f t="shared" si="422"/>
        <v>1</v>
      </c>
      <c r="R1226" s="91">
        <v>10269.6</v>
      </c>
      <c r="S1226" s="87"/>
      <c r="T1226" s="88">
        <f>IF(S1226=0,0,SUM($S$5:S1226))</f>
        <v>0</v>
      </c>
      <c r="U1226" s="89">
        <f t="shared" si="399"/>
        <v>0</v>
      </c>
      <c r="V1226" s="89">
        <f t="shared" si="400"/>
        <v>0</v>
      </c>
      <c r="W1226" s="90">
        <f t="shared" si="401"/>
        <v>0</v>
      </c>
      <c r="X1226" s="90">
        <f t="shared" si="402"/>
        <v>0</v>
      </c>
      <c r="Y1226" s="89">
        <f t="shared" si="403"/>
        <v>0</v>
      </c>
      <c r="Z1226" s="89">
        <f t="shared" si="404"/>
        <v>0</v>
      </c>
      <c r="AA1226" s="87"/>
      <c r="AB1226" s="87"/>
      <c r="AD1226" s="186" t="s">
        <v>145</v>
      </c>
    </row>
    <row r="1227" spans="1:30" s="74" customFormat="1" ht="12.95" customHeight="1">
      <c r="A1227" s="75" t="str">
        <f t="shared" si="417"/>
        <v/>
      </c>
      <c r="B1227" s="76">
        <f t="shared" si="418"/>
        <v>257</v>
      </c>
      <c r="C1227" s="77">
        <f t="shared" si="419"/>
        <v>0</v>
      </c>
      <c r="D1227" s="78" t="str">
        <f t="shared" si="420"/>
        <v/>
      </c>
      <c r="E1227" s="79">
        <f t="shared" si="421"/>
        <v>10.4</v>
      </c>
      <c r="F1227" s="80">
        <v>700</v>
      </c>
      <c r="G1227" s="81">
        <v>76.42</v>
      </c>
      <c r="H1227" s="81">
        <v>74.25</v>
      </c>
      <c r="I1227" s="81">
        <v>2.1700000000000017</v>
      </c>
      <c r="J1227" s="81" t="s">
        <v>111</v>
      </c>
      <c r="K1227" s="81" t="s">
        <v>95</v>
      </c>
      <c r="L1227" s="82">
        <v>0</v>
      </c>
      <c r="M1227" s="83" t="s">
        <v>100</v>
      </c>
      <c r="N1227" s="83" t="s">
        <v>100</v>
      </c>
      <c r="O1227" s="83" t="s">
        <v>100</v>
      </c>
      <c r="P1227" s="84">
        <v>0</v>
      </c>
      <c r="Q1227" s="85">
        <f t="shared" si="422"/>
        <v>1</v>
      </c>
      <c r="R1227" s="91">
        <v>10280</v>
      </c>
      <c r="S1227" s="87"/>
      <c r="T1227" s="88">
        <f>IF(S1227=0,0,SUM($S$5:S1227))</f>
        <v>0</v>
      </c>
      <c r="U1227" s="89">
        <f t="shared" si="399"/>
        <v>0</v>
      </c>
      <c r="V1227" s="89">
        <f t="shared" si="400"/>
        <v>0</v>
      </c>
      <c r="W1227" s="90">
        <f t="shared" si="401"/>
        <v>0</v>
      </c>
      <c r="X1227" s="90">
        <f t="shared" si="402"/>
        <v>0</v>
      </c>
      <c r="Y1227" s="89">
        <f t="shared" si="403"/>
        <v>0</v>
      </c>
      <c r="Z1227" s="89">
        <f t="shared" si="404"/>
        <v>0</v>
      </c>
      <c r="AA1227" s="87"/>
      <c r="AB1227" s="87"/>
      <c r="AD1227" s="186" t="s">
        <v>145</v>
      </c>
    </row>
    <row r="1228" spans="1:30" s="74" customFormat="1" ht="12.95" customHeight="1">
      <c r="A1228" s="75" t="str">
        <f t="shared" si="417"/>
        <v/>
      </c>
      <c r="B1228" s="76">
        <f t="shared" si="418"/>
        <v>257</v>
      </c>
      <c r="C1228" s="77">
        <f t="shared" si="419"/>
        <v>29.6</v>
      </c>
      <c r="D1228" s="78" t="str">
        <f t="shared" si="420"/>
        <v/>
      </c>
      <c r="E1228" s="79">
        <f t="shared" si="421"/>
        <v>29.6</v>
      </c>
      <c r="F1228" s="80">
        <v>700</v>
      </c>
      <c r="G1228" s="81">
        <v>77.03</v>
      </c>
      <c r="H1228" s="81">
        <v>74.59</v>
      </c>
      <c r="I1228" s="81">
        <v>2.4399999999999977</v>
      </c>
      <c r="J1228" s="81" t="s">
        <v>111</v>
      </c>
      <c r="K1228" s="81" t="s">
        <v>95</v>
      </c>
      <c r="L1228" s="82">
        <v>0</v>
      </c>
      <c r="M1228" s="83" t="s">
        <v>100</v>
      </c>
      <c r="N1228" s="83" t="s">
        <v>100</v>
      </c>
      <c r="O1228" s="83" t="s">
        <v>100</v>
      </c>
      <c r="P1228" s="84">
        <v>0</v>
      </c>
      <c r="Q1228" s="85">
        <f t="shared" si="422"/>
        <v>1</v>
      </c>
      <c r="R1228" s="91">
        <v>10309.6</v>
      </c>
      <c r="S1228" s="87"/>
      <c r="T1228" s="88">
        <f>IF(S1228=0,0,SUM($S$5:S1228))</f>
        <v>0</v>
      </c>
      <c r="U1228" s="89">
        <f t="shared" si="399"/>
        <v>0</v>
      </c>
      <c r="V1228" s="89">
        <f t="shared" si="400"/>
        <v>0</v>
      </c>
      <c r="W1228" s="90">
        <f t="shared" si="401"/>
        <v>0</v>
      </c>
      <c r="X1228" s="90">
        <f t="shared" si="402"/>
        <v>0</v>
      </c>
      <c r="Y1228" s="89">
        <f t="shared" si="403"/>
        <v>0</v>
      </c>
      <c r="Z1228" s="89">
        <f t="shared" si="404"/>
        <v>0</v>
      </c>
      <c r="AA1228" s="87"/>
      <c r="AB1228" s="87"/>
      <c r="AD1228" s="186" t="s">
        <v>145</v>
      </c>
    </row>
    <row r="1229" spans="1:30" s="74" customFormat="1" ht="12.95" customHeight="1">
      <c r="A1229" s="75" t="str">
        <f t="shared" si="417"/>
        <v/>
      </c>
      <c r="B1229" s="76">
        <f t="shared" si="418"/>
        <v>258</v>
      </c>
      <c r="C1229" s="77">
        <f t="shared" si="419"/>
        <v>0</v>
      </c>
      <c r="D1229" s="78" t="str">
        <f t="shared" si="420"/>
        <v/>
      </c>
      <c r="E1229" s="79">
        <f t="shared" si="421"/>
        <v>10.4</v>
      </c>
      <c r="F1229" s="80">
        <v>700</v>
      </c>
      <c r="G1229" s="81">
        <v>77.22</v>
      </c>
      <c r="H1229" s="81">
        <v>74.709999999999994</v>
      </c>
      <c r="I1229" s="81">
        <v>2.5100000000000051</v>
      </c>
      <c r="J1229" s="81" t="s">
        <v>111</v>
      </c>
      <c r="K1229" s="81" t="s">
        <v>95</v>
      </c>
      <c r="L1229" s="82">
        <v>0</v>
      </c>
      <c r="M1229" s="83" t="s">
        <v>100</v>
      </c>
      <c r="N1229" s="83" t="s">
        <v>100</v>
      </c>
      <c r="O1229" s="83" t="s">
        <v>100</v>
      </c>
      <c r="P1229" s="84">
        <v>0</v>
      </c>
      <c r="Q1229" s="85">
        <f t="shared" si="422"/>
        <v>1</v>
      </c>
      <c r="R1229" s="91">
        <v>10320</v>
      </c>
      <c r="S1229" s="87"/>
      <c r="T1229" s="88">
        <f>IF(S1229=0,0,SUM($S$5:S1229))</f>
        <v>0</v>
      </c>
      <c r="U1229" s="89">
        <f t="shared" si="399"/>
        <v>0</v>
      </c>
      <c r="V1229" s="89">
        <f t="shared" si="400"/>
        <v>0</v>
      </c>
      <c r="W1229" s="90">
        <f t="shared" si="401"/>
        <v>0</v>
      </c>
      <c r="X1229" s="90">
        <f t="shared" si="402"/>
        <v>0</v>
      </c>
      <c r="Y1229" s="89">
        <f t="shared" si="403"/>
        <v>0</v>
      </c>
      <c r="Z1229" s="89">
        <f t="shared" si="404"/>
        <v>0</v>
      </c>
      <c r="AA1229" s="87"/>
      <c r="AB1229" s="87"/>
      <c r="AD1229" s="186" t="s">
        <v>145</v>
      </c>
    </row>
    <row r="1230" spans="1:30" s="74" customFormat="1" ht="12.95" customHeight="1">
      <c r="A1230" s="75" t="str">
        <f t="shared" si="417"/>
        <v/>
      </c>
      <c r="B1230" s="76">
        <f t="shared" si="418"/>
        <v>259</v>
      </c>
      <c r="C1230" s="77">
        <f t="shared" si="419"/>
        <v>0</v>
      </c>
      <c r="D1230" s="78" t="str">
        <f t="shared" si="420"/>
        <v/>
      </c>
      <c r="E1230" s="79">
        <f t="shared" si="421"/>
        <v>40</v>
      </c>
      <c r="F1230" s="80">
        <v>700</v>
      </c>
      <c r="G1230" s="81">
        <v>77.959999999999994</v>
      </c>
      <c r="H1230" s="81">
        <v>75.16</v>
      </c>
      <c r="I1230" s="81">
        <v>2.7999999999999972</v>
      </c>
      <c r="J1230" s="81" t="s">
        <v>111</v>
      </c>
      <c r="K1230" s="81" t="s">
        <v>95</v>
      </c>
      <c r="L1230" s="82">
        <v>0</v>
      </c>
      <c r="M1230" s="83" t="s">
        <v>100</v>
      </c>
      <c r="N1230" s="83" t="s">
        <v>100</v>
      </c>
      <c r="O1230" s="83" t="s">
        <v>100</v>
      </c>
      <c r="P1230" s="84">
        <v>0</v>
      </c>
      <c r="Q1230" s="85">
        <f t="shared" si="422"/>
        <v>1</v>
      </c>
      <c r="R1230" s="91">
        <v>10360</v>
      </c>
      <c r="S1230" s="87"/>
      <c r="T1230" s="88">
        <f>IF(S1230=0,0,SUM($S$5:S1230))</f>
        <v>0</v>
      </c>
      <c r="U1230" s="89">
        <f t="shared" si="399"/>
        <v>0</v>
      </c>
      <c r="V1230" s="89">
        <f t="shared" si="400"/>
        <v>0</v>
      </c>
      <c r="W1230" s="90">
        <f t="shared" si="401"/>
        <v>0</v>
      </c>
      <c r="X1230" s="90">
        <f t="shared" si="402"/>
        <v>0</v>
      </c>
      <c r="Y1230" s="89">
        <f t="shared" si="403"/>
        <v>0</v>
      </c>
      <c r="Z1230" s="89">
        <f t="shared" si="404"/>
        <v>0</v>
      </c>
      <c r="AA1230" s="87"/>
      <c r="AB1230" s="87"/>
      <c r="AD1230" s="186" t="s">
        <v>145</v>
      </c>
    </row>
    <row r="1231" spans="1:30" s="74" customFormat="1" ht="12.95" customHeight="1">
      <c r="A1231" s="75" t="str">
        <f t="shared" si="417"/>
        <v/>
      </c>
      <c r="B1231" s="76">
        <f t="shared" si="418"/>
        <v>259</v>
      </c>
      <c r="C1231" s="77">
        <f t="shared" si="419"/>
        <v>29.6</v>
      </c>
      <c r="D1231" s="78" t="str">
        <f t="shared" si="420"/>
        <v/>
      </c>
      <c r="E1231" s="79">
        <f t="shared" si="421"/>
        <v>29.6</v>
      </c>
      <c r="F1231" s="80">
        <v>700</v>
      </c>
      <c r="G1231" s="81">
        <v>78.5</v>
      </c>
      <c r="H1231" s="81">
        <v>75.5</v>
      </c>
      <c r="I1231" s="81">
        <v>3</v>
      </c>
      <c r="J1231" s="81" t="s">
        <v>111</v>
      </c>
      <c r="K1231" s="81" t="s">
        <v>95</v>
      </c>
      <c r="L1231" s="82">
        <v>0</v>
      </c>
      <c r="M1231" s="83" t="s">
        <v>100</v>
      </c>
      <c r="N1231" s="83" t="s">
        <v>115</v>
      </c>
      <c r="O1231" s="83" t="s">
        <v>100</v>
      </c>
      <c r="P1231" s="84">
        <v>0</v>
      </c>
      <c r="Q1231" s="85">
        <f t="shared" si="422"/>
        <v>1</v>
      </c>
      <c r="R1231" s="91">
        <v>10389.6</v>
      </c>
      <c r="S1231" s="87"/>
      <c r="T1231" s="88">
        <f>IF(S1231=0,0,SUM($S$5:S1231))</f>
        <v>0</v>
      </c>
      <c r="U1231" s="89">
        <f t="shared" si="399"/>
        <v>0</v>
      </c>
      <c r="V1231" s="89">
        <f t="shared" si="400"/>
        <v>0</v>
      </c>
      <c r="W1231" s="90">
        <f t="shared" si="401"/>
        <v>0</v>
      </c>
      <c r="X1231" s="90">
        <f t="shared" si="402"/>
        <v>0</v>
      </c>
      <c r="Y1231" s="89">
        <f t="shared" si="403"/>
        <v>0</v>
      </c>
      <c r="Z1231" s="89">
        <f t="shared" si="404"/>
        <v>0</v>
      </c>
      <c r="AA1231" s="87"/>
      <c r="AB1231" s="87"/>
      <c r="AD1231" s="186" t="s">
        <v>145</v>
      </c>
    </row>
    <row r="1232" spans="1:30" s="74" customFormat="1" ht="12.95" customHeight="1">
      <c r="A1232" s="75" t="str">
        <f t="shared" si="417"/>
        <v/>
      </c>
      <c r="B1232" s="76">
        <f t="shared" si="418"/>
        <v>260</v>
      </c>
      <c r="C1232" s="77">
        <f t="shared" si="419"/>
        <v>0</v>
      </c>
      <c r="D1232" s="78" t="str">
        <f t="shared" si="420"/>
        <v/>
      </c>
      <c r="E1232" s="79">
        <f t="shared" si="421"/>
        <v>10.4</v>
      </c>
      <c r="F1232" s="80">
        <v>700</v>
      </c>
      <c r="G1232" s="81">
        <v>78.3</v>
      </c>
      <c r="H1232" s="81">
        <v>75.45</v>
      </c>
      <c r="I1232" s="81">
        <v>2.8499999999999943</v>
      </c>
      <c r="J1232" s="81" t="s">
        <v>111</v>
      </c>
      <c r="K1232" s="81" t="s">
        <v>95</v>
      </c>
      <c r="L1232" s="82">
        <v>0</v>
      </c>
      <c r="M1232" s="83" t="s">
        <v>100</v>
      </c>
      <c r="N1232" s="83" t="s">
        <v>100</v>
      </c>
      <c r="O1232" s="83" t="s">
        <v>100</v>
      </c>
      <c r="P1232" s="84">
        <v>0</v>
      </c>
      <c r="Q1232" s="85">
        <f t="shared" si="422"/>
        <v>1</v>
      </c>
      <c r="R1232" s="91">
        <v>10400</v>
      </c>
      <c r="S1232" s="87"/>
      <c r="T1232" s="88">
        <f>IF(S1232=0,0,SUM($S$5:S1232))</f>
        <v>0</v>
      </c>
      <c r="U1232" s="89">
        <f t="shared" si="399"/>
        <v>0</v>
      </c>
      <c r="V1232" s="89">
        <f t="shared" si="400"/>
        <v>0</v>
      </c>
      <c r="W1232" s="90">
        <f t="shared" si="401"/>
        <v>0</v>
      </c>
      <c r="X1232" s="90">
        <f t="shared" si="402"/>
        <v>0</v>
      </c>
      <c r="Y1232" s="89">
        <f t="shared" si="403"/>
        <v>0</v>
      </c>
      <c r="Z1232" s="89">
        <f t="shared" si="404"/>
        <v>0</v>
      </c>
      <c r="AA1232" s="87"/>
      <c r="AB1232" s="87"/>
      <c r="AD1232" s="186" t="s">
        <v>145</v>
      </c>
    </row>
    <row r="1233" spans="1:30" s="74" customFormat="1" ht="12.95" customHeight="1">
      <c r="A1233" s="75" t="str">
        <f t="shared" si="417"/>
        <v/>
      </c>
      <c r="B1233" s="76">
        <f t="shared" si="418"/>
        <v>261</v>
      </c>
      <c r="C1233" s="77">
        <f t="shared" si="419"/>
        <v>0</v>
      </c>
      <c r="D1233" s="78" t="str">
        <f t="shared" si="420"/>
        <v/>
      </c>
      <c r="E1233" s="79">
        <f t="shared" si="421"/>
        <v>40</v>
      </c>
      <c r="F1233" s="80">
        <v>700</v>
      </c>
      <c r="G1233" s="81">
        <v>77.55</v>
      </c>
      <c r="H1233" s="81">
        <v>75.239999999999995</v>
      </c>
      <c r="I1233" s="81">
        <v>2.3100000000000023</v>
      </c>
      <c r="J1233" s="81" t="s">
        <v>111</v>
      </c>
      <c r="K1233" s="81" t="s">
        <v>95</v>
      </c>
      <c r="L1233" s="82">
        <v>0</v>
      </c>
      <c r="M1233" s="83" t="s">
        <v>100</v>
      </c>
      <c r="N1233" s="83" t="s">
        <v>100</v>
      </c>
      <c r="O1233" s="83" t="s">
        <v>100</v>
      </c>
      <c r="P1233" s="84">
        <v>0</v>
      </c>
      <c r="Q1233" s="85">
        <f t="shared" si="422"/>
        <v>1</v>
      </c>
      <c r="R1233" s="91">
        <v>10440</v>
      </c>
      <c r="S1233" s="87"/>
      <c r="T1233" s="88">
        <f>IF(S1233=0,0,SUM($S$5:S1233))</f>
        <v>0</v>
      </c>
      <c r="U1233" s="89">
        <f t="shared" si="399"/>
        <v>0</v>
      </c>
      <c r="V1233" s="89">
        <f t="shared" si="400"/>
        <v>0</v>
      </c>
      <c r="W1233" s="90">
        <f t="shared" si="401"/>
        <v>0</v>
      </c>
      <c r="X1233" s="90">
        <f t="shared" si="402"/>
        <v>0</v>
      </c>
      <c r="Y1233" s="89">
        <f t="shared" si="403"/>
        <v>0</v>
      </c>
      <c r="Z1233" s="89">
        <f t="shared" si="404"/>
        <v>0</v>
      </c>
      <c r="AA1233" s="87"/>
      <c r="AB1233" s="87"/>
      <c r="AD1233" s="186" t="s">
        <v>145</v>
      </c>
    </row>
    <row r="1234" spans="1:30" s="74" customFormat="1" ht="12.95" customHeight="1">
      <c r="A1234" s="75" t="str">
        <f t="shared" si="417"/>
        <v/>
      </c>
      <c r="B1234" s="76">
        <f t="shared" si="418"/>
        <v>261</v>
      </c>
      <c r="C1234" s="77">
        <f t="shared" si="419"/>
        <v>29.6</v>
      </c>
      <c r="D1234" s="78" t="str">
        <f t="shared" si="420"/>
        <v/>
      </c>
      <c r="E1234" s="79">
        <f t="shared" si="421"/>
        <v>29.6</v>
      </c>
      <c r="F1234" s="80">
        <v>700</v>
      </c>
      <c r="G1234" s="81">
        <v>76.989999999999995</v>
      </c>
      <c r="H1234" s="81">
        <v>75.09</v>
      </c>
      <c r="I1234" s="81">
        <v>1.8999999999999915</v>
      </c>
      <c r="J1234" s="81" t="s">
        <v>111</v>
      </c>
      <c r="K1234" s="81" t="s">
        <v>95</v>
      </c>
      <c r="L1234" s="82">
        <v>0</v>
      </c>
      <c r="M1234" s="83" t="s">
        <v>100</v>
      </c>
      <c r="N1234" s="83" t="s">
        <v>100</v>
      </c>
      <c r="O1234" s="83" t="s">
        <v>100</v>
      </c>
      <c r="P1234" s="84">
        <v>0</v>
      </c>
      <c r="Q1234" s="85">
        <f t="shared" si="422"/>
        <v>1</v>
      </c>
      <c r="R1234" s="91">
        <v>10469.6</v>
      </c>
      <c r="S1234" s="87"/>
      <c r="T1234" s="88">
        <f>IF(S1234=0,0,SUM($S$5:S1234))</f>
        <v>0</v>
      </c>
      <c r="U1234" s="89">
        <f t="shared" si="399"/>
        <v>0</v>
      </c>
      <c r="V1234" s="89">
        <f t="shared" si="400"/>
        <v>0</v>
      </c>
      <c r="W1234" s="90">
        <f t="shared" si="401"/>
        <v>0</v>
      </c>
      <c r="X1234" s="90">
        <f t="shared" si="402"/>
        <v>0</v>
      </c>
      <c r="Y1234" s="89">
        <f t="shared" si="403"/>
        <v>0</v>
      </c>
      <c r="Z1234" s="89">
        <f t="shared" si="404"/>
        <v>0</v>
      </c>
      <c r="AA1234" s="87"/>
      <c r="AB1234" s="87"/>
      <c r="AD1234" s="186" t="s">
        <v>145</v>
      </c>
    </row>
    <row r="1235" spans="1:30" s="74" customFormat="1" ht="12.95" customHeight="1">
      <c r="A1235" s="75" t="str">
        <f t="shared" si="417"/>
        <v/>
      </c>
      <c r="B1235" s="76">
        <f t="shared" si="418"/>
        <v>262</v>
      </c>
      <c r="C1235" s="77">
        <f t="shared" si="419"/>
        <v>0</v>
      </c>
      <c r="D1235" s="78" t="str">
        <f t="shared" si="420"/>
        <v/>
      </c>
      <c r="E1235" s="79">
        <f t="shared" si="421"/>
        <v>10.4</v>
      </c>
      <c r="F1235" s="80">
        <v>700</v>
      </c>
      <c r="G1235" s="81">
        <v>76.64</v>
      </c>
      <c r="H1235" s="81">
        <v>74.739999999999995</v>
      </c>
      <c r="I1235" s="81">
        <v>1.9000000000000057</v>
      </c>
      <c r="J1235" s="81" t="s">
        <v>111</v>
      </c>
      <c r="K1235" s="81" t="s">
        <v>95</v>
      </c>
      <c r="L1235" s="82">
        <v>0</v>
      </c>
      <c r="M1235" s="83" t="s">
        <v>100</v>
      </c>
      <c r="N1235" s="83" t="s">
        <v>100</v>
      </c>
      <c r="O1235" s="83" t="s">
        <v>100</v>
      </c>
      <c r="P1235" s="84">
        <v>0</v>
      </c>
      <c r="Q1235" s="85">
        <f t="shared" si="422"/>
        <v>1</v>
      </c>
      <c r="R1235" s="91">
        <v>10480</v>
      </c>
      <c r="S1235" s="87"/>
      <c r="T1235" s="88">
        <f>IF(S1235=0,0,SUM($S$5:S1235))</f>
        <v>0</v>
      </c>
      <c r="U1235" s="89">
        <f t="shared" si="399"/>
        <v>0</v>
      </c>
      <c r="V1235" s="89">
        <f t="shared" si="400"/>
        <v>0</v>
      </c>
      <c r="W1235" s="90">
        <f t="shared" si="401"/>
        <v>0</v>
      </c>
      <c r="X1235" s="90">
        <f t="shared" si="402"/>
        <v>0</v>
      </c>
      <c r="Y1235" s="89">
        <f t="shared" si="403"/>
        <v>0</v>
      </c>
      <c r="Z1235" s="89">
        <f t="shared" si="404"/>
        <v>0</v>
      </c>
      <c r="AA1235" s="87"/>
      <c r="AB1235" s="87"/>
      <c r="AD1235" s="186" t="s">
        <v>145</v>
      </c>
    </row>
    <row r="1236" spans="1:30" s="74" customFormat="1" ht="12.95" customHeight="1">
      <c r="A1236" s="75" t="str">
        <f t="shared" si="417"/>
        <v/>
      </c>
      <c r="B1236" s="76">
        <f t="shared" si="418"/>
        <v>263</v>
      </c>
      <c r="C1236" s="77">
        <f t="shared" si="419"/>
        <v>0</v>
      </c>
      <c r="D1236" s="78" t="str">
        <f t="shared" si="420"/>
        <v/>
      </c>
      <c r="E1236" s="79">
        <f t="shared" si="421"/>
        <v>40</v>
      </c>
      <c r="F1236" s="80">
        <v>700</v>
      </c>
      <c r="G1236" s="81">
        <v>75.290000000000006</v>
      </c>
      <c r="H1236" s="81">
        <v>73.39</v>
      </c>
      <c r="I1236" s="81">
        <v>1.9000000000000057</v>
      </c>
      <c r="J1236" s="81" t="s">
        <v>111</v>
      </c>
      <c r="K1236" s="81" t="s">
        <v>95</v>
      </c>
      <c r="L1236" s="82">
        <v>0</v>
      </c>
      <c r="M1236" s="83" t="s">
        <v>100</v>
      </c>
      <c r="N1236" s="83" t="s">
        <v>100</v>
      </c>
      <c r="O1236" s="83" t="s">
        <v>100</v>
      </c>
      <c r="P1236" s="84">
        <v>0</v>
      </c>
      <c r="Q1236" s="85">
        <f t="shared" si="422"/>
        <v>1</v>
      </c>
      <c r="R1236" s="91">
        <v>10520</v>
      </c>
      <c r="S1236" s="87"/>
      <c r="T1236" s="88">
        <f>IF(S1236=0,0,SUM($S$5:S1236))</f>
        <v>0</v>
      </c>
      <c r="U1236" s="89">
        <f t="shared" si="399"/>
        <v>0</v>
      </c>
      <c r="V1236" s="89">
        <f t="shared" si="400"/>
        <v>0</v>
      </c>
      <c r="W1236" s="90">
        <f t="shared" si="401"/>
        <v>0</v>
      </c>
      <c r="X1236" s="90">
        <f t="shared" si="402"/>
        <v>0</v>
      </c>
      <c r="Y1236" s="89">
        <f t="shared" si="403"/>
        <v>0</v>
      </c>
      <c r="Z1236" s="89">
        <f t="shared" si="404"/>
        <v>0</v>
      </c>
      <c r="AA1236" s="87"/>
      <c r="AB1236" s="87"/>
      <c r="AD1236" s="186" t="s">
        <v>145</v>
      </c>
    </row>
    <row r="1237" spans="1:30" s="74" customFormat="1" ht="12.95" customHeight="1">
      <c r="A1237" s="75" t="str">
        <f t="shared" si="417"/>
        <v/>
      </c>
      <c r="B1237" s="76">
        <f t="shared" si="418"/>
        <v>263</v>
      </c>
      <c r="C1237" s="77">
        <f t="shared" si="419"/>
        <v>29.6</v>
      </c>
      <c r="D1237" s="78" t="str">
        <f t="shared" si="420"/>
        <v/>
      </c>
      <c r="E1237" s="79">
        <f t="shared" si="421"/>
        <v>29.6</v>
      </c>
      <c r="F1237" s="80">
        <v>700</v>
      </c>
      <c r="G1237" s="81">
        <v>74.290000000000006</v>
      </c>
      <c r="H1237" s="81">
        <v>72.39</v>
      </c>
      <c r="I1237" s="81">
        <v>1.9000000000000057</v>
      </c>
      <c r="J1237" s="81" t="s">
        <v>111</v>
      </c>
      <c r="K1237" s="81" t="s">
        <v>95</v>
      </c>
      <c r="L1237" s="82">
        <v>0</v>
      </c>
      <c r="M1237" s="83" t="s">
        <v>100</v>
      </c>
      <c r="N1237" s="83" t="s">
        <v>100</v>
      </c>
      <c r="O1237" s="83" t="s">
        <v>100</v>
      </c>
      <c r="P1237" s="84">
        <v>0</v>
      </c>
      <c r="Q1237" s="85">
        <f t="shared" si="422"/>
        <v>1</v>
      </c>
      <c r="R1237" s="91">
        <v>10549.6</v>
      </c>
      <c r="S1237" s="87"/>
      <c r="T1237" s="88">
        <f>IF(S1237=0,0,SUM($S$5:S1237))</f>
        <v>0</v>
      </c>
      <c r="U1237" s="89">
        <f t="shared" si="399"/>
        <v>0</v>
      </c>
      <c r="V1237" s="89">
        <f t="shared" si="400"/>
        <v>0</v>
      </c>
      <c r="W1237" s="90">
        <f t="shared" si="401"/>
        <v>0</v>
      </c>
      <c r="X1237" s="90">
        <f t="shared" si="402"/>
        <v>0</v>
      </c>
      <c r="Y1237" s="89">
        <f t="shared" si="403"/>
        <v>0</v>
      </c>
      <c r="Z1237" s="89">
        <f t="shared" si="404"/>
        <v>0</v>
      </c>
      <c r="AA1237" s="87"/>
      <c r="AB1237" s="87"/>
      <c r="AD1237" s="186" t="s">
        <v>145</v>
      </c>
    </row>
    <row r="1238" spans="1:30" s="74" customFormat="1" ht="12.95" customHeight="1">
      <c r="A1238" s="75" t="str">
        <f t="shared" si="417"/>
        <v/>
      </c>
      <c r="B1238" s="76">
        <f t="shared" si="418"/>
        <v>264</v>
      </c>
      <c r="C1238" s="77">
        <f t="shared" si="419"/>
        <v>0</v>
      </c>
      <c r="D1238" s="78" t="str">
        <f t="shared" si="420"/>
        <v/>
      </c>
      <c r="E1238" s="79">
        <f t="shared" si="421"/>
        <v>10.4</v>
      </c>
      <c r="F1238" s="80">
        <v>700</v>
      </c>
      <c r="G1238" s="81">
        <v>73.75</v>
      </c>
      <c r="H1238" s="81">
        <v>71.849999999999994</v>
      </c>
      <c r="I1238" s="81">
        <v>1.9000000000000057</v>
      </c>
      <c r="J1238" s="81" t="s">
        <v>111</v>
      </c>
      <c r="K1238" s="81" t="s">
        <v>95</v>
      </c>
      <c r="L1238" s="82">
        <v>0</v>
      </c>
      <c r="M1238" s="83" t="s">
        <v>100</v>
      </c>
      <c r="N1238" s="83" t="s">
        <v>100</v>
      </c>
      <c r="O1238" s="83" t="s">
        <v>100</v>
      </c>
      <c r="P1238" s="84">
        <v>0</v>
      </c>
      <c r="Q1238" s="85">
        <f t="shared" si="422"/>
        <v>1</v>
      </c>
      <c r="R1238" s="91">
        <v>10560</v>
      </c>
      <c r="S1238" s="87"/>
      <c r="T1238" s="88">
        <f>IF(S1238=0,0,SUM($S$5:S1238))</f>
        <v>0</v>
      </c>
      <c r="U1238" s="89">
        <f t="shared" si="399"/>
        <v>0</v>
      </c>
      <c r="V1238" s="89">
        <f t="shared" si="400"/>
        <v>0</v>
      </c>
      <c r="W1238" s="90">
        <f t="shared" si="401"/>
        <v>0</v>
      </c>
      <c r="X1238" s="90">
        <f t="shared" si="402"/>
        <v>0</v>
      </c>
      <c r="Y1238" s="89">
        <f t="shared" si="403"/>
        <v>0</v>
      </c>
      <c r="Z1238" s="89">
        <f t="shared" si="404"/>
        <v>0</v>
      </c>
      <c r="AA1238" s="87"/>
      <c r="AB1238" s="87"/>
      <c r="AD1238" s="186" t="s">
        <v>145</v>
      </c>
    </row>
    <row r="1239" spans="1:30" s="74" customFormat="1" ht="12.95" customHeight="1">
      <c r="A1239" s="75" t="str">
        <f t="shared" si="417"/>
        <v/>
      </c>
      <c r="B1239" s="76">
        <f t="shared" si="418"/>
        <v>265</v>
      </c>
      <c r="C1239" s="77">
        <f t="shared" si="419"/>
        <v>0</v>
      </c>
      <c r="D1239" s="78" t="str">
        <f t="shared" si="420"/>
        <v/>
      </c>
      <c r="E1239" s="79">
        <f t="shared" si="421"/>
        <v>40</v>
      </c>
      <c r="F1239" s="80">
        <v>700</v>
      </c>
      <c r="G1239" s="81">
        <v>71.67</v>
      </c>
      <c r="H1239" s="81">
        <v>69.77</v>
      </c>
      <c r="I1239" s="81">
        <v>1.9000000000000057</v>
      </c>
      <c r="J1239" s="81" t="s">
        <v>111</v>
      </c>
      <c r="K1239" s="81" t="s">
        <v>95</v>
      </c>
      <c r="L1239" s="82">
        <v>0</v>
      </c>
      <c r="M1239" s="83" t="s">
        <v>100</v>
      </c>
      <c r="N1239" s="83" t="s">
        <v>100</v>
      </c>
      <c r="O1239" s="83" t="s">
        <v>100</v>
      </c>
      <c r="P1239" s="84">
        <v>0</v>
      </c>
      <c r="Q1239" s="85">
        <f t="shared" si="422"/>
        <v>1</v>
      </c>
      <c r="R1239" s="91">
        <v>10600</v>
      </c>
      <c r="S1239" s="87"/>
      <c r="T1239" s="88">
        <f>IF(S1239=0,0,SUM($S$5:S1239))</f>
        <v>0</v>
      </c>
      <c r="U1239" s="89">
        <f t="shared" si="399"/>
        <v>0</v>
      </c>
      <c r="V1239" s="89">
        <f t="shared" si="400"/>
        <v>0</v>
      </c>
      <c r="W1239" s="90">
        <f t="shared" si="401"/>
        <v>0</v>
      </c>
      <c r="X1239" s="90">
        <f t="shared" si="402"/>
        <v>0</v>
      </c>
      <c r="Y1239" s="89">
        <f t="shared" si="403"/>
        <v>0</v>
      </c>
      <c r="Z1239" s="89">
        <f t="shared" si="404"/>
        <v>0</v>
      </c>
      <c r="AA1239" s="87"/>
      <c r="AB1239" s="87"/>
      <c r="AD1239" s="186" t="s">
        <v>145</v>
      </c>
    </row>
    <row r="1240" spans="1:30" s="74" customFormat="1" ht="12.95" customHeight="1">
      <c r="A1240" s="75" t="str">
        <f t="shared" si="417"/>
        <v/>
      </c>
      <c r="B1240" s="76">
        <f t="shared" si="418"/>
        <v>266</v>
      </c>
      <c r="C1240" s="77">
        <f t="shared" si="419"/>
        <v>0</v>
      </c>
      <c r="D1240" s="78" t="str">
        <f t="shared" si="420"/>
        <v/>
      </c>
      <c r="E1240" s="79">
        <f t="shared" si="421"/>
        <v>40</v>
      </c>
      <c r="F1240" s="80">
        <v>700</v>
      </c>
      <c r="G1240" s="81">
        <v>69.58</v>
      </c>
      <c r="H1240" s="81">
        <v>67.680000000000007</v>
      </c>
      <c r="I1240" s="81">
        <v>1.8999999999999915</v>
      </c>
      <c r="J1240" s="81" t="s">
        <v>111</v>
      </c>
      <c r="K1240" s="81" t="s">
        <v>95</v>
      </c>
      <c r="L1240" s="82">
        <v>0</v>
      </c>
      <c r="M1240" s="83" t="s">
        <v>100</v>
      </c>
      <c r="N1240" s="83" t="s">
        <v>100</v>
      </c>
      <c r="O1240" s="83" t="s">
        <v>100</v>
      </c>
      <c r="P1240" s="84">
        <v>0</v>
      </c>
      <c r="Q1240" s="85">
        <f t="shared" si="422"/>
        <v>1</v>
      </c>
      <c r="R1240" s="91">
        <v>10640</v>
      </c>
      <c r="S1240" s="87"/>
      <c r="T1240" s="88">
        <f>IF(S1240=0,0,SUM($S$5:S1240))</f>
        <v>0</v>
      </c>
      <c r="U1240" s="89">
        <f t="shared" si="399"/>
        <v>0</v>
      </c>
      <c r="V1240" s="89">
        <f t="shared" si="400"/>
        <v>0</v>
      </c>
      <c r="W1240" s="90">
        <f t="shared" si="401"/>
        <v>0</v>
      </c>
      <c r="X1240" s="90">
        <f t="shared" si="402"/>
        <v>0</v>
      </c>
      <c r="Y1240" s="89">
        <f t="shared" si="403"/>
        <v>0</v>
      </c>
      <c r="Z1240" s="89">
        <f t="shared" si="404"/>
        <v>0</v>
      </c>
      <c r="AA1240" s="87"/>
      <c r="AB1240" s="87"/>
      <c r="AD1240" s="186" t="s">
        <v>145</v>
      </c>
    </row>
    <row r="1241" spans="1:30" s="74" customFormat="1" ht="12.95" customHeight="1">
      <c r="A1241" s="75" t="str">
        <f t="shared" si="417"/>
        <v/>
      </c>
      <c r="B1241" s="76">
        <f t="shared" si="418"/>
        <v>266</v>
      </c>
      <c r="C1241" s="77">
        <f t="shared" si="419"/>
        <v>29.6</v>
      </c>
      <c r="D1241" s="78" t="str">
        <f t="shared" si="420"/>
        <v/>
      </c>
      <c r="E1241" s="79">
        <f t="shared" si="421"/>
        <v>29.6</v>
      </c>
      <c r="F1241" s="80">
        <v>700</v>
      </c>
      <c r="G1241" s="81">
        <v>68.040000000000006</v>
      </c>
      <c r="H1241" s="81">
        <v>66.14</v>
      </c>
      <c r="I1241" s="81">
        <v>1.9000000000000057</v>
      </c>
      <c r="J1241" s="81" t="s">
        <v>111</v>
      </c>
      <c r="K1241" s="81" t="s">
        <v>95</v>
      </c>
      <c r="L1241" s="82">
        <v>0</v>
      </c>
      <c r="M1241" s="83" t="s">
        <v>100</v>
      </c>
      <c r="N1241" s="83" t="s">
        <v>100</v>
      </c>
      <c r="O1241" s="83" t="s">
        <v>100</v>
      </c>
      <c r="P1241" s="84">
        <v>0</v>
      </c>
      <c r="Q1241" s="85">
        <f t="shared" si="422"/>
        <v>1</v>
      </c>
      <c r="R1241" s="91">
        <v>10669.6</v>
      </c>
      <c r="S1241" s="87"/>
      <c r="T1241" s="88">
        <f>IF(S1241=0,0,SUM($S$5:S1241))</f>
        <v>0</v>
      </c>
      <c r="U1241" s="89">
        <f t="shared" si="399"/>
        <v>0</v>
      </c>
      <c r="V1241" s="89">
        <f t="shared" si="400"/>
        <v>0</v>
      </c>
      <c r="W1241" s="90">
        <f t="shared" si="401"/>
        <v>0</v>
      </c>
      <c r="X1241" s="90">
        <f t="shared" si="402"/>
        <v>0</v>
      </c>
      <c r="Y1241" s="89">
        <f t="shared" si="403"/>
        <v>0</v>
      </c>
      <c r="Z1241" s="89">
        <f t="shared" si="404"/>
        <v>0</v>
      </c>
      <c r="AA1241" s="87"/>
      <c r="AB1241" s="87"/>
      <c r="AD1241" s="186" t="s">
        <v>145</v>
      </c>
    </row>
    <row r="1242" spans="1:30" s="74" customFormat="1" ht="12.95" customHeight="1">
      <c r="A1242" s="75" t="str">
        <f t="shared" si="417"/>
        <v/>
      </c>
      <c r="B1242" s="76">
        <f t="shared" si="418"/>
        <v>267</v>
      </c>
      <c r="C1242" s="77">
        <f t="shared" si="419"/>
        <v>0</v>
      </c>
      <c r="D1242" s="78" t="str">
        <f t="shared" si="420"/>
        <v/>
      </c>
      <c r="E1242" s="79">
        <f t="shared" si="421"/>
        <v>10.4</v>
      </c>
      <c r="F1242" s="80">
        <v>700</v>
      </c>
      <c r="G1242" s="81">
        <v>67.72</v>
      </c>
      <c r="H1242" s="81">
        <v>65.73</v>
      </c>
      <c r="I1242" s="81">
        <v>1.9899999999999949</v>
      </c>
      <c r="J1242" s="81" t="s">
        <v>111</v>
      </c>
      <c r="K1242" s="81" t="s">
        <v>95</v>
      </c>
      <c r="L1242" s="82">
        <v>0</v>
      </c>
      <c r="M1242" s="83" t="s">
        <v>100</v>
      </c>
      <c r="N1242" s="83" t="s">
        <v>100</v>
      </c>
      <c r="O1242" s="83" t="s">
        <v>100</v>
      </c>
      <c r="P1242" s="84">
        <v>0</v>
      </c>
      <c r="Q1242" s="85">
        <f t="shared" si="422"/>
        <v>1</v>
      </c>
      <c r="R1242" s="91">
        <v>10680</v>
      </c>
      <c r="S1242" s="87"/>
      <c r="T1242" s="88">
        <f>IF(S1242=0,0,SUM($S$5:S1242))</f>
        <v>0</v>
      </c>
      <c r="U1242" s="89">
        <f t="shared" si="399"/>
        <v>0</v>
      </c>
      <c r="V1242" s="89">
        <f t="shared" si="400"/>
        <v>0</v>
      </c>
      <c r="W1242" s="90">
        <f t="shared" si="401"/>
        <v>0</v>
      </c>
      <c r="X1242" s="90">
        <f t="shared" si="402"/>
        <v>0</v>
      </c>
      <c r="Y1242" s="89">
        <f t="shared" si="403"/>
        <v>0</v>
      </c>
      <c r="Z1242" s="89">
        <f t="shared" si="404"/>
        <v>0</v>
      </c>
      <c r="AA1242" s="87"/>
      <c r="AB1242" s="87"/>
      <c r="AD1242" s="186" t="s">
        <v>145</v>
      </c>
    </row>
    <row r="1243" spans="1:30" s="74" customFormat="1" ht="12.95" customHeight="1">
      <c r="A1243" s="75" t="str">
        <f t="shared" si="417"/>
        <v/>
      </c>
      <c r="B1243" s="76">
        <f t="shared" si="418"/>
        <v>268</v>
      </c>
      <c r="C1243" s="77">
        <f t="shared" si="419"/>
        <v>0</v>
      </c>
      <c r="D1243" s="78" t="str">
        <f t="shared" si="420"/>
        <v/>
      </c>
      <c r="E1243" s="79">
        <f t="shared" si="421"/>
        <v>40</v>
      </c>
      <c r="F1243" s="80">
        <v>700</v>
      </c>
      <c r="G1243" s="81">
        <v>66.48</v>
      </c>
      <c r="H1243" s="81">
        <v>64.16</v>
      </c>
      <c r="I1243" s="81">
        <v>2.3200000000000074</v>
      </c>
      <c r="J1243" s="81" t="s">
        <v>111</v>
      </c>
      <c r="K1243" s="81" t="s">
        <v>95</v>
      </c>
      <c r="L1243" s="82">
        <v>0</v>
      </c>
      <c r="M1243" s="83" t="s">
        <v>100</v>
      </c>
      <c r="N1243" s="83" t="s">
        <v>100</v>
      </c>
      <c r="O1243" s="83" t="s">
        <v>100</v>
      </c>
      <c r="P1243" s="84">
        <v>0</v>
      </c>
      <c r="Q1243" s="85">
        <f t="shared" si="422"/>
        <v>1</v>
      </c>
      <c r="R1243" s="91">
        <v>10720</v>
      </c>
      <c r="S1243" s="87"/>
      <c r="T1243" s="88">
        <f>IF(S1243=0,0,SUM($S$5:S1243))</f>
        <v>0</v>
      </c>
      <c r="U1243" s="89">
        <f t="shared" si="399"/>
        <v>0</v>
      </c>
      <c r="V1243" s="89">
        <f t="shared" si="400"/>
        <v>0</v>
      </c>
      <c r="W1243" s="90">
        <f t="shared" si="401"/>
        <v>0</v>
      </c>
      <c r="X1243" s="90">
        <f t="shared" si="402"/>
        <v>0</v>
      </c>
      <c r="Y1243" s="89">
        <f t="shared" si="403"/>
        <v>0</v>
      </c>
      <c r="Z1243" s="89">
        <f t="shared" si="404"/>
        <v>0</v>
      </c>
      <c r="AA1243" s="87"/>
      <c r="AB1243" s="87"/>
      <c r="AD1243" s="186" t="s">
        <v>145</v>
      </c>
    </row>
    <row r="1244" spans="1:30" s="146" customFormat="1" ht="12.95" customHeight="1">
      <c r="A1244" s="136" t="str">
        <f t="shared" si="417"/>
        <v/>
      </c>
      <c r="B1244" s="137">
        <f t="shared" si="418"/>
        <v>268</v>
      </c>
      <c r="C1244" s="138">
        <f t="shared" si="419"/>
        <v>29.6</v>
      </c>
      <c r="D1244" s="139" t="str">
        <f t="shared" si="420"/>
        <v/>
      </c>
      <c r="E1244" s="140">
        <f t="shared" si="421"/>
        <v>29.6</v>
      </c>
      <c r="F1244" s="141">
        <v>700</v>
      </c>
      <c r="G1244" s="142">
        <v>65.56</v>
      </c>
      <c r="H1244" s="142">
        <v>63</v>
      </c>
      <c r="I1244" s="142">
        <v>2.5600000000000023</v>
      </c>
      <c r="J1244" s="142" t="s">
        <v>111</v>
      </c>
      <c r="K1244" s="142" t="s">
        <v>95</v>
      </c>
      <c r="L1244" s="143">
        <v>0</v>
      </c>
      <c r="M1244" s="144" t="s">
        <v>100</v>
      </c>
      <c r="N1244" s="144" t="s">
        <v>100</v>
      </c>
      <c r="O1244" s="144" t="s">
        <v>100</v>
      </c>
      <c r="P1244" s="145">
        <v>0</v>
      </c>
      <c r="Q1244" s="85">
        <f t="shared" si="422"/>
        <v>1</v>
      </c>
      <c r="R1244" s="91">
        <v>10749.6</v>
      </c>
      <c r="S1244" s="87"/>
      <c r="T1244" s="88">
        <f>IF(S1244=0,0,SUM($S$5:S1244))</f>
        <v>0</v>
      </c>
      <c r="U1244" s="89">
        <f t="shared" si="399"/>
        <v>0</v>
      </c>
      <c r="V1244" s="89">
        <f t="shared" si="400"/>
        <v>0</v>
      </c>
      <c r="W1244" s="90">
        <f t="shared" si="401"/>
        <v>0</v>
      </c>
      <c r="X1244" s="90">
        <f t="shared" si="402"/>
        <v>0</v>
      </c>
      <c r="Y1244" s="89">
        <f t="shared" si="403"/>
        <v>0</v>
      </c>
      <c r="Z1244" s="89">
        <f t="shared" si="404"/>
        <v>0</v>
      </c>
      <c r="AA1244" s="87"/>
      <c r="AB1244" s="87"/>
      <c r="AC1244" s="74"/>
      <c r="AD1244" s="186" t="s">
        <v>145</v>
      </c>
    </row>
    <row r="1245" spans="1:30" s="146" customFormat="1" ht="12.95" customHeight="1">
      <c r="A1245" s="136" t="str">
        <f t="shared" si="417"/>
        <v/>
      </c>
      <c r="B1245" s="137">
        <f t="shared" si="418"/>
        <v>269</v>
      </c>
      <c r="C1245" s="138">
        <f t="shared" si="419"/>
        <v>0</v>
      </c>
      <c r="D1245" s="139" t="str">
        <f t="shared" si="420"/>
        <v/>
      </c>
      <c r="E1245" s="140">
        <f t="shared" si="421"/>
        <v>10.4</v>
      </c>
      <c r="F1245" s="141">
        <v>700</v>
      </c>
      <c r="G1245" s="142">
        <v>65.239999999999995</v>
      </c>
      <c r="H1245" s="142">
        <v>62.59</v>
      </c>
      <c r="I1245" s="142">
        <v>2.6499999999999915</v>
      </c>
      <c r="J1245" s="142" t="s">
        <v>111</v>
      </c>
      <c r="K1245" s="142" t="s">
        <v>95</v>
      </c>
      <c r="L1245" s="143">
        <v>0</v>
      </c>
      <c r="M1245" s="144" t="s">
        <v>100</v>
      </c>
      <c r="N1245" s="144" t="s">
        <v>100</v>
      </c>
      <c r="O1245" s="144" t="s">
        <v>100</v>
      </c>
      <c r="P1245" s="145">
        <v>0</v>
      </c>
      <c r="Q1245" s="85">
        <f t="shared" si="422"/>
        <v>1</v>
      </c>
      <c r="R1245" s="91">
        <v>10760</v>
      </c>
      <c r="S1245" s="87"/>
      <c r="T1245" s="88">
        <f>IF(S1245=0,0,SUM($S$5:S1245))</f>
        <v>0</v>
      </c>
      <c r="U1245" s="89">
        <f t="shared" si="399"/>
        <v>0</v>
      </c>
      <c r="V1245" s="89">
        <f t="shared" si="400"/>
        <v>0</v>
      </c>
      <c r="W1245" s="90">
        <f t="shared" si="401"/>
        <v>0</v>
      </c>
      <c r="X1245" s="90">
        <f t="shared" si="402"/>
        <v>0</v>
      </c>
      <c r="Y1245" s="89">
        <f t="shared" si="403"/>
        <v>0</v>
      </c>
      <c r="Z1245" s="89">
        <f t="shared" si="404"/>
        <v>0</v>
      </c>
      <c r="AA1245" s="87"/>
      <c r="AB1245" s="87"/>
      <c r="AC1245" s="74"/>
      <c r="AD1245" s="186" t="s">
        <v>145</v>
      </c>
    </row>
    <row r="1246" spans="1:30" s="146" customFormat="1" ht="12.95" customHeight="1">
      <c r="A1246" s="136" t="str">
        <f t="shared" si="417"/>
        <v/>
      </c>
      <c r="B1246" s="137">
        <f t="shared" si="418"/>
        <v>270</v>
      </c>
      <c r="C1246" s="138">
        <f t="shared" si="419"/>
        <v>0</v>
      </c>
      <c r="D1246" s="139" t="str">
        <f t="shared" si="420"/>
        <v/>
      </c>
      <c r="E1246" s="140">
        <f t="shared" si="421"/>
        <v>40</v>
      </c>
      <c r="F1246" s="141">
        <v>700</v>
      </c>
      <c r="G1246" s="142">
        <v>64.010000000000005</v>
      </c>
      <c r="H1246" s="142">
        <v>61.02</v>
      </c>
      <c r="I1246" s="142">
        <v>2.990000000000002</v>
      </c>
      <c r="J1246" s="142" t="s">
        <v>111</v>
      </c>
      <c r="K1246" s="142" t="s">
        <v>95</v>
      </c>
      <c r="L1246" s="143">
        <v>0</v>
      </c>
      <c r="M1246" s="144" t="s">
        <v>100</v>
      </c>
      <c r="N1246" s="144" t="s">
        <v>100</v>
      </c>
      <c r="O1246" s="144" t="s">
        <v>100</v>
      </c>
      <c r="P1246" s="145">
        <v>0</v>
      </c>
      <c r="Q1246" s="85">
        <f t="shared" si="422"/>
        <v>1</v>
      </c>
      <c r="R1246" s="91">
        <v>10800</v>
      </c>
      <c r="S1246" s="87"/>
      <c r="T1246" s="88">
        <f>IF(S1246=0,0,SUM($S$5:S1246))</f>
        <v>0</v>
      </c>
      <c r="U1246" s="89">
        <f t="shared" si="399"/>
        <v>0</v>
      </c>
      <c r="V1246" s="89">
        <f t="shared" si="400"/>
        <v>0</v>
      </c>
      <c r="W1246" s="90">
        <f t="shared" si="401"/>
        <v>0</v>
      </c>
      <c r="X1246" s="90">
        <f t="shared" si="402"/>
        <v>0</v>
      </c>
      <c r="Y1246" s="89">
        <f t="shared" si="403"/>
        <v>0</v>
      </c>
      <c r="Z1246" s="89">
        <f t="shared" si="404"/>
        <v>0</v>
      </c>
      <c r="AA1246" s="87"/>
      <c r="AB1246" s="87"/>
      <c r="AC1246" s="74"/>
      <c r="AD1246" s="186" t="s">
        <v>145</v>
      </c>
    </row>
    <row r="1247" spans="1:30" s="74" customFormat="1" ht="12.95" customHeight="1">
      <c r="A1247" s="75" t="str">
        <f t="shared" si="417"/>
        <v/>
      </c>
      <c r="B1247" s="76">
        <f t="shared" si="418"/>
        <v>270</v>
      </c>
      <c r="C1247" s="77">
        <f t="shared" si="419"/>
        <v>16.3</v>
      </c>
      <c r="D1247" s="78" t="str">
        <f t="shared" si="420"/>
        <v/>
      </c>
      <c r="E1247" s="79">
        <f t="shared" si="421"/>
        <v>16.3</v>
      </c>
      <c r="F1247" s="80">
        <v>700</v>
      </c>
      <c r="G1247" s="81">
        <v>63.51</v>
      </c>
      <c r="H1247" s="81">
        <v>60.38</v>
      </c>
      <c r="I1247" s="81">
        <v>3.1299999999999955</v>
      </c>
      <c r="J1247" s="81" t="s">
        <v>111</v>
      </c>
      <c r="K1247" s="81" t="s">
        <v>95</v>
      </c>
      <c r="L1247" s="82">
        <v>0</v>
      </c>
      <c r="M1247" s="83" t="s">
        <v>100</v>
      </c>
      <c r="N1247" s="83" t="s">
        <v>100</v>
      </c>
      <c r="O1247" s="83" t="s">
        <v>100</v>
      </c>
      <c r="P1247" s="84">
        <v>0</v>
      </c>
      <c r="Q1247" s="85">
        <f t="shared" si="422"/>
        <v>1</v>
      </c>
      <c r="R1247" s="91">
        <v>10816.3</v>
      </c>
      <c r="S1247" s="87"/>
      <c r="T1247" s="88">
        <f>IF(S1247=0,0,SUM($S$5:S1247))</f>
        <v>0</v>
      </c>
      <c r="U1247" s="89">
        <f t="shared" si="399"/>
        <v>0</v>
      </c>
      <c r="V1247" s="89">
        <f t="shared" si="400"/>
        <v>0</v>
      </c>
      <c r="W1247" s="90">
        <f t="shared" si="401"/>
        <v>0</v>
      </c>
      <c r="X1247" s="90">
        <f t="shared" si="402"/>
        <v>0</v>
      </c>
      <c r="Y1247" s="89">
        <f t="shared" si="403"/>
        <v>0</v>
      </c>
      <c r="Z1247" s="89">
        <f t="shared" si="404"/>
        <v>0</v>
      </c>
      <c r="AA1247" s="87"/>
      <c r="AB1247" s="87"/>
      <c r="AD1247" s="186" t="s">
        <v>145</v>
      </c>
    </row>
    <row r="1248" spans="1:30" s="74" customFormat="1" ht="12.95" customHeight="1">
      <c r="A1248" s="75" t="str">
        <f t="shared" si="417"/>
        <v/>
      </c>
      <c r="B1248" s="76">
        <f t="shared" si="418"/>
        <v>271</v>
      </c>
      <c r="C1248" s="77">
        <f t="shared" si="419"/>
        <v>0</v>
      </c>
      <c r="D1248" s="78" t="str">
        <f t="shared" si="420"/>
        <v/>
      </c>
      <c r="E1248" s="79">
        <f t="shared" si="421"/>
        <v>23.7</v>
      </c>
      <c r="F1248" s="80">
        <v>700</v>
      </c>
      <c r="G1248" s="81">
        <v>63.33</v>
      </c>
      <c r="H1248" s="81">
        <v>60.21</v>
      </c>
      <c r="I1248" s="81">
        <v>3.1199999999999974</v>
      </c>
      <c r="J1248" s="81" t="s">
        <v>111</v>
      </c>
      <c r="K1248" s="81" t="s">
        <v>95</v>
      </c>
      <c r="L1248" s="82">
        <v>0</v>
      </c>
      <c r="M1248" s="83" t="s">
        <v>100</v>
      </c>
      <c r="N1248" s="83" t="s">
        <v>100</v>
      </c>
      <c r="O1248" s="83" t="s">
        <v>100</v>
      </c>
      <c r="P1248" s="84">
        <v>0</v>
      </c>
      <c r="Q1248" s="85">
        <f t="shared" si="422"/>
        <v>1</v>
      </c>
      <c r="R1248" s="91">
        <v>10840</v>
      </c>
      <c r="S1248" s="87"/>
      <c r="T1248" s="88">
        <f>IF(S1248=0,0,SUM($S$5:S1248))</f>
        <v>0</v>
      </c>
      <c r="U1248" s="89">
        <f t="shared" si="399"/>
        <v>0</v>
      </c>
      <c r="V1248" s="89">
        <f t="shared" si="400"/>
        <v>0</v>
      </c>
      <c r="W1248" s="90">
        <f t="shared" si="401"/>
        <v>0</v>
      </c>
      <c r="X1248" s="90">
        <f t="shared" si="402"/>
        <v>0</v>
      </c>
      <c r="Y1248" s="89">
        <f t="shared" si="403"/>
        <v>0</v>
      </c>
      <c r="Z1248" s="89">
        <f t="shared" si="404"/>
        <v>0</v>
      </c>
      <c r="AA1248" s="87"/>
      <c r="AB1248" s="87"/>
      <c r="AD1248" s="186" t="s">
        <v>145</v>
      </c>
    </row>
    <row r="1249" spans="1:30" s="74" customFormat="1" ht="12.95" customHeight="1">
      <c r="A1249" s="75" t="str">
        <f t="shared" si="417"/>
        <v/>
      </c>
      <c r="B1249" s="76">
        <f t="shared" si="418"/>
        <v>271</v>
      </c>
      <c r="C1249" s="77">
        <f t="shared" si="419"/>
        <v>8.9</v>
      </c>
      <c r="D1249" s="78" t="str">
        <f t="shared" si="420"/>
        <v/>
      </c>
      <c r="E1249" s="79">
        <f t="shared" si="421"/>
        <v>8.9</v>
      </c>
      <c r="F1249" s="80">
        <v>700</v>
      </c>
      <c r="G1249" s="81">
        <v>63.26</v>
      </c>
      <c r="H1249" s="81">
        <v>60.14</v>
      </c>
      <c r="I1249" s="81">
        <v>3.1199999999999974</v>
      </c>
      <c r="J1249" s="81" t="s">
        <v>111</v>
      </c>
      <c r="K1249" s="81" t="s">
        <v>95</v>
      </c>
      <c r="L1249" s="82">
        <v>0</v>
      </c>
      <c r="M1249" s="83" t="s">
        <v>100</v>
      </c>
      <c r="N1249" s="83" t="s">
        <v>100</v>
      </c>
      <c r="O1249" s="83" t="s">
        <v>100</v>
      </c>
      <c r="P1249" s="84">
        <v>0</v>
      </c>
      <c r="Q1249" s="85">
        <f t="shared" si="422"/>
        <v>1</v>
      </c>
      <c r="R1249" s="91">
        <v>10848.9</v>
      </c>
      <c r="S1249" s="87"/>
      <c r="T1249" s="88">
        <f>IF(S1249=0,0,SUM($S$5:S1249))</f>
        <v>0</v>
      </c>
      <c r="U1249" s="89">
        <f t="shared" si="399"/>
        <v>0</v>
      </c>
      <c r="V1249" s="89">
        <f t="shared" si="400"/>
        <v>0</v>
      </c>
      <c r="W1249" s="90">
        <f t="shared" si="401"/>
        <v>0</v>
      </c>
      <c r="X1249" s="90">
        <f t="shared" si="402"/>
        <v>0</v>
      </c>
      <c r="Y1249" s="89">
        <f t="shared" si="403"/>
        <v>0</v>
      </c>
      <c r="Z1249" s="89">
        <f t="shared" si="404"/>
        <v>0</v>
      </c>
      <c r="AA1249" s="87"/>
      <c r="AB1249" s="87"/>
      <c r="AD1249" s="186" t="s">
        <v>145</v>
      </c>
    </row>
    <row r="1250" spans="1:30" s="74" customFormat="1" ht="12.95" customHeight="1">
      <c r="A1250" s="75" t="str">
        <f t="shared" si="417"/>
        <v/>
      </c>
      <c r="B1250" s="76">
        <f t="shared" si="418"/>
        <v>272</v>
      </c>
      <c r="C1250" s="77">
        <f t="shared" si="419"/>
        <v>0</v>
      </c>
      <c r="D1250" s="78" t="str">
        <f t="shared" si="420"/>
        <v/>
      </c>
      <c r="E1250" s="79">
        <f t="shared" si="421"/>
        <v>31.1</v>
      </c>
      <c r="F1250" s="80">
        <v>700</v>
      </c>
      <c r="G1250" s="81">
        <v>63.02</v>
      </c>
      <c r="H1250" s="81">
        <v>59.91</v>
      </c>
      <c r="I1250" s="81">
        <v>3.1100000000000065</v>
      </c>
      <c r="J1250" s="81" t="s">
        <v>111</v>
      </c>
      <c r="K1250" s="81" t="s">
        <v>95</v>
      </c>
      <c r="L1250" s="82">
        <v>0</v>
      </c>
      <c r="M1250" s="83" t="s">
        <v>100</v>
      </c>
      <c r="N1250" s="83" t="s">
        <v>100</v>
      </c>
      <c r="O1250" s="83" t="s">
        <v>100</v>
      </c>
      <c r="P1250" s="84">
        <v>0</v>
      </c>
      <c r="Q1250" s="85">
        <f t="shared" si="422"/>
        <v>1</v>
      </c>
      <c r="R1250" s="91">
        <v>10880</v>
      </c>
      <c r="S1250" s="87"/>
      <c r="T1250" s="88">
        <f>IF(S1250=0,0,SUM($S$5:S1250))</f>
        <v>0</v>
      </c>
      <c r="U1250" s="89">
        <f t="shared" si="399"/>
        <v>0</v>
      </c>
      <c r="V1250" s="89">
        <f t="shared" si="400"/>
        <v>0</v>
      </c>
      <c r="W1250" s="90">
        <f t="shared" si="401"/>
        <v>0</v>
      </c>
      <c r="X1250" s="90">
        <f t="shared" si="402"/>
        <v>0</v>
      </c>
      <c r="Y1250" s="89">
        <f t="shared" si="403"/>
        <v>0</v>
      </c>
      <c r="Z1250" s="89">
        <f t="shared" si="404"/>
        <v>0</v>
      </c>
      <c r="AA1250" s="87"/>
      <c r="AB1250" s="87"/>
      <c r="AD1250" s="186" t="s">
        <v>145</v>
      </c>
    </row>
    <row r="1251" spans="1:30" s="74" customFormat="1" ht="12.95" customHeight="1">
      <c r="A1251" s="75" t="str">
        <f t="shared" si="417"/>
        <v/>
      </c>
      <c r="B1251" s="76">
        <f t="shared" si="418"/>
        <v>273</v>
      </c>
      <c r="C1251" s="77">
        <f t="shared" si="419"/>
        <v>0</v>
      </c>
      <c r="D1251" s="78" t="str">
        <f t="shared" si="420"/>
        <v/>
      </c>
      <c r="E1251" s="79">
        <f t="shared" si="421"/>
        <v>40</v>
      </c>
      <c r="F1251" s="80">
        <v>700</v>
      </c>
      <c r="G1251" s="81">
        <v>62.72</v>
      </c>
      <c r="H1251" s="81">
        <v>59.62</v>
      </c>
      <c r="I1251" s="81">
        <v>3.1000000000000014</v>
      </c>
      <c r="J1251" s="81" t="s">
        <v>111</v>
      </c>
      <c r="K1251" s="81" t="s">
        <v>95</v>
      </c>
      <c r="L1251" s="82">
        <v>0</v>
      </c>
      <c r="M1251" s="83" t="s">
        <v>100</v>
      </c>
      <c r="N1251" s="83" t="s">
        <v>100</v>
      </c>
      <c r="O1251" s="83" t="s">
        <v>100</v>
      </c>
      <c r="P1251" s="84">
        <v>0</v>
      </c>
      <c r="Q1251" s="85">
        <f t="shared" si="422"/>
        <v>1</v>
      </c>
      <c r="R1251" s="91">
        <v>10920</v>
      </c>
      <c r="S1251" s="87"/>
      <c r="T1251" s="88">
        <f>IF(S1251=0,0,SUM($S$5:S1251))</f>
        <v>0</v>
      </c>
      <c r="U1251" s="89">
        <f t="shared" si="399"/>
        <v>0</v>
      </c>
      <c r="V1251" s="89">
        <f t="shared" si="400"/>
        <v>0</v>
      </c>
      <c r="W1251" s="90">
        <f t="shared" si="401"/>
        <v>0</v>
      </c>
      <c r="X1251" s="90">
        <f t="shared" si="402"/>
        <v>0</v>
      </c>
      <c r="Y1251" s="89">
        <f t="shared" si="403"/>
        <v>0</v>
      </c>
      <c r="Z1251" s="89">
        <f t="shared" si="404"/>
        <v>0</v>
      </c>
      <c r="AA1251" s="87"/>
      <c r="AB1251" s="87"/>
      <c r="AD1251" s="186" t="s">
        <v>145</v>
      </c>
    </row>
    <row r="1252" spans="1:30" s="74" customFormat="1" ht="12.95" customHeight="1">
      <c r="A1252" s="75" t="str">
        <f t="shared" si="417"/>
        <v/>
      </c>
      <c r="B1252" s="76">
        <f t="shared" si="418"/>
        <v>273</v>
      </c>
      <c r="C1252" s="77">
        <f t="shared" si="419"/>
        <v>8.9</v>
      </c>
      <c r="D1252" s="78" t="str">
        <f t="shared" si="420"/>
        <v/>
      </c>
      <c r="E1252" s="79">
        <f t="shared" si="421"/>
        <v>8.9</v>
      </c>
      <c r="F1252" s="80">
        <v>700</v>
      </c>
      <c r="G1252" s="81">
        <v>62.65</v>
      </c>
      <c r="H1252" s="81">
        <v>59.55</v>
      </c>
      <c r="I1252" s="81">
        <v>3.1000000000000014</v>
      </c>
      <c r="J1252" s="81" t="s">
        <v>111</v>
      </c>
      <c r="K1252" s="81" t="s">
        <v>95</v>
      </c>
      <c r="L1252" s="82">
        <v>0</v>
      </c>
      <c r="M1252" s="83" t="s">
        <v>100</v>
      </c>
      <c r="N1252" s="83" t="s">
        <v>100</v>
      </c>
      <c r="O1252" s="83" t="s">
        <v>100</v>
      </c>
      <c r="P1252" s="84">
        <v>0</v>
      </c>
      <c r="Q1252" s="85">
        <f t="shared" si="422"/>
        <v>1</v>
      </c>
      <c r="R1252" s="91">
        <v>10928.9</v>
      </c>
      <c r="S1252" s="87"/>
      <c r="T1252" s="88">
        <f>IF(S1252=0,0,SUM($S$5:S1252))</f>
        <v>0</v>
      </c>
      <c r="U1252" s="89">
        <f t="shared" si="399"/>
        <v>0</v>
      </c>
      <c r="V1252" s="89">
        <f t="shared" si="400"/>
        <v>0</v>
      </c>
      <c r="W1252" s="90">
        <f t="shared" si="401"/>
        <v>0</v>
      </c>
      <c r="X1252" s="90">
        <f t="shared" si="402"/>
        <v>0</v>
      </c>
      <c r="Y1252" s="89">
        <f t="shared" si="403"/>
        <v>0</v>
      </c>
      <c r="Z1252" s="89">
        <f t="shared" si="404"/>
        <v>0</v>
      </c>
      <c r="AA1252" s="87"/>
      <c r="AB1252" s="87"/>
      <c r="AD1252" s="186" t="s">
        <v>145</v>
      </c>
    </row>
    <row r="1253" spans="1:30" s="74" customFormat="1" ht="12.95" customHeight="1">
      <c r="A1253" s="75" t="str">
        <f t="shared" si="417"/>
        <v/>
      </c>
      <c r="B1253" s="76">
        <f t="shared" si="418"/>
        <v>274</v>
      </c>
      <c r="C1253" s="77">
        <f t="shared" si="419"/>
        <v>0</v>
      </c>
      <c r="D1253" s="78" t="str">
        <f t="shared" si="420"/>
        <v/>
      </c>
      <c r="E1253" s="79">
        <f t="shared" si="421"/>
        <v>31.1</v>
      </c>
      <c r="F1253" s="80">
        <v>700</v>
      </c>
      <c r="G1253" s="81">
        <v>62.49</v>
      </c>
      <c r="H1253" s="81">
        <v>59.32</v>
      </c>
      <c r="I1253" s="81">
        <v>3.1700000000000017</v>
      </c>
      <c r="J1253" s="81" t="s">
        <v>111</v>
      </c>
      <c r="K1253" s="81" t="s">
        <v>95</v>
      </c>
      <c r="L1253" s="82">
        <v>0</v>
      </c>
      <c r="M1253" s="83" t="s">
        <v>100</v>
      </c>
      <c r="N1253" s="83" t="s">
        <v>100</v>
      </c>
      <c r="O1253" s="83" t="s">
        <v>100</v>
      </c>
      <c r="P1253" s="84">
        <v>0</v>
      </c>
      <c r="Q1253" s="85">
        <f t="shared" si="422"/>
        <v>1</v>
      </c>
      <c r="R1253" s="91">
        <v>10960</v>
      </c>
      <c r="S1253" s="87"/>
      <c r="T1253" s="88">
        <f>IF(S1253=0,0,SUM($S$5:S1253))</f>
        <v>0</v>
      </c>
      <c r="U1253" s="89">
        <f t="shared" si="399"/>
        <v>0</v>
      </c>
      <c r="V1253" s="89">
        <f t="shared" si="400"/>
        <v>0</v>
      </c>
      <c r="W1253" s="90">
        <f t="shared" si="401"/>
        <v>0</v>
      </c>
      <c r="X1253" s="90">
        <f t="shared" si="402"/>
        <v>0</v>
      </c>
      <c r="Y1253" s="89">
        <f t="shared" si="403"/>
        <v>0</v>
      </c>
      <c r="Z1253" s="89">
        <f t="shared" si="404"/>
        <v>0</v>
      </c>
      <c r="AA1253" s="87"/>
      <c r="AB1253" s="87"/>
      <c r="AD1253" s="186" t="s">
        <v>145</v>
      </c>
    </row>
    <row r="1254" spans="1:30" s="74" customFormat="1" ht="12.95" customHeight="1">
      <c r="A1254" s="75" t="str">
        <f t="shared" si="417"/>
        <v/>
      </c>
      <c r="B1254" s="76">
        <f t="shared" si="418"/>
        <v>274</v>
      </c>
      <c r="C1254" s="77">
        <f t="shared" si="419"/>
        <v>8.9</v>
      </c>
      <c r="D1254" s="78" t="str">
        <f t="shared" si="420"/>
        <v/>
      </c>
      <c r="E1254" s="79">
        <f t="shared" si="421"/>
        <v>8.9</v>
      </c>
      <c r="F1254" s="80">
        <v>700</v>
      </c>
      <c r="G1254" s="81">
        <v>62.44</v>
      </c>
      <c r="H1254" s="81">
        <v>59.26</v>
      </c>
      <c r="I1254" s="81">
        <v>3.1799999999999997</v>
      </c>
      <c r="J1254" s="81" t="s">
        <v>111</v>
      </c>
      <c r="K1254" s="81" t="s">
        <v>95</v>
      </c>
      <c r="L1254" s="82">
        <v>0</v>
      </c>
      <c r="M1254" s="83" t="s">
        <v>100</v>
      </c>
      <c r="N1254" s="83" t="s">
        <v>100</v>
      </c>
      <c r="O1254" s="83" t="s">
        <v>100</v>
      </c>
      <c r="P1254" s="84">
        <v>0</v>
      </c>
      <c r="Q1254" s="85">
        <f t="shared" si="422"/>
        <v>1</v>
      </c>
      <c r="R1254" s="91">
        <v>10968.9</v>
      </c>
      <c r="S1254" s="87"/>
      <c r="T1254" s="88">
        <f>IF(S1254=0,0,SUM($S$5:S1254))</f>
        <v>0</v>
      </c>
      <c r="U1254" s="89">
        <f t="shared" si="399"/>
        <v>0</v>
      </c>
      <c r="V1254" s="89">
        <f t="shared" si="400"/>
        <v>0</v>
      </c>
      <c r="W1254" s="90">
        <f t="shared" si="401"/>
        <v>0</v>
      </c>
      <c r="X1254" s="90">
        <f t="shared" si="402"/>
        <v>0</v>
      </c>
      <c r="Y1254" s="89">
        <f t="shared" si="403"/>
        <v>0</v>
      </c>
      <c r="Z1254" s="89">
        <f t="shared" si="404"/>
        <v>0</v>
      </c>
      <c r="AA1254" s="87"/>
      <c r="AB1254" s="87"/>
      <c r="AD1254" s="186" t="s">
        <v>145</v>
      </c>
    </row>
    <row r="1255" spans="1:30" s="74" customFormat="1" ht="12.95" customHeight="1">
      <c r="A1255" s="75" t="str">
        <f t="shared" si="417"/>
        <v/>
      </c>
      <c r="B1255" s="76">
        <f t="shared" si="418"/>
        <v>275</v>
      </c>
      <c r="C1255" s="77">
        <f t="shared" si="419"/>
        <v>0</v>
      </c>
      <c r="D1255" s="78" t="str">
        <f t="shared" si="420"/>
        <v/>
      </c>
      <c r="E1255" s="79">
        <f t="shared" si="421"/>
        <v>31.1</v>
      </c>
      <c r="F1255" s="80">
        <v>700</v>
      </c>
      <c r="G1255" s="81">
        <v>62.5</v>
      </c>
      <c r="H1255" s="81">
        <v>59.03</v>
      </c>
      <c r="I1255" s="81">
        <v>3.4699999999999989</v>
      </c>
      <c r="J1255" s="81" t="s">
        <v>111</v>
      </c>
      <c r="K1255" s="81" t="s">
        <v>95</v>
      </c>
      <c r="L1255" s="82">
        <v>0</v>
      </c>
      <c r="M1255" s="83" t="s">
        <v>100</v>
      </c>
      <c r="N1255" s="83" t="s">
        <v>100</v>
      </c>
      <c r="O1255" s="83" t="s">
        <v>100</v>
      </c>
      <c r="P1255" s="84">
        <v>0</v>
      </c>
      <c r="Q1255" s="85">
        <f t="shared" si="422"/>
        <v>1</v>
      </c>
      <c r="R1255" s="91">
        <v>11000</v>
      </c>
      <c r="S1255" s="87"/>
      <c r="T1255" s="88">
        <f>IF(S1255=0,0,SUM($S$5:S1255))</f>
        <v>0</v>
      </c>
      <c r="U1255" s="89">
        <f t="shared" si="399"/>
        <v>0</v>
      </c>
      <c r="V1255" s="89">
        <f t="shared" si="400"/>
        <v>0</v>
      </c>
      <c r="W1255" s="90">
        <f t="shared" si="401"/>
        <v>0</v>
      </c>
      <c r="X1255" s="90">
        <f t="shared" si="402"/>
        <v>0</v>
      </c>
      <c r="Y1255" s="89">
        <f t="shared" si="403"/>
        <v>0</v>
      </c>
      <c r="Z1255" s="89">
        <f t="shared" si="404"/>
        <v>0</v>
      </c>
      <c r="AA1255" s="87"/>
      <c r="AB1255" s="87"/>
      <c r="AD1255" s="186" t="s">
        <v>145</v>
      </c>
    </row>
    <row r="1256" spans="1:30" s="74" customFormat="1" ht="12.95" customHeight="1">
      <c r="A1256" s="75" t="str">
        <f t="shared" si="417"/>
        <v/>
      </c>
      <c r="B1256" s="76">
        <f t="shared" si="418"/>
        <v>275</v>
      </c>
      <c r="C1256" s="77">
        <f t="shared" si="419"/>
        <v>8.9</v>
      </c>
      <c r="D1256" s="78" t="str">
        <f t="shared" si="420"/>
        <v/>
      </c>
      <c r="E1256" s="79">
        <f t="shared" si="421"/>
        <v>8.9</v>
      </c>
      <c r="F1256" s="80">
        <v>700</v>
      </c>
      <c r="G1256" s="81">
        <v>62.52</v>
      </c>
      <c r="H1256" s="81">
        <v>58.96</v>
      </c>
      <c r="I1256" s="81">
        <v>3.5600000000000023</v>
      </c>
      <c r="J1256" s="81" t="s">
        <v>111</v>
      </c>
      <c r="K1256" s="81" t="s">
        <v>95</v>
      </c>
      <c r="L1256" s="82">
        <v>0</v>
      </c>
      <c r="M1256" s="83" t="s">
        <v>100</v>
      </c>
      <c r="N1256" s="83" t="s">
        <v>100</v>
      </c>
      <c r="O1256" s="83" t="s">
        <v>100</v>
      </c>
      <c r="P1256" s="84">
        <v>0</v>
      </c>
      <c r="Q1256" s="85">
        <f t="shared" si="422"/>
        <v>1</v>
      </c>
      <c r="R1256" s="91">
        <v>11008.9</v>
      </c>
      <c r="S1256" s="87"/>
      <c r="T1256" s="88">
        <f>IF(S1256=0,0,SUM($S$5:S1256))</f>
        <v>0</v>
      </c>
      <c r="U1256" s="89">
        <f t="shared" si="399"/>
        <v>0</v>
      </c>
      <c r="V1256" s="89">
        <f t="shared" si="400"/>
        <v>0</v>
      </c>
      <c r="W1256" s="90">
        <f t="shared" si="401"/>
        <v>0</v>
      </c>
      <c r="X1256" s="90">
        <f t="shared" si="402"/>
        <v>0</v>
      </c>
      <c r="Y1256" s="89">
        <f t="shared" si="403"/>
        <v>0</v>
      </c>
      <c r="Z1256" s="89">
        <f t="shared" si="404"/>
        <v>0</v>
      </c>
      <c r="AA1256" s="87"/>
      <c r="AB1256" s="87"/>
      <c r="AD1256" s="186" t="s">
        <v>145</v>
      </c>
    </row>
    <row r="1257" spans="1:30" s="74" customFormat="1" ht="12.95" customHeight="1">
      <c r="A1257" s="75" t="str">
        <f t="shared" si="417"/>
        <v/>
      </c>
      <c r="B1257" s="76">
        <f t="shared" si="418"/>
        <v>275</v>
      </c>
      <c r="C1257" s="77">
        <f t="shared" si="419"/>
        <v>14.2</v>
      </c>
      <c r="D1257" s="78" t="str">
        <f t="shared" si="420"/>
        <v/>
      </c>
      <c r="E1257" s="79">
        <f t="shared" si="421"/>
        <v>5.3</v>
      </c>
      <c r="F1257" s="80">
        <v>700</v>
      </c>
      <c r="G1257" s="81">
        <v>62.59</v>
      </c>
      <c r="H1257" s="81">
        <v>58.92</v>
      </c>
      <c r="I1257" s="81">
        <v>3.6700000000000017</v>
      </c>
      <c r="J1257" s="81" t="s">
        <v>111</v>
      </c>
      <c r="K1257" s="81" t="s">
        <v>95</v>
      </c>
      <c r="L1257" s="82">
        <v>0</v>
      </c>
      <c r="M1257" s="83" t="s">
        <v>124</v>
      </c>
      <c r="N1257" s="83" t="s">
        <v>100</v>
      </c>
      <c r="O1257" s="83" t="s">
        <v>100</v>
      </c>
      <c r="P1257" s="84">
        <v>0</v>
      </c>
      <c r="Q1257" s="85">
        <f t="shared" si="422"/>
        <v>1</v>
      </c>
      <c r="R1257" s="91">
        <v>11014.2</v>
      </c>
      <c r="S1257" s="87"/>
      <c r="T1257" s="88">
        <f>IF(S1257=0,0,SUM($S$5:S1257))</f>
        <v>0</v>
      </c>
      <c r="U1257" s="89">
        <f t="shared" si="399"/>
        <v>0</v>
      </c>
      <c r="V1257" s="89">
        <f t="shared" si="400"/>
        <v>0</v>
      </c>
      <c r="W1257" s="90">
        <f t="shared" si="401"/>
        <v>0</v>
      </c>
      <c r="X1257" s="90">
        <f t="shared" si="402"/>
        <v>0</v>
      </c>
      <c r="Y1257" s="89">
        <f t="shared" si="403"/>
        <v>0</v>
      </c>
      <c r="Z1257" s="89">
        <f t="shared" si="404"/>
        <v>0</v>
      </c>
      <c r="AA1257" s="87"/>
      <c r="AB1257" s="87"/>
      <c r="AD1257" s="186" t="s">
        <v>145</v>
      </c>
    </row>
    <row r="1258" spans="1:30" s="74" customFormat="1" ht="12.95" customHeight="1">
      <c r="A1258" s="75" t="str">
        <f t="shared" si="417"/>
        <v/>
      </c>
      <c r="B1258" s="76">
        <f t="shared" si="418"/>
        <v>275</v>
      </c>
      <c r="C1258" s="77">
        <f t="shared" si="419"/>
        <v>18</v>
      </c>
      <c r="D1258" s="78" t="str">
        <f t="shared" si="420"/>
        <v/>
      </c>
      <c r="E1258" s="79">
        <f t="shared" si="421"/>
        <v>3.8</v>
      </c>
      <c r="F1258" s="80">
        <v>700</v>
      </c>
      <c r="G1258" s="81">
        <v>62.64</v>
      </c>
      <c r="H1258" s="81">
        <v>58.9</v>
      </c>
      <c r="I1258" s="81">
        <v>3.740000000000002</v>
      </c>
      <c r="J1258" s="81" t="s">
        <v>111</v>
      </c>
      <c r="K1258" s="81" t="s">
        <v>95</v>
      </c>
      <c r="L1258" s="82">
        <v>0</v>
      </c>
      <c r="M1258" s="83" t="s">
        <v>100</v>
      </c>
      <c r="N1258" s="83" t="s">
        <v>100</v>
      </c>
      <c r="O1258" s="83" t="s">
        <v>130</v>
      </c>
      <c r="P1258" s="84">
        <v>0</v>
      </c>
      <c r="Q1258" s="85">
        <f t="shared" si="422"/>
        <v>1</v>
      </c>
      <c r="R1258" s="91">
        <v>11018</v>
      </c>
      <c r="S1258" s="87"/>
      <c r="T1258" s="88">
        <f>IF(S1258=0,0,SUM($S$5:S1258))</f>
        <v>0</v>
      </c>
      <c r="U1258" s="89">
        <f t="shared" ref="U1258:U1321" si="423">IF(S1258=1,Q1258,0)</f>
        <v>0</v>
      </c>
      <c r="V1258" s="89">
        <f t="shared" ref="V1258:V1321" si="424">IF(S1258=1,R1258,0)</f>
        <v>0</v>
      </c>
      <c r="W1258" s="90">
        <f t="shared" ref="W1258:W1321" si="425">IF($S1258=0,0,G1258)</f>
        <v>0</v>
      </c>
      <c r="X1258" s="90">
        <f t="shared" ref="X1258:X1321" si="426">IF($S1258=0,0,H1258)</f>
        <v>0</v>
      </c>
      <c r="Y1258" s="89">
        <f t="shared" ref="Y1258:Y1321" si="427">IF(S1258=1,J1258,0)</f>
        <v>0</v>
      </c>
      <c r="Z1258" s="89">
        <f t="shared" ref="Z1258:Z1321" si="428">IF(S1258=1,K1258,0)</f>
        <v>0</v>
      </c>
      <c r="AA1258" s="87"/>
      <c r="AB1258" s="87"/>
      <c r="AD1258" s="186" t="s">
        <v>145</v>
      </c>
    </row>
    <row r="1259" spans="1:30" s="74" customFormat="1" ht="12.95" customHeight="1">
      <c r="A1259" s="75" t="str">
        <f t="shared" si="417"/>
        <v/>
      </c>
      <c r="B1259" s="76">
        <f t="shared" si="418"/>
        <v>275</v>
      </c>
      <c r="C1259" s="77">
        <f t="shared" si="419"/>
        <v>20.7</v>
      </c>
      <c r="D1259" s="78" t="str">
        <f t="shared" si="420"/>
        <v>(전)</v>
      </c>
      <c r="E1259" s="79">
        <f t="shared" si="421"/>
        <v>2.7</v>
      </c>
      <c r="F1259" s="80">
        <v>700</v>
      </c>
      <c r="G1259" s="81">
        <v>62.67</v>
      </c>
      <c r="H1259" s="81">
        <v>58.88</v>
      </c>
      <c r="I1259" s="81">
        <v>3.7899999999999991</v>
      </c>
      <c r="J1259" s="81" t="s">
        <v>111</v>
      </c>
      <c r="K1259" s="81" t="s">
        <v>95</v>
      </c>
      <c r="L1259" s="82">
        <v>0</v>
      </c>
      <c r="M1259" s="83" t="s">
        <v>100</v>
      </c>
      <c r="N1259" s="83" t="s">
        <v>100</v>
      </c>
      <c r="O1259" s="83" t="s">
        <v>100</v>
      </c>
      <c r="P1259" s="84">
        <v>0</v>
      </c>
      <c r="Q1259" s="85">
        <f t="shared" si="422"/>
        <v>1</v>
      </c>
      <c r="R1259" s="91">
        <v>11020.7</v>
      </c>
      <c r="S1259" s="87"/>
      <c r="T1259" s="88">
        <f>IF(S1259=0,0,SUM($S$5:S1259))</f>
        <v>0</v>
      </c>
      <c r="U1259" s="89">
        <f t="shared" si="423"/>
        <v>0</v>
      </c>
      <c r="V1259" s="89">
        <f t="shared" si="424"/>
        <v>0</v>
      </c>
      <c r="W1259" s="90">
        <f t="shared" si="425"/>
        <v>0</v>
      </c>
      <c r="X1259" s="90">
        <f t="shared" si="426"/>
        <v>0</v>
      </c>
      <c r="Y1259" s="89">
        <f t="shared" si="427"/>
        <v>0</v>
      </c>
      <c r="Z1259" s="89">
        <f t="shared" si="428"/>
        <v>0</v>
      </c>
      <c r="AA1259" s="87"/>
      <c r="AB1259" s="87"/>
      <c r="AD1259" s="186" t="s">
        <v>145</v>
      </c>
    </row>
    <row r="1260" spans="1:30" s="74" customFormat="1" ht="12.95" customHeight="1">
      <c r="A1260" s="75" t="str">
        <f t="shared" si="417"/>
        <v/>
      </c>
      <c r="B1260" s="76">
        <f t="shared" si="418"/>
        <v>275</v>
      </c>
      <c r="C1260" s="77">
        <f t="shared" si="419"/>
        <v>20.7</v>
      </c>
      <c r="D1260" s="78" t="str">
        <f t="shared" si="420"/>
        <v>(후)</v>
      </c>
      <c r="E1260" s="79">
        <f t="shared" si="421"/>
        <v>0</v>
      </c>
      <c r="F1260" s="80">
        <v>700</v>
      </c>
      <c r="G1260" s="81">
        <v>62.67</v>
      </c>
      <c r="H1260" s="81">
        <v>58.88</v>
      </c>
      <c r="I1260" s="81">
        <v>3.7899999999999991</v>
      </c>
      <c r="J1260" s="81" t="s">
        <v>103</v>
      </c>
      <c r="K1260" s="81" t="s">
        <v>96</v>
      </c>
      <c r="L1260" s="82">
        <v>0</v>
      </c>
      <c r="M1260" s="83" t="s">
        <v>100</v>
      </c>
      <c r="N1260" s="83" t="s">
        <v>100</v>
      </c>
      <c r="O1260" s="83" t="s">
        <v>100</v>
      </c>
      <c r="P1260" s="84">
        <v>0</v>
      </c>
      <c r="Q1260" s="85">
        <f t="shared" si="422"/>
        <v>1</v>
      </c>
      <c r="R1260" s="91">
        <v>11020.7</v>
      </c>
      <c r="S1260" s="87"/>
      <c r="T1260" s="88">
        <f>IF(S1260=0,0,SUM($S$5:S1260))</f>
        <v>0</v>
      </c>
      <c r="U1260" s="89">
        <f t="shared" si="423"/>
        <v>0</v>
      </c>
      <c r="V1260" s="89">
        <f t="shared" si="424"/>
        <v>0</v>
      </c>
      <c r="W1260" s="90">
        <f t="shared" si="425"/>
        <v>0</v>
      </c>
      <c r="X1260" s="90">
        <f t="shared" si="426"/>
        <v>0</v>
      </c>
      <c r="Y1260" s="89">
        <f t="shared" si="427"/>
        <v>0</v>
      </c>
      <c r="Z1260" s="89">
        <f t="shared" si="428"/>
        <v>0</v>
      </c>
      <c r="AA1260" s="87"/>
      <c r="AB1260" s="87"/>
      <c r="AD1260" s="186" t="s">
        <v>145</v>
      </c>
    </row>
    <row r="1261" spans="1:30" s="74" customFormat="1" ht="12.95" customHeight="1">
      <c r="A1261" s="75" t="str">
        <f t="shared" si="417"/>
        <v/>
      </c>
      <c r="B1261" s="76">
        <f t="shared" si="418"/>
        <v>275</v>
      </c>
      <c r="C1261" s="77">
        <f t="shared" si="419"/>
        <v>21.4</v>
      </c>
      <c r="D1261" s="78" t="str">
        <f t="shared" si="420"/>
        <v/>
      </c>
      <c r="E1261" s="79">
        <f t="shared" si="421"/>
        <v>0.7</v>
      </c>
      <c r="F1261" s="80">
        <v>700</v>
      </c>
      <c r="G1261" s="81">
        <v>62.99</v>
      </c>
      <c r="H1261" s="81">
        <v>58.87</v>
      </c>
      <c r="I1261" s="81">
        <v>4.1200000000000045</v>
      </c>
      <c r="J1261" s="81" t="s">
        <v>103</v>
      </c>
      <c r="K1261" s="81" t="s">
        <v>96</v>
      </c>
      <c r="L1261" s="82">
        <v>0</v>
      </c>
      <c r="M1261" s="83" t="s">
        <v>100</v>
      </c>
      <c r="N1261" s="83" t="s">
        <v>100</v>
      </c>
      <c r="O1261" s="83" t="s">
        <v>100</v>
      </c>
      <c r="P1261" s="84">
        <v>0</v>
      </c>
      <c r="Q1261" s="85">
        <f t="shared" si="422"/>
        <v>1</v>
      </c>
      <c r="R1261" s="91">
        <v>11021.4</v>
      </c>
      <c r="S1261" s="87"/>
      <c r="T1261" s="88">
        <f>IF(S1261=0,0,SUM($S$5:S1261))</f>
        <v>0</v>
      </c>
      <c r="U1261" s="89">
        <f t="shared" si="423"/>
        <v>0</v>
      </c>
      <c r="V1261" s="89">
        <f t="shared" si="424"/>
        <v>0</v>
      </c>
      <c r="W1261" s="90">
        <f t="shared" si="425"/>
        <v>0</v>
      </c>
      <c r="X1261" s="90">
        <f t="shared" si="426"/>
        <v>0</v>
      </c>
      <c r="Y1261" s="89">
        <f t="shared" si="427"/>
        <v>0</v>
      </c>
      <c r="Z1261" s="89">
        <f t="shared" si="428"/>
        <v>0</v>
      </c>
      <c r="AA1261" s="87"/>
      <c r="AB1261" s="87"/>
      <c r="AD1261" s="186" t="s">
        <v>145</v>
      </c>
    </row>
    <row r="1262" spans="1:30" s="74" customFormat="1" ht="12.95" customHeight="1">
      <c r="A1262" s="75" t="str">
        <f t="shared" si="417"/>
        <v/>
      </c>
      <c r="B1262" s="76">
        <f t="shared" si="418"/>
        <v>275</v>
      </c>
      <c r="C1262" s="77">
        <f t="shared" si="419"/>
        <v>35.1</v>
      </c>
      <c r="D1262" s="78" t="str">
        <f t="shared" si="420"/>
        <v/>
      </c>
      <c r="E1262" s="79">
        <f t="shared" si="421"/>
        <v>13.7</v>
      </c>
      <c r="F1262" s="80">
        <v>700</v>
      </c>
      <c r="G1262" s="81">
        <v>62.83</v>
      </c>
      <c r="H1262" s="81">
        <v>58.77</v>
      </c>
      <c r="I1262" s="81">
        <v>4.0599999999999952</v>
      </c>
      <c r="J1262" s="81" t="s">
        <v>103</v>
      </c>
      <c r="K1262" s="81" t="s">
        <v>96</v>
      </c>
      <c r="L1262" s="82">
        <v>0</v>
      </c>
      <c r="M1262" s="83" t="s">
        <v>100</v>
      </c>
      <c r="N1262" s="83" t="s">
        <v>101</v>
      </c>
      <c r="O1262" s="83" t="s">
        <v>131</v>
      </c>
      <c r="P1262" s="84">
        <v>0</v>
      </c>
      <c r="Q1262" s="85">
        <f t="shared" si="422"/>
        <v>1</v>
      </c>
      <c r="R1262" s="91">
        <v>11035.1</v>
      </c>
      <c r="S1262" s="87"/>
      <c r="T1262" s="88">
        <f>IF(S1262=0,0,SUM($S$5:S1262))</f>
        <v>0</v>
      </c>
      <c r="U1262" s="89">
        <f t="shared" si="423"/>
        <v>0</v>
      </c>
      <c r="V1262" s="89">
        <f t="shared" si="424"/>
        <v>0</v>
      </c>
      <c r="W1262" s="90">
        <f t="shared" si="425"/>
        <v>0</v>
      </c>
      <c r="X1262" s="90">
        <f t="shared" si="426"/>
        <v>0</v>
      </c>
      <c r="Y1262" s="89">
        <f t="shared" si="427"/>
        <v>0</v>
      </c>
      <c r="Z1262" s="89">
        <f t="shared" si="428"/>
        <v>0</v>
      </c>
      <c r="AA1262" s="87"/>
      <c r="AB1262" s="87"/>
      <c r="AD1262" s="186" t="s">
        <v>145</v>
      </c>
    </row>
    <row r="1263" spans="1:30" s="74" customFormat="1" ht="12.95" customHeight="1">
      <c r="A1263" s="75" t="str">
        <f t="shared" si="417"/>
        <v/>
      </c>
      <c r="B1263" s="76">
        <f t="shared" si="418"/>
        <v>276</v>
      </c>
      <c r="C1263" s="77">
        <f t="shared" si="419"/>
        <v>0</v>
      </c>
      <c r="D1263" s="78" t="str">
        <f t="shared" si="420"/>
        <v/>
      </c>
      <c r="E1263" s="79">
        <f t="shared" si="421"/>
        <v>4.9000000000000004</v>
      </c>
      <c r="F1263" s="80">
        <v>700</v>
      </c>
      <c r="G1263" s="81">
        <v>62.77</v>
      </c>
      <c r="H1263" s="81">
        <v>58.73</v>
      </c>
      <c r="I1263" s="81">
        <v>4.0400000000000063</v>
      </c>
      <c r="J1263" s="81" t="s">
        <v>103</v>
      </c>
      <c r="K1263" s="81" t="s">
        <v>96</v>
      </c>
      <c r="L1263" s="82">
        <v>0</v>
      </c>
      <c r="M1263" s="83" t="s">
        <v>100</v>
      </c>
      <c r="N1263" s="83" t="s">
        <v>100</v>
      </c>
      <c r="O1263" s="83" t="s">
        <v>100</v>
      </c>
      <c r="P1263" s="84">
        <v>0</v>
      </c>
      <c r="Q1263" s="85">
        <f t="shared" si="422"/>
        <v>1</v>
      </c>
      <c r="R1263" s="91">
        <v>11040</v>
      </c>
      <c r="S1263" s="87"/>
      <c r="T1263" s="88">
        <f>IF(S1263=0,0,SUM($S$5:S1263))</f>
        <v>0</v>
      </c>
      <c r="U1263" s="89">
        <f t="shared" si="423"/>
        <v>0</v>
      </c>
      <c r="V1263" s="89">
        <f t="shared" si="424"/>
        <v>0</v>
      </c>
      <c r="W1263" s="90">
        <f t="shared" si="425"/>
        <v>0</v>
      </c>
      <c r="X1263" s="90">
        <f t="shared" si="426"/>
        <v>0</v>
      </c>
      <c r="Y1263" s="89">
        <f t="shared" si="427"/>
        <v>0</v>
      </c>
      <c r="Z1263" s="89">
        <f t="shared" si="428"/>
        <v>0</v>
      </c>
      <c r="AA1263" s="87"/>
      <c r="AB1263" s="87"/>
      <c r="AD1263" s="186" t="s">
        <v>145</v>
      </c>
    </row>
    <row r="1264" spans="1:30" s="74" customFormat="1" ht="12.95" customHeight="1">
      <c r="A1264" s="75" t="str">
        <f t="shared" si="417"/>
        <v/>
      </c>
      <c r="B1264" s="76">
        <f t="shared" si="418"/>
        <v>276</v>
      </c>
      <c r="C1264" s="77">
        <f t="shared" si="419"/>
        <v>8.1999999999999993</v>
      </c>
      <c r="D1264" s="78" t="str">
        <f t="shared" si="420"/>
        <v/>
      </c>
      <c r="E1264" s="79">
        <f t="shared" si="421"/>
        <v>8.1999999999999993</v>
      </c>
      <c r="F1264" s="80">
        <v>700</v>
      </c>
      <c r="G1264" s="81">
        <v>62.67</v>
      </c>
      <c r="H1264" s="81">
        <v>58.67</v>
      </c>
      <c r="I1264" s="81">
        <v>4</v>
      </c>
      <c r="J1264" s="81" t="s">
        <v>103</v>
      </c>
      <c r="K1264" s="81" t="s">
        <v>96</v>
      </c>
      <c r="L1264" s="82">
        <v>0</v>
      </c>
      <c r="M1264" s="83" t="s">
        <v>100</v>
      </c>
      <c r="N1264" s="83" t="s">
        <v>100</v>
      </c>
      <c r="O1264" s="83" t="s">
        <v>100</v>
      </c>
      <c r="P1264" s="84">
        <v>0</v>
      </c>
      <c r="Q1264" s="85">
        <f t="shared" si="422"/>
        <v>1</v>
      </c>
      <c r="R1264" s="91">
        <v>11048.2</v>
      </c>
      <c r="S1264" s="87"/>
      <c r="T1264" s="88">
        <f>IF(S1264=0,0,SUM($S$5:S1264))</f>
        <v>0</v>
      </c>
      <c r="U1264" s="89">
        <f t="shared" si="423"/>
        <v>0</v>
      </c>
      <c r="V1264" s="89">
        <f t="shared" si="424"/>
        <v>0</v>
      </c>
      <c r="W1264" s="90">
        <f t="shared" si="425"/>
        <v>0</v>
      </c>
      <c r="X1264" s="90">
        <f t="shared" si="426"/>
        <v>0</v>
      </c>
      <c r="Y1264" s="89">
        <f t="shared" si="427"/>
        <v>0</v>
      </c>
      <c r="Z1264" s="89">
        <f t="shared" si="428"/>
        <v>0</v>
      </c>
      <c r="AA1264" s="87"/>
      <c r="AB1264" s="87"/>
      <c r="AD1264" s="186" t="s">
        <v>145</v>
      </c>
    </row>
    <row r="1265" spans="1:30" s="74" customFormat="1" ht="12.95" customHeight="1">
      <c r="A1265" s="75" t="str">
        <f t="shared" si="417"/>
        <v/>
      </c>
      <c r="B1265" s="76">
        <f t="shared" si="418"/>
        <v>276</v>
      </c>
      <c r="C1265" s="77">
        <f t="shared" si="419"/>
        <v>9.8000000000000007</v>
      </c>
      <c r="D1265" s="78" t="str">
        <f t="shared" si="420"/>
        <v>(전)</v>
      </c>
      <c r="E1265" s="79">
        <f t="shared" si="421"/>
        <v>1.6</v>
      </c>
      <c r="F1265" s="80">
        <v>700</v>
      </c>
      <c r="G1265" s="81">
        <v>62.19</v>
      </c>
      <c r="H1265" s="81">
        <v>58.66</v>
      </c>
      <c r="I1265" s="81">
        <v>3.5300000000000011</v>
      </c>
      <c r="J1265" s="81" t="s">
        <v>103</v>
      </c>
      <c r="K1265" s="81" t="s">
        <v>96</v>
      </c>
      <c r="L1265" s="82">
        <v>0</v>
      </c>
      <c r="M1265" s="83" t="s">
        <v>100</v>
      </c>
      <c r="N1265" s="83" t="s">
        <v>100</v>
      </c>
      <c r="O1265" s="83" t="s">
        <v>100</v>
      </c>
      <c r="P1265" s="84">
        <v>0</v>
      </c>
      <c r="Q1265" s="85">
        <f t="shared" si="422"/>
        <v>1</v>
      </c>
      <c r="R1265" s="91">
        <v>11049.8</v>
      </c>
      <c r="S1265" s="87"/>
      <c r="T1265" s="88">
        <f>IF(S1265=0,0,SUM($S$5:S1265))</f>
        <v>0</v>
      </c>
      <c r="U1265" s="89">
        <f t="shared" si="423"/>
        <v>0</v>
      </c>
      <c r="V1265" s="89">
        <f t="shared" si="424"/>
        <v>0</v>
      </c>
      <c r="W1265" s="90">
        <f t="shared" si="425"/>
        <v>0</v>
      </c>
      <c r="X1265" s="90">
        <f t="shared" si="426"/>
        <v>0</v>
      </c>
      <c r="Y1265" s="89">
        <f t="shared" si="427"/>
        <v>0</v>
      </c>
      <c r="Z1265" s="89">
        <f t="shared" si="428"/>
        <v>0</v>
      </c>
      <c r="AA1265" s="87"/>
      <c r="AB1265" s="87"/>
      <c r="AD1265" s="186" t="s">
        <v>145</v>
      </c>
    </row>
    <row r="1266" spans="1:30" s="74" customFormat="1" ht="12.95" customHeight="1">
      <c r="A1266" s="75" t="str">
        <f t="shared" si="417"/>
        <v/>
      </c>
      <c r="B1266" s="76">
        <f t="shared" si="418"/>
        <v>276</v>
      </c>
      <c r="C1266" s="77">
        <f t="shared" si="419"/>
        <v>9.8000000000000007</v>
      </c>
      <c r="D1266" s="78" t="str">
        <f t="shared" si="420"/>
        <v>(후)</v>
      </c>
      <c r="E1266" s="79">
        <f t="shared" si="421"/>
        <v>0</v>
      </c>
      <c r="F1266" s="80">
        <v>700</v>
      </c>
      <c r="G1266" s="81">
        <v>62.19</v>
      </c>
      <c r="H1266" s="81">
        <v>58.66</v>
      </c>
      <c r="I1266" s="81">
        <v>3.5300000000000011</v>
      </c>
      <c r="J1266" s="81" t="s">
        <v>103</v>
      </c>
      <c r="K1266" s="81" t="s">
        <v>95</v>
      </c>
      <c r="L1266" s="82">
        <v>0</v>
      </c>
      <c r="M1266" s="83" t="s">
        <v>100</v>
      </c>
      <c r="N1266" s="83" t="s">
        <v>100</v>
      </c>
      <c r="O1266" s="83" t="s">
        <v>100</v>
      </c>
      <c r="P1266" s="84">
        <v>0</v>
      </c>
      <c r="Q1266" s="85">
        <f t="shared" si="422"/>
        <v>1</v>
      </c>
      <c r="R1266" s="91">
        <v>11049.8</v>
      </c>
      <c r="S1266" s="87"/>
      <c r="T1266" s="88">
        <f>IF(S1266=0,0,SUM($S$5:S1266))</f>
        <v>0</v>
      </c>
      <c r="U1266" s="89">
        <f t="shared" si="423"/>
        <v>0</v>
      </c>
      <c r="V1266" s="89">
        <f t="shared" si="424"/>
        <v>0</v>
      </c>
      <c r="W1266" s="90">
        <f t="shared" si="425"/>
        <v>0</v>
      </c>
      <c r="X1266" s="90">
        <f t="shared" si="426"/>
        <v>0</v>
      </c>
      <c r="Y1266" s="89">
        <f t="shared" si="427"/>
        <v>0</v>
      </c>
      <c r="Z1266" s="89">
        <f t="shared" si="428"/>
        <v>0</v>
      </c>
      <c r="AA1266" s="87"/>
      <c r="AB1266" s="87"/>
      <c r="AD1266" s="186" t="s">
        <v>145</v>
      </c>
    </row>
    <row r="1267" spans="1:30" s="74" customFormat="1" ht="12.95" customHeight="1">
      <c r="A1267" s="75" t="str">
        <f t="shared" si="417"/>
        <v/>
      </c>
      <c r="B1267" s="76">
        <f t="shared" si="418"/>
        <v>276</v>
      </c>
      <c r="C1267" s="77">
        <f t="shared" si="419"/>
        <v>10.7</v>
      </c>
      <c r="D1267" s="78" t="str">
        <f t="shared" si="420"/>
        <v/>
      </c>
      <c r="E1267" s="79">
        <f t="shared" si="421"/>
        <v>0.9</v>
      </c>
      <c r="F1267" s="80">
        <v>700</v>
      </c>
      <c r="G1267" s="81">
        <v>62.19</v>
      </c>
      <c r="H1267" s="81">
        <v>58.66</v>
      </c>
      <c r="I1267" s="81">
        <v>3.5300000000000011</v>
      </c>
      <c r="J1267" s="81" t="s">
        <v>103</v>
      </c>
      <c r="K1267" s="81" t="s">
        <v>95</v>
      </c>
      <c r="L1267" s="82">
        <v>0</v>
      </c>
      <c r="M1267" s="83" t="s">
        <v>100</v>
      </c>
      <c r="N1267" s="83" t="s">
        <v>100</v>
      </c>
      <c r="O1267" s="83" t="s">
        <v>100</v>
      </c>
      <c r="P1267" s="84">
        <v>0</v>
      </c>
      <c r="Q1267" s="85">
        <f t="shared" si="422"/>
        <v>1</v>
      </c>
      <c r="R1267" s="91">
        <v>11050.7</v>
      </c>
      <c r="S1267" s="87"/>
      <c r="T1267" s="88">
        <f>IF(S1267=0,0,SUM($S$5:S1267))</f>
        <v>0</v>
      </c>
      <c r="U1267" s="89">
        <f t="shared" si="423"/>
        <v>0</v>
      </c>
      <c r="V1267" s="89">
        <f t="shared" si="424"/>
        <v>0</v>
      </c>
      <c r="W1267" s="90">
        <f t="shared" si="425"/>
        <v>0</v>
      </c>
      <c r="X1267" s="90">
        <f t="shared" si="426"/>
        <v>0</v>
      </c>
      <c r="Y1267" s="89">
        <f t="shared" si="427"/>
        <v>0</v>
      </c>
      <c r="Z1267" s="89">
        <f t="shared" si="428"/>
        <v>0</v>
      </c>
      <c r="AA1267" s="87"/>
      <c r="AB1267" s="87"/>
      <c r="AD1267" s="186" t="s">
        <v>145</v>
      </c>
    </row>
    <row r="1268" spans="1:30" s="74" customFormat="1" ht="12.95" customHeight="1">
      <c r="A1268" s="75" t="str">
        <f t="shared" si="417"/>
        <v/>
      </c>
      <c r="B1268" s="76">
        <f t="shared" si="418"/>
        <v>276</v>
      </c>
      <c r="C1268" s="77">
        <f t="shared" si="419"/>
        <v>13</v>
      </c>
      <c r="D1268" s="78" t="str">
        <f t="shared" si="420"/>
        <v>(전)</v>
      </c>
      <c r="E1268" s="79">
        <f t="shared" si="421"/>
        <v>2.2999999999999998</v>
      </c>
      <c r="F1268" s="80">
        <v>700</v>
      </c>
      <c r="G1268" s="81">
        <v>62.41</v>
      </c>
      <c r="H1268" s="81">
        <v>58.64</v>
      </c>
      <c r="I1268" s="81">
        <v>3.769999999999996</v>
      </c>
      <c r="J1268" s="81" t="s">
        <v>103</v>
      </c>
      <c r="K1268" s="81" t="s">
        <v>95</v>
      </c>
      <c r="L1268" s="82">
        <v>0</v>
      </c>
      <c r="M1268" s="83" t="s">
        <v>100</v>
      </c>
      <c r="N1268" s="83" t="s">
        <v>100</v>
      </c>
      <c r="O1268" s="83" t="s">
        <v>100</v>
      </c>
      <c r="P1268" s="84">
        <v>0</v>
      </c>
      <c r="Q1268" s="85">
        <f t="shared" si="422"/>
        <v>1</v>
      </c>
      <c r="R1268" s="91">
        <v>11053</v>
      </c>
      <c r="S1268" s="87"/>
      <c r="T1268" s="88">
        <f>IF(S1268=0,0,SUM($S$5:S1268))</f>
        <v>0</v>
      </c>
      <c r="U1268" s="89">
        <f t="shared" si="423"/>
        <v>0</v>
      </c>
      <c r="V1268" s="89">
        <f t="shared" si="424"/>
        <v>0</v>
      </c>
      <c r="W1268" s="90">
        <f t="shared" si="425"/>
        <v>0</v>
      </c>
      <c r="X1268" s="90">
        <f t="shared" si="426"/>
        <v>0</v>
      </c>
      <c r="Y1268" s="89">
        <f t="shared" si="427"/>
        <v>0</v>
      </c>
      <c r="Z1268" s="89">
        <f t="shared" si="428"/>
        <v>0</v>
      </c>
      <c r="AA1268" s="87"/>
      <c r="AB1268" s="87"/>
      <c r="AD1268" s="186" t="s">
        <v>145</v>
      </c>
    </row>
    <row r="1269" spans="1:30" s="74" customFormat="1" ht="12.95" customHeight="1">
      <c r="A1269" s="75" t="str">
        <f t="shared" si="417"/>
        <v/>
      </c>
      <c r="B1269" s="76">
        <f t="shared" si="418"/>
        <v>276</v>
      </c>
      <c r="C1269" s="77">
        <f t="shared" si="419"/>
        <v>13</v>
      </c>
      <c r="D1269" s="78" t="str">
        <f t="shared" si="420"/>
        <v>(후)</v>
      </c>
      <c r="E1269" s="79">
        <f t="shared" si="421"/>
        <v>0</v>
      </c>
      <c r="F1269" s="80">
        <v>700</v>
      </c>
      <c r="G1269" s="81">
        <v>62.41</v>
      </c>
      <c r="H1269" s="81">
        <v>58.64</v>
      </c>
      <c r="I1269" s="81">
        <v>3.769999999999996</v>
      </c>
      <c r="J1269" s="81" t="s">
        <v>111</v>
      </c>
      <c r="K1269" s="81" t="s">
        <v>95</v>
      </c>
      <c r="L1269" s="82">
        <v>0</v>
      </c>
      <c r="M1269" s="83" t="s">
        <v>100</v>
      </c>
      <c r="N1269" s="83" t="s">
        <v>100</v>
      </c>
      <c r="O1269" s="83" t="s">
        <v>100</v>
      </c>
      <c r="P1269" s="84">
        <v>0</v>
      </c>
      <c r="Q1269" s="85">
        <f t="shared" si="422"/>
        <v>1</v>
      </c>
      <c r="R1269" s="91">
        <v>11053</v>
      </c>
      <c r="S1269" s="87"/>
      <c r="T1269" s="88">
        <f>IF(S1269=0,0,SUM($S$5:S1269))</f>
        <v>0</v>
      </c>
      <c r="U1269" s="89">
        <f t="shared" si="423"/>
        <v>0</v>
      </c>
      <c r="V1269" s="89">
        <f t="shared" si="424"/>
        <v>0</v>
      </c>
      <c r="W1269" s="90">
        <f t="shared" si="425"/>
        <v>0</v>
      </c>
      <c r="X1269" s="90">
        <f t="shared" si="426"/>
        <v>0</v>
      </c>
      <c r="Y1269" s="89">
        <f t="shared" si="427"/>
        <v>0</v>
      </c>
      <c r="Z1269" s="89">
        <f t="shared" si="428"/>
        <v>0</v>
      </c>
      <c r="AA1269" s="87"/>
      <c r="AB1269" s="87"/>
      <c r="AD1269" s="186" t="s">
        <v>145</v>
      </c>
    </row>
    <row r="1270" spans="1:30" s="74" customFormat="1" ht="12.95" customHeight="1">
      <c r="A1270" s="75" t="str">
        <f t="shared" si="417"/>
        <v/>
      </c>
      <c r="B1270" s="76">
        <f t="shared" si="418"/>
        <v>276</v>
      </c>
      <c r="C1270" s="77">
        <f t="shared" si="419"/>
        <v>18.3</v>
      </c>
      <c r="D1270" s="78" t="str">
        <f t="shared" si="420"/>
        <v/>
      </c>
      <c r="E1270" s="79">
        <f t="shared" si="421"/>
        <v>5.3</v>
      </c>
      <c r="F1270" s="80">
        <v>700</v>
      </c>
      <c r="G1270" s="81">
        <v>62.26</v>
      </c>
      <c r="H1270" s="81">
        <v>58.6</v>
      </c>
      <c r="I1270" s="81">
        <v>3.6599999999999966</v>
      </c>
      <c r="J1270" s="81" t="s">
        <v>111</v>
      </c>
      <c r="K1270" s="81" t="s">
        <v>95</v>
      </c>
      <c r="L1270" s="82">
        <v>0</v>
      </c>
      <c r="M1270" s="83" t="s">
        <v>116</v>
      </c>
      <c r="N1270" s="83" t="s">
        <v>100</v>
      </c>
      <c r="O1270" s="83" t="s">
        <v>100</v>
      </c>
      <c r="P1270" s="84">
        <v>0</v>
      </c>
      <c r="Q1270" s="85">
        <f t="shared" si="422"/>
        <v>1</v>
      </c>
      <c r="R1270" s="91">
        <v>11058.3</v>
      </c>
      <c r="S1270" s="87"/>
      <c r="T1270" s="88">
        <f>IF(S1270=0,0,SUM($S$5:S1270))</f>
        <v>0</v>
      </c>
      <c r="U1270" s="89">
        <f t="shared" si="423"/>
        <v>0</v>
      </c>
      <c r="V1270" s="89">
        <f t="shared" si="424"/>
        <v>0</v>
      </c>
      <c r="W1270" s="90">
        <f t="shared" si="425"/>
        <v>0</v>
      </c>
      <c r="X1270" s="90">
        <f t="shared" si="426"/>
        <v>0</v>
      </c>
      <c r="Y1270" s="89">
        <f t="shared" si="427"/>
        <v>0</v>
      </c>
      <c r="Z1270" s="89">
        <f t="shared" si="428"/>
        <v>0</v>
      </c>
      <c r="AA1270" s="87"/>
      <c r="AB1270" s="87"/>
      <c r="AD1270" s="186" t="s">
        <v>145</v>
      </c>
    </row>
    <row r="1271" spans="1:30" s="146" customFormat="1" ht="12.95" customHeight="1">
      <c r="A1271" s="136" t="str">
        <f t="shared" si="417"/>
        <v/>
      </c>
      <c r="B1271" s="137">
        <f t="shared" si="418"/>
        <v>277</v>
      </c>
      <c r="C1271" s="138">
        <f t="shared" si="419"/>
        <v>0</v>
      </c>
      <c r="D1271" s="139" t="str">
        <f t="shared" si="420"/>
        <v/>
      </c>
      <c r="E1271" s="140">
        <f t="shared" si="421"/>
        <v>21.7</v>
      </c>
      <c r="F1271" s="141">
        <v>700</v>
      </c>
      <c r="G1271" s="142">
        <v>61.65</v>
      </c>
      <c r="H1271" s="142">
        <v>58.43</v>
      </c>
      <c r="I1271" s="142">
        <v>3.2199999999999989</v>
      </c>
      <c r="J1271" s="142" t="s">
        <v>111</v>
      </c>
      <c r="K1271" s="142" t="s">
        <v>95</v>
      </c>
      <c r="L1271" s="143">
        <v>0</v>
      </c>
      <c r="M1271" s="144" t="s">
        <v>100</v>
      </c>
      <c r="N1271" s="144" t="s">
        <v>100</v>
      </c>
      <c r="O1271" s="144" t="s">
        <v>100</v>
      </c>
      <c r="P1271" s="145">
        <v>0</v>
      </c>
      <c r="Q1271" s="85">
        <f t="shared" si="422"/>
        <v>1</v>
      </c>
      <c r="R1271" s="91">
        <v>11080</v>
      </c>
      <c r="S1271" s="87"/>
      <c r="T1271" s="88">
        <f>IF(S1271=0,0,SUM($S$5:S1271))</f>
        <v>0</v>
      </c>
      <c r="U1271" s="89">
        <f t="shared" si="423"/>
        <v>0</v>
      </c>
      <c r="V1271" s="89">
        <f t="shared" si="424"/>
        <v>0</v>
      </c>
      <c r="W1271" s="90">
        <f t="shared" si="425"/>
        <v>0</v>
      </c>
      <c r="X1271" s="90">
        <f t="shared" si="426"/>
        <v>0</v>
      </c>
      <c r="Y1271" s="89">
        <f t="shared" si="427"/>
        <v>0</v>
      </c>
      <c r="Z1271" s="89">
        <f t="shared" si="428"/>
        <v>0</v>
      </c>
      <c r="AA1271" s="87"/>
      <c r="AB1271" s="87"/>
      <c r="AC1271" s="74"/>
      <c r="AD1271" s="186" t="s">
        <v>145</v>
      </c>
    </row>
    <row r="1272" spans="1:30" s="146" customFormat="1" ht="12.95" customHeight="1">
      <c r="A1272" s="136" t="str">
        <f t="shared" si="417"/>
        <v/>
      </c>
      <c r="B1272" s="137">
        <f t="shared" si="418"/>
        <v>277</v>
      </c>
      <c r="C1272" s="138">
        <f t="shared" si="419"/>
        <v>8.9</v>
      </c>
      <c r="D1272" s="139" t="str">
        <f t="shared" si="420"/>
        <v/>
      </c>
      <c r="E1272" s="140">
        <f t="shared" si="421"/>
        <v>8.9</v>
      </c>
      <c r="F1272" s="141">
        <v>700</v>
      </c>
      <c r="G1272" s="142">
        <v>61.4</v>
      </c>
      <c r="H1272" s="142">
        <v>58.36</v>
      </c>
      <c r="I1272" s="142">
        <v>3.0399999999999991</v>
      </c>
      <c r="J1272" s="142" t="s">
        <v>111</v>
      </c>
      <c r="K1272" s="142" t="s">
        <v>95</v>
      </c>
      <c r="L1272" s="143">
        <v>0</v>
      </c>
      <c r="M1272" s="144" t="s">
        <v>100</v>
      </c>
      <c r="N1272" s="144" t="s">
        <v>100</v>
      </c>
      <c r="O1272" s="144" t="s">
        <v>100</v>
      </c>
      <c r="P1272" s="145">
        <v>0</v>
      </c>
      <c r="Q1272" s="85">
        <f t="shared" si="422"/>
        <v>1</v>
      </c>
      <c r="R1272" s="91">
        <v>11088.9</v>
      </c>
      <c r="S1272" s="87"/>
      <c r="T1272" s="88">
        <f>IF(S1272=0,0,SUM($S$5:S1272))</f>
        <v>0</v>
      </c>
      <c r="U1272" s="89">
        <f t="shared" si="423"/>
        <v>0</v>
      </c>
      <c r="V1272" s="89">
        <f t="shared" si="424"/>
        <v>0</v>
      </c>
      <c r="W1272" s="90">
        <f t="shared" si="425"/>
        <v>0</v>
      </c>
      <c r="X1272" s="90">
        <f t="shared" si="426"/>
        <v>0</v>
      </c>
      <c r="Y1272" s="89">
        <f t="shared" si="427"/>
        <v>0</v>
      </c>
      <c r="Z1272" s="89">
        <f t="shared" si="428"/>
        <v>0</v>
      </c>
      <c r="AA1272" s="87"/>
      <c r="AB1272" s="87"/>
      <c r="AC1272" s="74"/>
      <c r="AD1272" s="186" t="s">
        <v>145</v>
      </c>
    </row>
    <row r="1273" spans="1:30" s="74" customFormat="1" ht="12.95" customHeight="1">
      <c r="A1273" s="75" t="str">
        <f t="shared" si="417"/>
        <v/>
      </c>
      <c r="B1273" s="76">
        <f t="shared" si="418"/>
        <v>278</v>
      </c>
      <c r="C1273" s="77">
        <f t="shared" si="419"/>
        <v>0</v>
      </c>
      <c r="D1273" s="78" t="str">
        <f t="shared" si="420"/>
        <v/>
      </c>
      <c r="E1273" s="79">
        <f t="shared" si="421"/>
        <v>31.1</v>
      </c>
      <c r="F1273" s="80">
        <v>700</v>
      </c>
      <c r="G1273" s="81">
        <v>60.92</v>
      </c>
      <c r="H1273" s="81">
        <v>58.12</v>
      </c>
      <c r="I1273" s="81">
        <v>2.8000000000000043</v>
      </c>
      <c r="J1273" s="81" t="s">
        <v>111</v>
      </c>
      <c r="K1273" s="81" t="s">
        <v>95</v>
      </c>
      <c r="L1273" s="82">
        <v>0</v>
      </c>
      <c r="M1273" s="83" t="s">
        <v>100</v>
      </c>
      <c r="N1273" s="83" t="s">
        <v>100</v>
      </c>
      <c r="O1273" s="83" t="s">
        <v>100</v>
      </c>
      <c r="P1273" s="84">
        <v>0</v>
      </c>
      <c r="Q1273" s="85">
        <f t="shared" si="422"/>
        <v>1</v>
      </c>
      <c r="R1273" s="91">
        <v>11120</v>
      </c>
      <c r="S1273" s="87"/>
      <c r="T1273" s="88">
        <f>IF(S1273=0,0,SUM($S$5:S1273))</f>
        <v>0</v>
      </c>
      <c r="U1273" s="89">
        <f t="shared" si="423"/>
        <v>0</v>
      </c>
      <c r="V1273" s="89">
        <f t="shared" si="424"/>
        <v>0</v>
      </c>
      <c r="W1273" s="90">
        <f t="shared" si="425"/>
        <v>0</v>
      </c>
      <c r="X1273" s="90">
        <f t="shared" si="426"/>
        <v>0</v>
      </c>
      <c r="Y1273" s="89">
        <f t="shared" si="427"/>
        <v>0</v>
      </c>
      <c r="Z1273" s="89">
        <f t="shared" si="428"/>
        <v>0</v>
      </c>
      <c r="AA1273" s="87"/>
      <c r="AB1273" s="87"/>
      <c r="AD1273" s="186" t="s">
        <v>145</v>
      </c>
    </row>
    <row r="1274" spans="1:30" s="74" customFormat="1" ht="12.95" customHeight="1">
      <c r="A1274" s="75" t="str">
        <f t="shared" si="417"/>
        <v/>
      </c>
      <c r="B1274" s="76">
        <f t="shared" si="418"/>
        <v>278</v>
      </c>
      <c r="C1274" s="77">
        <f t="shared" si="419"/>
        <v>8.9</v>
      </c>
      <c r="D1274" s="78" t="str">
        <f t="shared" si="420"/>
        <v/>
      </c>
      <c r="E1274" s="79">
        <f t="shared" si="421"/>
        <v>8.9</v>
      </c>
      <c r="F1274" s="80">
        <v>700</v>
      </c>
      <c r="G1274" s="81">
        <v>60.78</v>
      </c>
      <c r="H1274" s="81">
        <v>58.05</v>
      </c>
      <c r="I1274" s="81">
        <v>2.730000000000004</v>
      </c>
      <c r="J1274" s="81" t="s">
        <v>111</v>
      </c>
      <c r="K1274" s="81" t="s">
        <v>95</v>
      </c>
      <c r="L1274" s="82">
        <v>0</v>
      </c>
      <c r="M1274" s="83" t="s">
        <v>100</v>
      </c>
      <c r="N1274" s="83" t="s">
        <v>100</v>
      </c>
      <c r="O1274" s="83" t="s">
        <v>100</v>
      </c>
      <c r="P1274" s="84">
        <v>0</v>
      </c>
      <c r="Q1274" s="85">
        <f t="shared" si="422"/>
        <v>1</v>
      </c>
      <c r="R1274" s="91">
        <v>11128.9</v>
      </c>
      <c r="S1274" s="87"/>
      <c r="T1274" s="88">
        <f>IF(S1274=0,0,SUM($S$5:S1274))</f>
        <v>0</v>
      </c>
      <c r="U1274" s="89">
        <f t="shared" si="423"/>
        <v>0</v>
      </c>
      <c r="V1274" s="89">
        <f t="shared" si="424"/>
        <v>0</v>
      </c>
      <c r="W1274" s="90">
        <f t="shared" si="425"/>
        <v>0</v>
      </c>
      <c r="X1274" s="90">
        <f t="shared" si="426"/>
        <v>0</v>
      </c>
      <c r="Y1274" s="89">
        <f t="shared" si="427"/>
        <v>0</v>
      </c>
      <c r="Z1274" s="89">
        <f t="shared" si="428"/>
        <v>0</v>
      </c>
      <c r="AA1274" s="87"/>
      <c r="AB1274" s="87"/>
      <c r="AD1274" s="186" t="s">
        <v>145</v>
      </c>
    </row>
    <row r="1275" spans="1:30" s="74" customFormat="1" ht="12.95" customHeight="1">
      <c r="A1275" s="75" t="str">
        <f t="shared" si="417"/>
        <v/>
      </c>
      <c r="B1275" s="76">
        <f t="shared" si="418"/>
        <v>278</v>
      </c>
      <c r="C1275" s="77">
        <f t="shared" si="419"/>
        <v>39.4</v>
      </c>
      <c r="D1275" s="78" t="str">
        <f t="shared" si="420"/>
        <v/>
      </c>
      <c r="E1275" s="79">
        <f t="shared" si="421"/>
        <v>30.5</v>
      </c>
      <c r="F1275" s="80">
        <v>700</v>
      </c>
      <c r="G1275" s="81">
        <v>60.65</v>
      </c>
      <c r="H1275" s="81">
        <v>57.81</v>
      </c>
      <c r="I1275" s="81">
        <v>2.8399999999999963</v>
      </c>
      <c r="J1275" s="81" t="s">
        <v>111</v>
      </c>
      <c r="K1275" s="81" t="s">
        <v>95</v>
      </c>
      <c r="L1275" s="82">
        <v>0</v>
      </c>
      <c r="M1275" s="83" t="s">
        <v>116</v>
      </c>
      <c r="N1275" s="83" t="s">
        <v>100</v>
      </c>
      <c r="O1275" s="83" t="s">
        <v>100</v>
      </c>
      <c r="P1275" s="84">
        <v>0</v>
      </c>
      <c r="Q1275" s="85">
        <f t="shared" si="422"/>
        <v>1</v>
      </c>
      <c r="R1275" s="91">
        <v>11159.4</v>
      </c>
      <c r="S1275" s="87"/>
      <c r="T1275" s="88">
        <f>IF(S1275=0,0,SUM($S$5:S1275))</f>
        <v>0</v>
      </c>
      <c r="U1275" s="89">
        <f t="shared" si="423"/>
        <v>0</v>
      </c>
      <c r="V1275" s="89">
        <f t="shared" si="424"/>
        <v>0</v>
      </c>
      <c r="W1275" s="90">
        <f t="shared" si="425"/>
        <v>0</v>
      </c>
      <c r="X1275" s="90">
        <f t="shared" si="426"/>
        <v>0</v>
      </c>
      <c r="Y1275" s="89">
        <f t="shared" si="427"/>
        <v>0</v>
      </c>
      <c r="Z1275" s="89">
        <f t="shared" si="428"/>
        <v>0</v>
      </c>
      <c r="AA1275" s="87"/>
      <c r="AB1275" s="87"/>
      <c r="AD1275" s="186" t="s">
        <v>145</v>
      </c>
    </row>
    <row r="1276" spans="1:30" s="74" customFormat="1" ht="12.95" customHeight="1">
      <c r="A1276" s="75" t="str">
        <f t="shared" si="417"/>
        <v/>
      </c>
      <c r="B1276" s="76">
        <f t="shared" si="418"/>
        <v>279</v>
      </c>
      <c r="C1276" s="77">
        <f t="shared" si="419"/>
        <v>0</v>
      </c>
      <c r="D1276" s="78" t="str">
        <f t="shared" si="420"/>
        <v/>
      </c>
      <c r="E1276" s="79">
        <f t="shared" si="421"/>
        <v>0.6</v>
      </c>
      <c r="F1276" s="80">
        <v>700</v>
      </c>
      <c r="G1276" s="81">
        <v>60.65</v>
      </c>
      <c r="H1276" s="81">
        <v>57.81</v>
      </c>
      <c r="I1276" s="81">
        <v>2.8399999999999963</v>
      </c>
      <c r="J1276" s="81" t="s">
        <v>111</v>
      </c>
      <c r="K1276" s="81" t="s">
        <v>95</v>
      </c>
      <c r="L1276" s="82">
        <v>0</v>
      </c>
      <c r="M1276" s="83" t="s">
        <v>100</v>
      </c>
      <c r="N1276" s="83" t="s">
        <v>100</v>
      </c>
      <c r="O1276" s="83" t="s">
        <v>100</v>
      </c>
      <c r="P1276" s="84">
        <v>0</v>
      </c>
      <c r="Q1276" s="85">
        <f t="shared" si="422"/>
        <v>1</v>
      </c>
      <c r="R1276" s="91">
        <v>11160</v>
      </c>
      <c r="S1276" s="87"/>
      <c r="T1276" s="88">
        <f>IF(S1276=0,0,SUM($S$5:S1276))</f>
        <v>0</v>
      </c>
      <c r="U1276" s="89">
        <f t="shared" si="423"/>
        <v>0</v>
      </c>
      <c r="V1276" s="89">
        <f t="shared" si="424"/>
        <v>0</v>
      </c>
      <c r="W1276" s="90">
        <f t="shared" si="425"/>
        <v>0</v>
      </c>
      <c r="X1276" s="90">
        <f t="shared" si="426"/>
        <v>0</v>
      </c>
      <c r="Y1276" s="89">
        <f t="shared" si="427"/>
        <v>0</v>
      </c>
      <c r="Z1276" s="89">
        <f t="shared" si="428"/>
        <v>0</v>
      </c>
      <c r="AA1276" s="87"/>
      <c r="AB1276" s="87"/>
      <c r="AD1276" s="186" t="s">
        <v>145</v>
      </c>
    </row>
    <row r="1277" spans="1:30" s="74" customFormat="1" ht="12.95" customHeight="1">
      <c r="A1277" s="75" t="str">
        <f t="shared" si="417"/>
        <v/>
      </c>
      <c r="B1277" s="76">
        <f t="shared" si="418"/>
        <v>279</v>
      </c>
      <c r="C1277" s="77">
        <f t="shared" si="419"/>
        <v>31.4</v>
      </c>
      <c r="D1277" s="78" t="str">
        <f t="shared" si="420"/>
        <v/>
      </c>
      <c r="E1277" s="79">
        <f t="shared" si="421"/>
        <v>31.4</v>
      </c>
      <c r="F1277" s="80">
        <v>700</v>
      </c>
      <c r="G1277" s="81">
        <v>60.51</v>
      </c>
      <c r="H1277" s="81">
        <v>57.56</v>
      </c>
      <c r="I1277" s="81">
        <v>2.9499999999999957</v>
      </c>
      <c r="J1277" s="81" t="s">
        <v>111</v>
      </c>
      <c r="K1277" s="81" t="s">
        <v>95</v>
      </c>
      <c r="L1277" s="82">
        <v>0</v>
      </c>
      <c r="M1277" s="83" t="s">
        <v>100</v>
      </c>
      <c r="N1277" s="83" t="s">
        <v>100</v>
      </c>
      <c r="O1277" s="83" t="s">
        <v>100</v>
      </c>
      <c r="P1277" s="84">
        <v>0</v>
      </c>
      <c r="Q1277" s="85">
        <f t="shared" si="422"/>
        <v>1</v>
      </c>
      <c r="R1277" s="91">
        <v>11191.4</v>
      </c>
      <c r="S1277" s="87"/>
      <c r="T1277" s="88">
        <f>IF(S1277=0,0,SUM($S$5:S1277))</f>
        <v>0</v>
      </c>
      <c r="U1277" s="89">
        <f t="shared" si="423"/>
        <v>0</v>
      </c>
      <c r="V1277" s="89">
        <f t="shared" si="424"/>
        <v>0</v>
      </c>
      <c r="W1277" s="90">
        <f t="shared" si="425"/>
        <v>0</v>
      </c>
      <c r="X1277" s="90">
        <f t="shared" si="426"/>
        <v>0</v>
      </c>
      <c r="Y1277" s="89">
        <f t="shared" si="427"/>
        <v>0</v>
      </c>
      <c r="Z1277" s="89">
        <f t="shared" si="428"/>
        <v>0</v>
      </c>
      <c r="AA1277" s="87"/>
      <c r="AB1277" s="87"/>
      <c r="AD1277" s="186" t="s">
        <v>145</v>
      </c>
    </row>
    <row r="1278" spans="1:30" s="74" customFormat="1" ht="12.95" customHeight="1">
      <c r="A1278" s="75" t="str">
        <f t="shared" si="417"/>
        <v/>
      </c>
      <c r="B1278" s="76">
        <f t="shared" si="418"/>
        <v>280</v>
      </c>
      <c r="C1278" s="77">
        <f t="shared" si="419"/>
        <v>0</v>
      </c>
      <c r="D1278" s="78" t="str">
        <f t="shared" si="420"/>
        <v/>
      </c>
      <c r="E1278" s="79">
        <f t="shared" si="421"/>
        <v>8.6</v>
      </c>
      <c r="F1278" s="80">
        <v>700</v>
      </c>
      <c r="G1278" s="81">
        <v>60.44</v>
      </c>
      <c r="H1278" s="81">
        <v>57.55</v>
      </c>
      <c r="I1278" s="81">
        <v>2.8900000000000006</v>
      </c>
      <c r="J1278" s="81" t="s">
        <v>111</v>
      </c>
      <c r="K1278" s="81" t="s">
        <v>95</v>
      </c>
      <c r="L1278" s="82">
        <v>0</v>
      </c>
      <c r="M1278" s="83" t="s">
        <v>100</v>
      </c>
      <c r="N1278" s="83" t="s">
        <v>100</v>
      </c>
      <c r="O1278" s="83" t="s">
        <v>100</v>
      </c>
      <c r="P1278" s="84">
        <v>0</v>
      </c>
      <c r="Q1278" s="85">
        <f t="shared" si="422"/>
        <v>1</v>
      </c>
      <c r="R1278" s="91">
        <v>11200</v>
      </c>
      <c r="S1278" s="87"/>
      <c r="T1278" s="88">
        <f>IF(S1278=0,0,SUM($S$5:S1278))</f>
        <v>0</v>
      </c>
      <c r="U1278" s="89">
        <f t="shared" si="423"/>
        <v>0</v>
      </c>
      <c r="V1278" s="89">
        <f t="shared" si="424"/>
        <v>0</v>
      </c>
      <c r="W1278" s="90">
        <f t="shared" si="425"/>
        <v>0</v>
      </c>
      <c r="X1278" s="90">
        <f t="shared" si="426"/>
        <v>0</v>
      </c>
      <c r="Y1278" s="89">
        <f t="shared" si="427"/>
        <v>0</v>
      </c>
      <c r="Z1278" s="89">
        <f t="shared" si="428"/>
        <v>0</v>
      </c>
      <c r="AA1278" s="87"/>
      <c r="AB1278" s="87"/>
      <c r="AD1278" s="186" t="s">
        <v>145</v>
      </c>
    </row>
    <row r="1279" spans="1:30" s="74" customFormat="1" ht="12.95" customHeight="1">
      <c r="A1279" s="75" t="str">
        <f t="shared" si="417"/>
        <v/>
      </c>
      <c r="B1279" s="76">
        <f t="shared" si="418"/>
        <v>281</v>
      </c>
      <c r="C1279" s="77">
        <f t="shared" si="419"/>
        <v>0</v>
      </c>
      <c r="D1279" s="78" t="str">
        <f t="shared" si="420"/>
        <v/>
      </c>
      <c r="E1279" s="79">
        <f t="shared" si="421"/>
        <v>40</v>
      </c>
      <c r="F1279" s="80">
        <v>700</v>
      </c>
      <c r="G1279" s="81">
        <v>60.11</v>
      </c>
      <c r="H1279" s="81">
        <v>57.49</v>
      </c>
      <c r="I1279" s="81">
        <v>2.6199999999999974</v>
      </c>
      <c r="J1279" s="81" t="s">
        <v>111</v>
      </c>
      <c r="K1279" s="81" t="s">
        <v>95</v>
      </c>
      <c r="L1279" s="82">
        <v>0</v>
      </c>
      <c r="M1279" s="83" t="s">
        <v>100</v>
      </c>
      <c r="N1279" s="83" t="s">
        <v>100</v>
      </c>
      <c r="O1279" s="83" t="s">
        <v>100</v>
      </c>
      <c r="P1279" s="84">
        <v>0</v>
      </c>
      <c r="Q1279" s="85">
        <f t="shared" si="422"/>
        <v>1</v>
      </c>
      <c r="R1279" s="91">
        <v>11240</v>
      </c>
      <c r="S1279" s="87"/>
      <c r="T1279" s="88">
        <f>IF(S1279=0,0,SUM($S$5:S1279))</f>
        <v>0</v>
      </c>
      <c r="U1279" s="89">
        <f t="shared" si="423"/>
        <v>0</v>
      </c>
      <c r="V1279" s="89">
        <f t="shared" si="424"/>
        <v>0</v>
      </c>
      <c r="W1279" s="90">
        <f t="shared" si="425"/>
        <v>0</v>
      </c>
      <c r="X1279" s="90">
        <f t="shared" si="426"/>
        <v>0</v>
      </c>
      <c r="Y1279" s="89">
        <f t="shared" si="427"/>
        <v>0</v>
      </c>
      <c r="Z1279" s="89">
        <f t="shared" si="428"/>
        <v>0</v>
      </c>
      <c r="AA1279" s="87"/>
      <c r="AB1279" s="87"/>
      <c r="AD1279" s="186" t="s">
        <v>145</v>
      </c>
    </row>
    <row r="1280" spans="1:30" s="74" customFormat="1" ht="12.95" customHeight="1">
      <c r="A1280" s="75" t="str">
        <f t="shared" si="417"/>
        <v/>
      </c>
      <c r="B1280" s="76">
        <f t="shared" si="418"/>
        <v>281</v>
      </c>
      <c r="C1280" s="77">
        <f t="shared" si="419"/>
        <v>4.3</v>
      </c>
      <c r="D1280" s="78" t="str">
        <f t="shared" si="420"/>
        <v/>
      </c>
      <c r="E1280" s="79">
        <f t="shared" si="421"/>
        <v>4.3</v>
      </c>
      <c r="F1280" s="80">
        <v>700</v>
      </c>
      <c r="G1280" s="81">
        <v>60.08</v>
      </c>
      <c r="H1280" s="81">
        <v>57.48</v>
      </c>
      <c r="I1280" s="81">
        <v>2.6000000000000014</v>
      </c>
      <c r="J1280" s="81" t="s">
        <v>111</v>
      </c>
      <c r="K1280" s="81" t="s">
        <v>95</v>
      </c>
      <c r="L1280" s="82">
        <v>0</v>
      </c>
      <c r="M1280" s="83" t="s">
        <v>116</v>
      </c>
      <c r="N1280" s="83" t="s">
        <v>100</v>
      </c>
      <c r="O1280" s="83" t="s">
        <v>100</v>
      </c>
      <c r="P1280" s="84">
        <v>0</v>
      </c>
      <c r="Q1280" s="85">
        <f t="shared" si="422"/>
        <v>1</v>
      </c>
      <c r="R1280" s="91">
        <v>11244.3</v>
      </c>
      <c r="S1280" s="87"/>
      <c r="T1280" s="88">
        <f>IF(S1280=0,0,SUM($S$5:S1280))</f>
        <v>0</v>
      </c>
      <c r="U1280" s="89">
        <f t="shared" si="423"/>
        <v>0</v>
      </c>
      <c r="V1280" s="89">
        <f t="shared" si="424"/>
        <v>0</v>
      </c>
      <c r="W1280" s="90">
        <f t="shared" si="425"/>
        <v>0</v>
      </c>
      <c r="X1280" s="90">
        <f t="shared" si="426"/>
        <v>0</v>
      </c>
      <c r="Y1280" s="89">
        <f t="shared" si="427"/>
        <v>0</v>
      </c>
      <c r="Z1280" s="89">
        <f t="shared" si="428"/>
        <v>0</v>
      </c>
      <c r="AA1280" s="87"/>
      <c r="AB1280" s="87"/>
      <c r="AD1280" s="186" t="s">
        <v>145</v>
      </c>
    </row>
    <row r="1281" spans="1:30" s="74" customFormat="1" ht="12.95" customHeight="1">
      <c r="A1281" s="75" t="str">
        <f t="shared" ref="A1281:A1344" si="429">IF(P1281&gt;0,P1281,"")</f>
        <v/>
      </c>
      <c r="B1281" s="76">
        <f t="shared" ref="B1281:B1344" si="430">ROUNDDOWN(R1281/$P$2,0)</f>
        <v>281</v>
      </c>
      <c r="C1281" s="77">
        <f t="shared" ref="C1281:C1344" si="431">ROUND(R1281-(B1281*$P$2),2)</f>
        <v>19.3</v>
      </c>
      <c r="D1281" s="78" t="str">
        <f t="shared" ref="D1281:D1344" si="432">IF(D1280="(전)","(후)",IF(AND(B1281=B1282,C1281=C1282),"(전)",""))</f>
        <v/>
      </c>
      <c r="E1281" s="79">
        <f t="shared" ref="E1281:E1344" si="433">IF(P1281&gt;0,0,ROUND(((B1281*$P$2)+C1281)-((B1280*$P$2)+C1280),2))</f>
        <v>15</v>
      </c>
      <c r="F1281" s="80">
        <v>700</v>
      </c>
      <c r="G1281" s="81">
        <v>59.89</v>
      </c>
      <c r="H1281" s="81">
        <v>57.46</v>
      </c>
      <c r="I1281" s="81">
        <v>2.4299999999999997</v>
      </c>
      <c r="J1281" s="81" t="s">
        <v>111</v>
      </c>
      <c r="K1281" s="81" t="s">
        <v>95</v>
      </c>
      <c r="L1281" s="82">
        <v>0</v>
      </c>
      <c r="M1281" s="83" t="s">
        <v>116</v>
      </c>
      <c r="N1281" s="83" t="s">
        <v>100</v>
      </c>
      <c r="O1281" s="83" t="s">
        <v>100</v>
      </c>
      <c r="P1281" s="84">
        <v>0</v>
      </c>
      <c r="Q1281" s="85">
        <f t="shared" si="422"/>
        <v>1</v>
      </c>
      <c r="R1281" s="91">
        <v>11259.3</v>
      </c>
      <c r="S1281" s="87"/>
      <c r="T1281" s="88">
        <f>IF(S1281=0,0,SUM($S$5:S1281))</f>
        <v>0</v>
      </c>
      <c r="U1281" s="89">
        <f t="shared" si="423"/>
        <v>0</v>
      </c>
      <c r="V1281" s="89">
        <f t="shared" si="424"/>
        <v>0</v>
      </c>
      <c r="W1281" s="90">
        <f t="shared" si="425"/>
        <v>0</v>
      </c>
      <c r="X1281" s="90">
        <f t="shared" si="426"/>
        <v>0</v>
      </c>
      <c r="Y1281" s="89">
        <f t="shared" si="427"/>
        <v>0</v>
      </c>
      <c r="Z1281" s="89">
        <f t="shared" si="428"/>
        <v>0</v>
      </c>
      <c r="AA1281" s="87"/>
      <c r="AB1281" s="87"/>
      <c r="AD1281" s="186" t="s">
        <v>145</v>
      </c>
    </row>
    <row r="1282" spans="1:30" s="74" customFormat="1" ht="12.95" customHeight="1">
      <c r="A1282" s="75" t="str">
        <f t="shared" si="429"/>
        <v/>
      </c>
      <c r="B1282" s="76">
        <f t="shared" si="430"/>
        <v>281</v>
      </c>
      <c r="C1282" s="77">
        <f t="shared" si="431"/>
        <v>35.1</v>
      </c>
      <c r="D1282" s="78" t="str">
        <f t="shared" si="432"/>
        <v/>
      </c>
      <c r="E1282" s="79">
        <f t="shared" si="433"/>
        <v>15.8</v>
      </c>
      <c r="F1282" s="80">
        <v>700</v>
      </c>
      <c r="G1282" s="81">
        <v>59.69</v>
      </c>
      <c r="H1282" s="81">
        <v>57.44</v>
      </c>
      <c r="I1282" s="81">
        <v>2.25</v>
      </c>
      <c r="J1282" s="81" t="s">
        <v>111</v>
      </c>
      <c r="K1282" s="81" t="s">
        <v>95</v>
      </c>
      <c r="L1282" s="82">
        <v>0</v>
      </c>
      <c r="M1282" s="83" t="s">
        <v>116</v>
      </c>
      <c r="N1282" s="83" t="s">
        <v>100</v>
      </c>
      <c r="O1282" s="83" t="s">
        <v>100</v>
      </c>
      <c r="P1282" s="84">
        <v>0</v>
      </c>
      <c r="Q1282" s="85">
        <f t="shared" si="422"/>
        <v>1</v>
      </c>
      <c r="R1282" s="91">
        <v>11275.1</v>
      </c>
      <c r="S1282" s="87"/>
      <c r="T1282" s="88">
        <f>IF(S1282=0,0,SUM($S$5:S1282))</f>
        <v>0</v>
      </c>
      <c r="U1282" s="89">
        <f t="shared" si="423"/>
        <v>0</v>
      </c>
      <c r="V1282" s="89">
        <f t="shared" si="424"/>
        <v>0</v>
      </c>
      <c r="W1282" s="90">
        <f t="shared" si="425"/>
        <v>0</v>
      </c>
      <c r="X1282" s="90">
        <f t="shared" si="426"/>
        <v>0</v>
      </c>
      <c r="Y1282" s="89">
        <f t="shared" si="427"/>
        <v>0</v>
      </c>
      <c r="Z1282" s="89">
        <f t="shared" si="428"/>
        <v>0</v>
      </c>
      <c r="AA1282" s="87"/>
      <c r="AB1282" s="87"/>
      <c r="AD1282" s="186" t="s">
        <v>145</v>
      </c>
    </row>
    <row r="1283" spans="1:30" s="74" customFormat="1" ht="12.95" customHeight="1">
      <c r="A1283" s="75" t="str">
        <f t="shared" si="429"/>
        <v/>
      </c>
      <c r="B1283" s="76">
        <f t="shared" si="430"/>
        <v>282</v>
      </c>
      <c r="C1283" s="77">
        <f t="shared" si="431"/>
        <v>0</v>
      </c>
      <c r="D1283" s="78" t="str">
        <f t="shared" si="432"/>
        <v/>
      </c>
      <c r="E1283" s="79">
        <f t="shared" si="433"/>
        <v>4.9000000000000004</v>
      </c>
      <c r="F1283" s="80">
        <v>700</v>
      </c>
      <c r="G1283" s="81">
        <v>59.63</v>
      </c>
      <c r="H1283" s="81">
        <v>57.43</v>
      </c>
      <c r="I1283" s="81">
        <v>2.2000000000000028</v>
      </c>
      <c r="J1283" s="81" t="s">
        <v>111</v>
      </c>
      <c r="K1283" s="81" t="s">
        <v>95</v>
      </c>
      <c r="L1283" s="82">
        <v>0</v>
      </c>
      <c r="M1283" s="83" t="s">
        <v>100</v>
      </c>
      <c r="N1283" s="83" t="s">
        <v>100</v>
      </c>
      <c r="O1283" s="83" t="s">
        <v>100</v>
      </c>
      <c r="P1283" s="84">
        <v>0</v>
      </c>
      <c r="Q1283" s="85">
        <f t="shared" ref="Q1283:Q1346" si="434">IF(P1283=0,Q1282,P1283)</f>
        <v>1</v>
      </c>
      <c r="R1283" s="91">
        <v>11280</v>
      </c>
      <c r="S1283" s="87"/>
      <c r="T1283" s="88">
        <f>IF(S1283=0,0,SUM($S$5:S1283))</f>
        <v>0</v>
      </c>
      <c r="U1283" s="89">
        <f t="shared" si="423"/>
        <v>0</v>
      </c>
      <c r="V1283" s="89">
        <f t="shared" si="424"/>
        <v>0</v>
      </c>
      <c r="W1283" s="90">
        <f t="shared" si="425"/>
        <v>0</v>
      </c>
      <c r="X1283" s="90">
        <f t="shared" si="426"/>
        <v>0</v>
      </c>
      <c r="Y1283" s="89">
        <f t="shared" si="427"/>
        <v>0</v>
      </c>
      <c r="Z1283" s="89">
        <f t="shared" si="428"/>
        <v>0</v>
      </c>
      <c r="AA1283" s="87"/>
      <c r="AB1283" s="87"/>
      <c r="AD1283" s="186" t="s">
        <v>145</v>
      </c>
    </row>
    <row r="1284" spans="1:30" s="74" customFormat="1" ht="12.95" customHeight="1">
      <c r="A1284" s="75" t="str">
        <f t="shared" si="429"/>
        <v/>
      </c>
      <c r="B1284" s="76">
        <f t="shared" si="430"/>
        <v>282</v>
      </c>
      <c r="C1284" s="77">
        <f t="shared" si="431"/>
        <v>14.4</v>
      </c>
      <c r="D1284" s="78" t="str">
        <f t="shared" si="432"/>
        <v/>
      </c>
      <c r="E1284" s="79">
        <f t="shared" si="433"/>
        <v>14.4</v>
      </c>
      <c r="F1284" s="80">
        <v>700</v>
      </c>
      <c r="G1284" s="81">
        <v>59.45</v>
      </c>
      <c r="H1284" s="81">
        <v>57.41</v>
      </c>
      <c r="I1284" s="81">
        <v>2.0400000000000063</v>
      </c>
      <c r="J1284" s="81" t="s">
        <v>111</v>
      </c>
      <c r="K1284" s="81" t="s">
        <v>95</v>
      </c>
      <c r="L1284" s="82">
        <v>0</v>
      </c>
      <c r="M1284" s="83" t="s">
        <v>100</v>
      </c>
      <c r="N1284" s="83" t="s">
        <v>100</v>
      </c>
      <c r="O1284" s="83" t="s">
        <v>100</v>
      </c>
      <c r="P1284" s="84">
        <v>0</v>
      </c>
      <c r="Q1284" s="85">
        <f t="shared" si="434"/>
        <v>1</v>
      </c>
      <c r="R1284" s="91">
        <v>11294.4</v>
      </c>
      <c r="S1284" s="87"/>
      <c r="T1284" s="88">
        <f>IF(S1284=0,0,SUM($S$5:S1284))</f>
        <v>0</v>
      </c>
      <c r="U1284" s="89">
        <f t="shared" si="423"/>
        <v>0</v>
      </c>
      <c r="V1284" s="89">
        <f t="shared" si="424"/>
        <v>0</v>
      </c>
      <c r="W1284" s="90">
        <f t="shared" si="425"/>
        <v>0</v>
      </c>
      <c r="X1284" s="90">
        <f t="shared" si="426"/>
        <v>0</v>
      </c>
      <c r="Y1284" s="89">
        <f t="shared" si="427"/>
        <v>0</v>
      </c>
      <c r="Z1284" s="89">
        <f t="shared" si="428"/>
        <v>0</v>
      </c>
      <c r="AA1284" s="87"/>
      <c r="AB1284" s="87"/>
      <c r="AD1284" s="186" t="s">
        <v>145</v>
      </c>
    </row>
    <row r="1285" spans="1:30" s="74" customFormat="1" ht="12.95" customHeight="1">
      <c r="A1285" s="75" t="str">
        <f t="shared" si="429"/>
        <v/>
      </c>
      <c r="B1285" s="76">
        <f t="shared" si="430"/>
        <v>283</v>
      </c>
      <c r="C1285" s="77">
        <f t="shared" si="431"/>
        <v>0</v>
      </c>
      <c r="D1285" s="78" t="str">
        <f t="shared" si="432"/>
        <v/>
      </c>
      <c r="E1285" s="79">
        <f t="shared" si="433"/>
        <v>25.6</v>
      </c>
      <c r="F1285" s="80">
        <v>700</v>
      </c>
      <c r="G1285" s="81">
        <v>59.56</v>
      </c>
      <c r="H1285" s="81">
        <v>57.37</v>
      </c>
      <c r="I1285" s="81">
        <v>2.1900000000000048</v>
      </c>
      <c r="J1285" s="81" t="s">
        <v>111</v>
      </c>
      <c r="K1285" s="81" t="s">
        <v>95</v>
      </c>
      <c r="L1285" s="82">
        <v>0</v>
      </c>
      <c r="M1285" s="83" t="s">
        <v>100</v>
      </c>
      <c r="N1285" s="83" t="s">
        <v>100</v>
      </c>
      <c r="O1285" s="83" t="s">
        <v>100</v>
      </c>
      <c r="P1285" s="84">
        <v>0</v>
      </c>
      <c r="Q1285" s="85">
        <f t="shared" si="434"/>
        <v>1</v>
      </c>
      <c r="R1285" s="91">
        <v>11320</v>
      </c>
      <c r="S1285" s="87"/>
      <c r="T1285" s="88">
        <f>IF(S1285=0,0,SUM($S$5:S1285))</f>
        <v>0</v>
      </c>
      <c r="U1285" s="89">
        <f t="shared" si="423"/>
        <v>0</v>
      </c>
      <c r="V1285" s="89">
        <f t="shared" si="424"/>
        <v>0</v>
      </c>
      <c r="W1285" s="90">
        <f t="shared" si="425"/>
        <v>0</v>
      </c>
      <c r="X1285" s="90">
        <f t="shared" si="426"/>
        <v>0</v>
      </c>
      <c r="Y1285" s="89">
        <f t="shared" si="427"/>
        <v>0</v>
      </c>
      <c r="Z1285" s="89">
        <f t="shared" si="428"/>
        <v>0</v>
      </c>
      <c r="AA1285" s="87"/>
      <c r="AB1285" s="87"/>
      <c r="AD1285" s="186" t="s">
        <v>145</v>
      </c>
    </row>
    <row r="1286" spans="1:30" s="74" customFormat="1" ht="12.95" customHeight="1">
      <c r="A1286" s="75" t="str">
        <f t="shared" si="429"/>
        <v/>
      </c>
      <c r="B1286" s="76">
        <f t="shared" si="430"/>
        <v>283</v>
      </c>
      <c r="C1286" s="77">
        <f t="shared" si="431"/>
        <v>8.9</v>
      </c>
      <c r="D1286" s="78" t="str">
        <f t="shared" si="432"/>
        <v/>
      </c>
      <c r="E1286" s="79">
        <f t="shared" si="433"/>
        <v>8.9</v>
      </c>
      <c r="F1286" s="80">
        <v>700</v>
      </c>
      <c r="G1286" s="81">
        <v>59.59</v>
      </c>
      <c r="H1286" s="81">
        <v>57.36</v>
      </c>
      <c r="I1286" s="81">
        <v>2.230000000000004</v>
      </c>
      <c r="J1286" s="81" t="s">
        <v>111</v>
      </c>
      <c r="K1286" s="81" t="s">
        <v>95</v>
      </c>
      <c r="L1286" s="82">
        <v>0</v>
      </c>
      <c r="M1286" s="83" t="s">
        <v>100</v>
      </c>
      <c r="N1286" s="83" t="s">
        <v>100</v>
      </c>
      <c r="O1286" s="83" t="s">
        <v>100</v>
      </c>
      <c r="P1286" s="84">
        <v>0</v>
      </c>
      <c r="Q1286" s="85">
        <f t="shared" si="434"/>
        <v>1</v>
      </c>
      <c r="R1286" s="91">
        <v>11328.9</v>
      </c>
      <c r="S1286" s="87"/>
      <c r="T1286" s="88">
        <f>IF(S1286=0,0,SUM($S$5:S1286))</f>
        <v>0</v>
      </c>
      <c r="U1286" s="89">
        <f t="shared" si="423"/>
        <v>0</v>
      </c>
      <c r="V1286" s="89">
        <f t="shared" si="424"/>
        <v>0</v>
      </c>
      <c r="W1286" s="90">
        <f t="shared" si="425"/>
        <v>0</v>
      </c>
      <c r="X1286" s="90">
        <f t="shared" si="426"/>
        <v>0</v>
      </c>
      <c r="Y1286" s="89">
        <f t="shared" si="427"/>
        <v>0</v>
      </c>
      <c r="Z1286" s="89">
        <f t="shared" si="428"/>
        <v>0</v>
      </c>
      <c r="AA1286" s="87"/>
      <c r="AB1286" s="87"/>
      <c r="AD1286" s="186" t="s">
        <v>145</v>
      </c>
    </row>
    <row r="1287" spans="1:30" s="74" customFormat="1" ht="12.95" customHeight="1">
      <c r="A1287" s="75" t="str">
        <f t="shared" si="429"/>
        <v/>
      </c>
      <c r="B1287" s="76">
        <f t="shared" si="430"/>
        <v>283</v>
      </c>
      <c r="C1287" s="77">
        <f t="shared" si="431"/>
        <v>13.1</v>
      </c>
      <c r="D1287" s="78" t="str">
        <f t="shared" si="432"/>
        <v/>
      </c>
      <c r="E1287" s="79">
        <f t="shared" si="433"/>
        <v>4.2</v>
      </c>
      <c r="F1287" s="80">
        <v>700</v>
      </c>
      <c r="G1287" s="81">
        <v>59.61</v>
      </c>
      <c r="H1287" s="81">
        <v>56.33</v>
      </c>
      <c r="I1287" s="81">
        <v>3.2800000000000011</v>
      </c>
      <c r="J1287" s="81" t="s">
        <v>111</v>
      </c>
      <c r="K1287" s="81" t="s">
        <v>95</v>
      </c>
      <c r="L1287" s="82">
        <v>0</v>
      </c>
      <c r="M1287" s="83" t="s">
        <v>127</v>
      </c>
      <c r="N1287" s="83" t="s">
        <v>100</v>
      </c>
      <c r="O1287" s="83" t="s">
        <v>100</v>
      </c>
      <c r="P1287" s="84">
        <v>0</v>
      </c>
      <c r="Q1287" s="85">
        <f t="shared" si="434"/>
        <v>1</v>
      </c>
      <c r="R1287" s="91">
        <v>11333.1</v>
      </c>
      <c r="S1287" s="87"/>
      <c r="T1287" s="88">
        <f>IF(S1287=0,0,SUM($S$5:S1287))</f>
        <v>0</v>
      </c>
      <c r="U1287" s="89">
        <f t="shared" si="423"/>
        <v>0</v>
      </c>
      <c r="V1287" s="89">
        <f t="shared" si="424"/>
        <v>0</v>
      </c>
      <c r="W1287" s="90">
        <f t="shared" si="425"/>
        <v>0</v>
      </c>
      <c r="X1287" s="90">
        <f t="shared" si="426"/>
        <v>0</v>
      </c>
      <c r="Y1287" s="89">
        <f t="shared" si="427"/>
        <v>0</v>
      </c>
      <c r="Z1287" s="89">
        <f t="shared" si="428"/>
        <v>0</v>
      </c>
      <c r="AA1287" s="87"/>
      <c r="AB1287" s="87"/>
      <c r="AD1287" s="186" t="s">
        <v>145</v>
      </c>
    </row>
    <row r="1288" spans="1:30" s="74" customFormat="1" ht="12.95" customHeight="1">
      <c r="A1288" s="75" t="str">
        <f t="shared" si="429"/>
        <v/>
      </c>
      <c r="B1288" s="76">
        <f t="shared" si="430"/>
        <v>283</v>
      </c>
      <c r="C1288" s="77">
        <f t="shared" si="431"/>
        <v>15.2</v>
      </c>
      <c r="D1288" s="78" t="str">
        <f t="shared" si="432"/>
        <v>(전)</v>
      </c>
      <c r="E1288" s="79">
        <f t="shared" si="433"/>
        <v>2.1</v>
      </c>
      <c r="F1288" s="80">
        <v>700</v>
      </c>
      <c r="G1288" s="81">
        <v>59.62</v>
      </c>
      <c r="H1288" s="81">
        <v>55.81</v>
      </c>
      <c r="I1288" s="81">
        <v>3.8099999999999952</v>
      </c>
      <c r="J1288" s="81" t="s">
        <v>111</v>
      </c>
      <c r="K1288" s="81" t="s">
        <v>95</v>
      </c>
      <c r="L1288" s="82">
        <v>0</v>
      </c>
      <c r="M1288" s="83" t="s">
        <v>100</v>
      </c>
      <c r="N1288" s="83" t="s">
        <v>100</v>
      </c>
      <c r="O1288" s="83" t="s">
        <v>100</v>
      </c>
      <c r="P1288" s="84">
        <v>0</v>
      </c>
      <c r="Q1288" s="85">
        <f t="shared" si="434"/>
        <v>1</v>
      </c>
      <c r="R1288" s="91">
        <v>11335.2</v>
      </c>
      <c r="S1288" s="87"/>
      <c r="T1288" s="88">
        <f>IF(S1288=0,0,SUM($S$5:S1288))</f>
        <v>0</v>
      </c>
      <c r="U1288" s="89">
        <f t="shared" si="423"/>
        <v>0</v>
      </c>
      <c r="V1288" s="89">
        <f t="shared" si="424"/>
        <v>0</v>
      </c>
      <c r="W1288" s="90">
        <f t="shared" si="425"/>
        <v>0</v>
      </c>
      <c r="X1288" s="90">
        <f t="shared" si="426"/>
        <v>0</v>
      </c>
      <c r="Y1288" s="89">
        <f t="shared" si="427"/>
        <v>0</v>
      </c>
      <c r="Z1288" s="89">
        <f t="shared" si="428"/>
        <v>0</v>
      </c>
      <c r="AA1288" s="87"/>
      <c r="AB1288" s="87"/>
      <c r="AD1288" s="186" t="s">
        <v>145</v>
      </c>
    </row>
    <row r="1289" spans="1:30" s="74" customFormat="1" ht="12.95" customHeight="1">
      <c r="A1289" s="75" t="str">
        <f t="shared" si="429"/>
        <v/>
      </c>
      <c r="B1289" s="76">
        <f t="shared" si="430"/>
        <v>283</v>
      </c>
      <c r="C1289" s="77">
        <f t="shared" si="431"/>
        <v>15.2</v>
      </c>
      <c r="D1289" s="78" t="str">
        <f t="shared" si="432"/>
        <v>(후)</v>
      </c>
      <c r="E1289" s="79">
        <f t="shared" si="433"/>
        <v>0</v>
      </c>
      <c r="F1289" s="80">
        <v>700</v>
      </c>
      <c r="G1289" s="81">
        <v>59.62</v>
      </c>
      <c r="H1289" s="81">
        <v>55.81</v>
      </c>
      <c r="I1289" s="81">
        <v>3.8099999999999952</v>
      </c>
      <c r="J1289" s="81" t="s">
        <v>103</v>
      </c>
      <c r="K1289" s="81" t="s">
        <v>95</v>
      </c>
      <c r="L1289" s="82">
        <v>0</v>
      </c>
      <c r="M1289" s="83" t="s">
        <v>100</v>
      </c>
      <c r="N1289" s="83" t="s">
        <v>100</v>
      </c>
      <c r="O1289" s="83" t="s">
        <v>100</v>
      </c>
      <c r="P1289" s="84">
        <v>0</v>
      </c>
      <c r="Q1289" s="85">
        <f t="shared" si="434"/>
        <v>1</v>
      </c>
      <c r="R1289" s="91">
        <v>11335.2</v>
      </c>
      <c r="S1289" s="87"/>
      <c r="T1289" s="88">
        <f>IF(S1289=0,0,SUM($S$5:S1289))</f>
        <v>0</v>
      </c>
      <c r="U1289" s="89">
        <f t="shared" si="423"/>
        <v>0</v>
      </c>
      <c r="V1289" s="89">
        <f t="shared" si="424"/>
        <v>0</v>
      </c>
      <c r="W1289" s="90">
        <f t="shared" si="425"/>
        <v>0</v>
      </c>
      <c r="X1289" s="90">
        <f t="shared" si="426"/>
        <v>0</v>
      </c>
      <c r="Y1289" s="89">
        <f t="shared" si="427"/>
        <v>0</v>
      </c>
      <c r="Z1289" s="89">
        <f t="shared" si="428"/>
        <v>0</v>
      </c>
      <c r="AA1289" s="87"/>
      <c r="AB1289" s="87"/>
      <c r="AD1289" s="186" t="s">
        <v>145</v>
      </c>
    </row>
    <row r="1290" spans="1:30" s="74" customFormat="1" ht="12.95" customHeight="1">
      <c r="A1290" s="75" t="str">
        <f t="shared" si="429"/>
        <v/>
      </c>
      <c r="B1290" s="76">
        <f t="shared" si="430"/>
        <v>283</v>
      </c>
      <c r="C1290" s="77">
        <f t="shared" si="431"/>
        <v>21.4</v>
      </c>
      <c r="D1290" s="78" t="str">
        <f t="shared" si="432"/>
        <v/>
      </c>
      <c r="E1290" s="79">
        <f t="shared" si="433"/>
        <v>6.2</v>
      </c>
      <c r="F1290" s="80">
        <v>700</v>
      </c>
      <c r="G1290" s="81">
        <v>56.18</v>
      </c>
      <c r="H1290" s="81">
        <v>54.28</v>
      </c>
      <c r="I1290" s="81">
        <v>1.8999999999999986</v>
      </c>
      <c r="J1290" s="81" t="s">
        <v>103</v>
      </c>
      <c r="K1290" s="81" t="s">
        <v>95</v>
      </c>
      <c r="L1290" s="82">
        <v>0</v>
      </c>
      <c r="M1290" s="83" t="s">
        <v>100</v>
      </c>
      <c r="N1290" s="83" t="s">
        <v>100</v>
      </c>
      <c r="O1290" s="83" t="s">
        <v>100</v>
      </c>
      <c r="P1290" s="84">
        <v>0</v>
      </c>
      <c r="Q1290" s="85">
        <f t="shared" si="434"/>
        <v>1</v>
      </c>
      <c r="R1290" s="91">
        <v>11341.4</v>
      </c>
      <c r="S1290" s="87"/>
      <c r="T1290" s="88">
        <f>IF(S1290=0,0,SUM($S$5:S1290))</f>
        <v>0</v>
      </c>
      <c r="U1290" s="89">
        <f t="shared" si="423"/>
        <v>0</v>
      </c>
      <c r="V1290" s="89">
        <f t="shared" si="424"/>
        <v>0</v>
      </c>
      <c r="W1290" s="90">
        <f t="shared" si="425"/>
        <v>0</v>
      </c>
      <c r="X1290" s="90">
        <f t="shared" si="426"/>
        <v>0</v>
      </c>
      <c r="Y1290" s="89">
        <f t="shared" si="427"/>
        <v>0</v>
      </c>
      <c r="Z1290" s="89">
        <f t="shared" si="428"/>
        <v>0</v>
      </c>
      <c r="AA1290" s="87"/>
      <c r="AB1290" s="87"/>
      <c r="AD1290" s="186" t="s">
        <v>145</v>
      </c>
    </row>
    <row r="1291" spans="1:30" s="74" customFormat="1" ht="12.95" customHeight="1">
      <c r="A1291" s="75" t="str">
        <f t="shared" si="429"/>
        <v/>
      </c>
      <c r="B1291" s="76">
        <f t="shared" si="430"/>
        <v>283</v>
      </c>
      <c r="C1291" s="77">
        <f t="shared" si="431"/>
        <v>22.8</v>
      </c>
      <c r="D1291" s="78" t="str">
        <f t="shared" si="432"/>
        <v/>
      </c>
      <c r="E1291" s="79">
        <f t="shared" si="433"/>
        <v>1.4</v>
      </c>
      <c r="F1291" s="80">
        <v>700</v>
      </c>
      <c r="G1291" s="81">
        <v>56.18</v>
      </c>
      <c r="H1291" s="81">
        <v>54.04</v>
      </c>
      <c r="I1291" s="81">
        <v>2.1400000000000006</v>
      </c>
      <c r="J1291" s="81" t="s">
        <v>103</v>
      </c>
      <c r="K1291" s="81" t="s">
        <v>95</v>
      </c>
      <c r="L1291" s="82">
        <v>0</v>
      </c>
      <c r="M1291" s="83" t="s">
        <v>100</v>
      </c>
      <c r="N1291" s="83" t="s">
        <v>100</v>
      </c>
      <c r="O1291" s="83" t="s">
        <v>100</v>
      </c>
      <c r="P1291" s="84">
        <v>0</v>
      </c>
      <c r="Q1291" s="85">
        <f t="shared" si="434"/>
        <v>1</v>
      </c>
      <c r="R1291" s="91">
        <v>11342.8</v>
      </c>
      <c r="S1291" s="87"/>
      <c r="T1291" s="88">
        <f>IF(S1291=0,0,SUM($S$5:S1291))</f>
        <v>0</v>
      </c>
      <c r="U1291" s="89">
        <f t="shared" si="423"/>
        <v>0</v>
      </c>
      <c r="V1291" s="89">
        <f t="shared" si="424"/>
        <v>0</v>
      </c>
      <c r="W1291" s="90">
        <f t="shared" si="425"/>
        <v>0</v>
      </c>
      <c r="X1291" s="90">
        <f t="shared" si="426"/>
        <v>0</v>
      </c>
      <c r="Y1291" s="89">
        <f t="shared" si="427"/>
        <v>0</v>
      </c>
      <c r="Z1291" s="89">
        <f t="shared" si="428"/>
        <v>0</v>
      </c>
      <c r="AA1291" s="87"/>
      <c r="AB1291" s="87"/>
      <c r="AD1291" s="186" t="s">
        <v>145</v>
      </c>
    </row>
    <row r="1292" spans="1:30" s="74" customFormat="1" ht="12.95" customHeight="1">
      <c r="A1292" s="75" t="str">
        <f t="shared" si="429"/>
        <v/>
      </c>
      <c r="B1292" s="76">
        <f t="shared" si="430"/>
        <v>283</v>
      </c>
      <c r="C1292" s="77">
        <f t="shared" si="431"/>
        <v>23.4</v>
      </c>
      <c r="D1292" s="78" t="str">
        <f t="shared" si="432"/>
        <v/>
      </c>
      <c r="E1292" s="79">
        <f t="shared" si="433"/>
        <v>0.6</v>
      </c>
      <c r="F1292" s="80">
        <v>700</v>
      </c>
      <c r="G1292" s="81">
        <v>56.41</v>
      </c>
      <c r="H1292" s="81">
        <v>53.94</v>
      </c>
      <c r="I1292" s="81">
        <v>2.4699999999999989</v>
      </c>
      <c r="J1292" s="81" t="s">
        <v>103</v>
      </c>
      <c r="K1292" s="81" t="s">
        <v>95</v>
      </c>
      <c r="L1292" s="82">
        <v>0</v>
      </c>
      <c r="M1292" s="83" t="s">
        <v>100</v>
      </c>
      <c r="N1292" s="83" t="s">
        <v>100</v>
      </c>
      <c r="O1292" s="83" t="s">
        <v>100</v>
      </c>
      <c r="P1292" s="84">
        <v>0</v>
      </c>
      <c r="Q1292" s="85">
        <f t="shared" si="434"/>
        <v>1</v>
      </c>
      <c r="R1292" s="91">
        <v>11343.4</v>
      </c>
      <c r="S1292" s="87"/>
      <c r="T1292" s="88">
        <f>IF(S1292=0,0,SUM($S$5:S1292))</f>
        <v>0</v>
      </c>
      <c r="U1292" s="89">
        <f t="shared" si="423"/>
        <v>0</v>
      </c>
      <c r="V1292" s="89">
        <f t="shared" si="424"/>
        <v>0</v>
      </c>
      <c r="W1292" s="90">
        <f t="shared" si="425"/>
        <v>0</v>
      </c>
      <c r="X1292" s="90">
        <f t="shared" si="426"/>
        <v>0</v>
      </c>
      <c r="Y1292" s="89">
        <f t="shared" si="427"/>
        <v>0</v>
      </c>
      <c r="Z1292" s="89">
        <f t="shared" si="428"/>
        <v>0</v>
      </c>
      <c r="AA1292" s="87"/>
      <c r="AB1292" s="87"/>
      <c r="AD1292" s="186" t="s">
        <v>145</v>
      </c>
    </row>
    <row r="1293" spans="1:30" s="74" customFormat="1" ht="12.95" customHeight="1">
      <c r="A1293" s="75" t="str">
        <f t="shared" si="429"/>
        <v/>
      </c>
      <c r="B1293" s="76">
        <f t="shared" si="430"/>
        <v>283</v>
      </c>
      <c r="C1293" s="77">
        <f t="shared" si="431"/>
        <v>27.5</v>
      </c>
      <c r="D1293" s="78" t="str">
        <f t="shared" si="432"/>
        <v/>
      </c>
      <c r="E1293" s="79">
        <f t="shared" si="433"/>
        <v>4.0999999999999996</v>
      </c>
      <c r="F1293" s="80">
        <v>700</v>
      </c>
      <c r="G1293" s="81">
        <v>56.38</v>
      </c>
      <c r="H1293" s="81">
        <v>53.24</v>
      </c>
      <c r="I1293" s="81">
        <v>3.1400000000000006</v>
      </c>
      <c r="J1293" s="81" t="s">
        <v>103</v>
      </c>
      <c r="K1293" s="81" t="s">
        <v>95</v>
      </c>
      <c r="L1293" s="82">
        <v>0</v>
      </c>
      <c r="M1293" s="83" t="s">
        <v>124</v>
      </c>
      <c r="N1293" s="83" t="s">
        <v>100</v>
      </c>
      <c r="O1293" s="83" t="s">
        <v>100</v>
      </c>
      <c r="P1293" s="84">
        <v>0</v>
      </c>
      <c r="Q1293" s="85">
        <f t="shared" si="434"/>
        <v>1</v>
      </c>
      <c r="R1293" s="91">
        <v>11347.5</v>
      </c>
      <c r="S1293" s="87"/>
      <c r="T1293" s="88">
        <f>IF(S1293=0,0,SUM($S$5:S1293))</f>
        <v>0</v>
      </c>
      <c r="U1293" s="89">
        <f t="shared" si="423"/>
        <v>0</v>
      </c>
      <c r="V1293" s="89">
        <f t="shared" si="424"/>
        <v>0</v>
      </c>
      <c r="W1293" s="90">
        <f t="shared" si="425"/>
        <v>0</v>
      </c>
      <c r="X1293" s="90">
        <f t="shared" si="426"/>
        <v>0</v>
      </c>
      <c r="Y1293" s="89">
        <f t="shared" si="427"/>
        <v>0</v>
      </c>
      <c r="Z1293" s="89">
        <f t="shared" si="428"/>
        <v>0</v>
      </c>
      <c r="AA1293" s="87"/>
      <c r="AB1293" s="87"/>
      <c r="AD1293" s="186" t="s">
        <v>145</v>
      </c>
    </row>
    <row r="1294" spans="1:30" s="74" customFormat="1" ht="12.95" customHeight="1">
      <c r="A1294" s="75" t="str">
        <f t="shared" si="429"/>
        <v/>
      </c>
      <c r="B1294" s="76">
        <f t="shared" si="430"/>
        <v>283</v>
      </c>
      <c r="C1294" s="77">
        <f t="shared" si="431"/>
        <v>29.3</v>
      </c>
      <c r="D1294" s="78" t="str">
        <f t="shared" si="432"/>
        <v>(전)</v>
      </c>
      <c r="E1294" s="79">
        <f t="shared" si="433"/>
        <v>1.8</v>
      </c>
      <c r="F1294" s="80">
        <v>700</v>
      </c>
      <c r="G1294" s="81">
        <v>56.37</v>
      </c>
      <c r="H1294" s="81">
        <v>52.93</v>
      </c>
      <c r="I1294" s="81">
        <v>3.4399999999999977</v>
      </c>
      <c r="J1294" s="81" t="s">
        <v>103</v>
      </c>
      <c r="K1294" s="81" t="s">
        <v>95</v>
      </c>
      <c r="L1294" s="82">
        <v>0</v>
      </c>
      <c r="M1294" s="83" t="s">
        <v>100</v>
      </c>
      <c r="N1294" s="83" t="s">
        <v>100</v>
      </c>
      <c r="O1294" s="83" t="s">
        <v>100</v>
      </c>
      <c r="P1294" s="84">
        <v>0</v>
      </c>
      <c r="Q1294" s="85">
        <f t="shared" si="434"/>
        <v>1</v>
      </c>
      <c r="R1294" s="91">
        <v>11349.3</v>
      </c>
      <c r="S1294" s="87"/>
      <c r="T1294" s="88">
        <f>IF(S1294=0,0,SUM($S$5:S1294))</f>
        <v>0</v>
      </c>
      <c r="U1294" s="89">
        <f t="shared" si="423"/>
        <v>0</v>
      </c>
      <c r="V1294" s="89">
        <f t="shared" si="424"/>
        <v>0</v>
      </c>
      <c r="W1294" s="90">
        <f t="shared" si="425"/>
        <v>0</v>
      </c>
      <c r="X1294" s="90">
        <f t="shared" si="426"/>
        <v>0</v>
      </c>
      <c r="Y1294" s="89">
        <f t="shared" si="427"/>
        <v>0</v>
      </c>
      <c r="Z1294" s="89">
        <f t="shared" si="428"/>
        <v>0</v>
      </c>
      <c r="AA1294" s="87"/>
      <c r="AB1294" s="87"/>
      <c r="AD1294" s="186" t="s">
        <v>145</v>
      </c>
    </row>
    <row r="1295" spans="1:30" s="74" customFormat="1" ht="12.95" customHeight="1">
      <c r="A1295" s="75" t="str">
        <f t="shared" si="429"/>
        <v/>
      </c>
      <c r="B1295" s="76">
        <f t="shared" si="430"/>
        <v>283</v>
      </c>
      <c r="C1295" s="77">
        <f t="shared" si="431"/>
        <v>29.3</v>
      </c>
      <c r="D1295" s="78" t="str">
        <f t="shared" si="432"/>
        <v>(후)</v>
      </c>
      <c r="E1295" s="79">
        <f t="shared" si="433"/>
        <v>0</v>
      </c>
      <c r="F1295" s="80">
        <v>700</v>
      </c>
      <c r="G1295" s="81">
        <v>56.37</v>
      </c>
      <c r="H1295" s="81">
        <v>52.93</v>
      </c>
      <c r="I1295" s="81">
        <v>3.4399999999999977</v>
      </c>
      <c r="J1295" s="81" t="s">
        <v>103</v>
      </c>
      <c r="K1295" s="81" t="s">
        <v>98</v>
      </c>
      <c r="L1295" s="82">
        <v>0</v>
      </c>
      <c r="M1295" s="83" t="s">
        <v>100</v>
      </c>
      <c r="N1295" s="83" t="s">
        <v>100</v>
      </c>
      <c r="O1295" s="83" t="s">
        <v>100</v>
      </c>
      <c r="P1295" s="84">
        <v>0</v>
      </c>
      <c r="Q1295" s="85">
        <f t="shared" si="434"/>
        <v>1</v>
      </c>
      <c r="R1295" s="91">
        <v>11349.3</v>
      </c>
      <c r="S1295" s="87"/>
      <c r="T1295" s="88">
        <f>IF(S1295=0,0,SUM($S$5:S1295))</f>
        <v>0</v>
      </c>
      <c r="U1295" s="89">
        <f t="shared" si="423"/>
        <v>0</v>
      </c>
      <c r="V1295" s="89">
        <f t="shared" si="424"/>
        <v>0</v>
      </c>
      <c r="W1295" s="90">
        <f t="shared" si="425"/>
        <v>0</v>
      </c>
      <c r="X1295" s="90">
        <f t="shared" si="426"/>
        <v>0</v>
      </c>
      <c r="Y1295" s="89">
        <f t="shared" si="427"/>
        <v>0</v>
      </c>
      <c r="Z1295" s="89">
        <f t="shared" si="428"/>
        <v>0</v>
      </c>
      <c r="AA1295" s="87"/>
      <c r="AB1295" s="87"/>
      <c r="AD1295" s="186" t="s">
        <v>145</v>
      </c>
    </row>
    <row r="1296" spans="1:30" s="74" customFormat="1" ht="12.95" customHeight="1">
      <c r="A1296" s="75" t="str">
        <f t="shared" si="429"/>
        <v/>
      </c>
      <c r="B1296" s="76">
        <f t="shared" si="430"/>
        <v>283</v>
      </c>
      <c r="C1296" s="77">
        <f t="shared" si="431"/>
        <v>33.299999999999997</v>
      </c>
      <c r="D1296" s="78" t="str">
        <f t="shared" si="432"/>
        <v>(전)</v>
      </c>
      <c r="E1296" s="79">
        <f t="shared" si="433"/>
        <v>4</v>
      </c>
      <c r="F1296" s="80">
        <v>700</v>
      </c>
      <c r="G1296" s="81">
        <v>56.33</v>
      </c>
      <c r="H1296" s="81">
        <v>52.25</v>
      </c>
      <c r="I1296" s="81">
        <v>4.0799999999999983</v>
      </c>
      <c r="J1296" s="81" t="s">
        <v>103</v>
      </c>
      <c r="K1296" s="81" t="s">
        <v>98</v>
      </c>
      <c r="L1296" s="82">
        <v>0</v>
      </c>
      <c r="M1296" s="83" t="s">
        <v>100</v>
      </c>
      <c r="N1296" s="83" t="s">
        <v>100</v>
      </c>
      <c r="O1296" s="83" t="s">
        <v>100</v>
      </c>
      <c r="P1296" s="84">
        <v>0</v>
      </c>
      <c r="Q1296" s="85">
        <f t="shared" si="434"/>
        <v>1</v>
      </c>
      <c r="R1296" s="91">
        <v>11353.3</v>
      </c>
      <c r="S1296" s="87"/>
      <c r="T1296" s="88">
        <f>IF(S1296=0,0,SUM($S$5:S1296))</f>
        <v>0</v>
      </c>
      <c r="U1296" s="89">
        <f t="shared" si="423"/>
        <v>0</v>
      </c>
      <c r="V1296" s="89">
        <f t="shared" si="424"/>
        <v>0</v>
      </c>
      <c r="W1296" s="90">
        <f t="shared" si="425"/>
        <v>0</v>
      </c>
      <c r="X1296" s="90">
        <f t="shared" si="426"/>
        <v>0</v>
      </c>
      <c r="Y1296" s="89">
        <f t="shared" si="427"/>
        <v>0</v>
      </c>
      <c r="Z1296" s="89">
        <f t="shared" si="428"/>
        <v>0</v>
      </c>
      <c r="AA1296" s="87"/>
      <c r="AB1296" s="87"/>
      <c r="AD1296" s="186" t="s">
        <v>145</v>
      </c>
    </row>
    <row r="1297" spans="1:30" s="74" customFormat="1" ht="12.95" customHeight="1">
      <c r="A1297" s="75" t="str">
        <f t="shared" si="429"/>
        <v/>
      </c>
      <c r="B1297" s="76">
        <f t="shared" si="430"/>
        <v>283</v>
      </c>
      <c r="C1297" s="77">
        <f t="shared" si="431"/>
        <v>33.299999999999997</v>
      </c>
      <c r="D1297" s="78" t="str">
        <f t="shared" si="432"/>
        <v>(후)</v>
      </c>
      <c r="E1297" s="79">
        <f t="shared" si="433"/>
        <v>0</v>
      </c>
      <c r="F1297" s="80">
        <v>700</v>
      </c>
      <c r="G1297" s="81">
        <v>56.33</v>
      </c>
      <c r="H1297" s="81">
        <v>52.25</v>
      </c>
      <c r="I1297" s="81">
        <v>4.0799999999999983</v>
      </c>
      <c r="J1297" s="81" t="s">
        <v>103</v>
      </c>
      <c r="K1297" s="81" t="s">
        <v>107</v>
      </c>
      <c r="L1297" s="82">
        <v>0</v>
      </c>
      <c r="M1297" s="83" t="s">
        <v>100</v>
      </c>
      <c r="N1297" s="83" t="s">
        <v>100</v>
      </c>
      <c r="O1297" s="83" t="s">
        <v>108</v>
      </c>
      <c r="P1297" s="84">
        <v>0</v>
      </c>
      <c r="Q1297" s="85">
        <f t="shared" si="434"/>
        <v>1</v>
      </c>
      <c r="R1297" s="91">
        <v>11353.3</v>
      </c>
      <c r="S1297" s="87"/>
      <c r="T1297" s="88">
        <f>IF(S1297=0,0,SUM($S$5:S1297))</f>
        <v>0</v>
      </c>
      <c r="U1297" s="89">
        <f t="shared" si="423"/>
        <v>0</v>
      </c>
      <c r="V1297" s="89">
        <f t="shared" si="424"/>
        <v>0</v>
      </c>
      <c r="W1297" s="90">
        <f t="shared" si="425"/>
        <v>0</v>
      </c>
      <c r="X1297" s="90">
        <f t="shared" si="426"/>
        <v>0</v>
      </c>
      <c r="Y1297" s="89">
        <f t="shared" si="427"/>
        <v>0</v>
      </c>
      <c r="Z1297" s="89">
        <f t="shared" si="428"/>
        <v>0</v>
      </c>
      <c r="AA1297" s="87"/>
      <c r="AB1297" s="87"/>
      <c r="AD1297" s="186" t="s">
        <v>145</v>
      </c>
    </row>
    <row r="1298" spans="1:30" s="74" customFormat="1" ht="12.95" customHeight="1">
      <c r="A1298" s="75" t="str">
        <f t="shared" si="429"/>
        <v/>
      </c>
      <c r="B1298" s="76">
        <f t="shared" si="430"/>
        <v>283</v>
      </c>
      <c r="C1298" s="77">
        <f t="shared" si="431"/>
        <v>34.700000000000003</v>
      </c>
      <c r="D1298" s="78" t="str">
        <f t="shared" si="432"/>
        <v/>
      </c>
      <c r="E1298" s="79">
        <f t="shared" si="433"/>
        <v>1.4</v>
      </c>
      <c r="F1298" s="80">
        <v>700</v>
      </c>
      <c r="G1298" s="81">
        <v>56.32</v>
      </c>
      <c r="H1298" s="81">
        <v>52.25</v>
      </c>
      <c r="I1298" s="81">
        <v>4.07</v>
      </c>
      <c r="J1298" s="81" t="s">
        <v>103</v>
      </c>
      <c r="K1298" s="81" t="s">
        <v>107</v>
      </c>
      <c r="L1298" s="82">
        <v>0</v>
      </c>
      <c r="M1298" s="83" t="s">
        <v>100</v>
      </c>
      <c r="N1298" s="83" t="s">
        <v>100</v>
      </c>
      <c r="O1298" s="83" t="s">
        <v>100</v>
      </c>
      <c r="P1298" s="84">
        <v>0</v>
      </c>
      <c r="Q1298" s="85">
        <f t="shared" si="434"/>
        <v>1</v>
      </c>
      <c r="R1298" s="91">
        <v>11354.7</v>
      </c>
      <c r="S1298" s="87"/>
      <c r="T1298" s="88">
        <f>IF(S1298=0,0,SUM($S$5:S1298))</f>
        <v>0</v>
      </c>
      <c r="U1298" s="89">
        <f t="shared" si="423"/>
        <v>0</v>
      </c>
      <c r="V1298" s="89">
        <f t="shared" si="424"/>
        <v>0</v>
      </c>
      <c r="W1298" s="90">
        <f t="shared" si="425"/>
        <v>0</v>
      </c>
      <c r="X1298" s="90">
        <f t="shared" si="426"/>
        <v>0</v>
      </c>
      <c r="Y1298" s="89">
        <f t="shared" si="427"/>
        <v>0</v>
      </c>
      <c r="Z1298" s="89">
        <f t="shared" si="428"/>
        <v>0</v>
      </c>
      <c r="AA1298" s="87"/>
      <c r="AB1298" s="87"/>
      <c r="AD1298" s="186" t="s">
        <v>145</v>
      </c>
    </row>
    <row r="1299" spans="1:30" s="74" customFormat="1" ht="12.95" customHeight="1">
      <c r="A1299" s="75" t="str">
        <f t="shared" si="429"/>
        <v/>
      </c>
      <c r="B1299" s="76">
        <f t="shared" si="430"/>
        <v>284</v>
      </c>
      <c r="C1299" s="77">
        <f t="shared" si="431"/>
        <v>0</v>
      </c>
      <c r="D1299" s="78" t="str">
        <f t="shared" si="432"/>
        <v/>
      </c>
      <c r="E1299" s="79">
        <f t="shared" si="433"/>
        <v>5.3</v>
      </c>
      <c r="F1299" s="80">
        <v>700</v>
      </c>
      <c r="G1299" s="81">
        <v>59.17</v>
      </c>
      <c r="H1299" s="81">
        <v>52.25</v>
      </c>
      <c r="I1299" s="81">
        <v>6.9200000000000017</v>
      </c>
      <c r="J1299" s="81" t="s">
        <v>103</v>
      </c>
      <c r="K1299" s="81" t="s">
        <v>107</v>
      </c>
      <c r="L1299" s="82">
        <v>0</v>
      </c>
      <c r="M1299" s="83" t="s">
        <v>100</v>
      </c>
      <c r="N1299" s="83" t="s">
        <v>100</v>
      </c>
      <c r="O1299" s="83" t="s">
        <v>100</v>
      </c>
      <c r="P1299" s="84">
        <v>0</v>
      </c>
      <c r="Q1299" s="85">
        <f t="shared" si="434"/>
        <v>1</v>
      </c>
      <c r="R1299" s="91">
        <v>11360</v>
      </c>
      <c r="S1299" s="87"/>
      <c r="T1299" s="88">
        <f>IF(S1299=0,0,SUM($S$5:S1299))</f>
        <v>0</v>
      </c>
      <c r="U1299" s="89">
        <f t="shared" si="423"/>
        <v>0</v>
      </c>
      <c r="V1299" s="89">
        <f t="shared" si="424"/>
        <v>0</v>
      </c>
      <c r="W1299" s="90">
        <f t="shared" si="425"/>
        <v>0</v>
      </c>
      <c r="X1299" s="90">
        <f t="shared" si="426"/>
        <v>0</v>
      </c>
      <c r="Y1299" s="89">
        <f t="shared" si="427"/>
        <v>0</v>
      </c>
      <c r="Z1299" s="89">
        <f t="shared" si="428"/>
        <v>0</v>
      </c>
      <c r="AA1299" s="87"/>
      <c r="AB1299" s="87"/>
      <c r="AD1299" s="186" t="s">
        <v>145</v>
      </c>
    </row>
    <row r="1300" spans="1:30" s="74" customFormat="1" ht="12.95" customHeight="1">
      <c r="A1300" s="75" t="str">
        <f t="shared" si="429"/>
        <v/>
      </c>
      <c r="B1300" s="76">
        <f t="shared" si="430"/>
        <v>284</v>
      </c>
      <c r="C1300" s="77">
        <f t="shared" si="431"/>
        <v>0.4</v>
      </c>
      <c r="D1300" s="78" t="str">
        <f t="shared" si="432"/>
        <v/>
      </c>
      <c r="E1300" s="79">
        <f t="shared" si="433"/>
        <v>0.4</v>
      </c>
      <c r="F1300" s="80">
        <v>700</v>
      </c>
      <c r="G1300" s="81">
        <v>59.38</v>
      </c>
      <c r="H1300" s="81">
        <v>52.25</v>
      </c>
      <c r="I1300" s="81">
        <v>7.1300000000000026</v>
      </c>
      <c r="J1300" s="81" t="s">
        <v>103</v>
      </c>
      <c r="K1300" s="81" t="s">
        <v>107</v>
      </c>
      <c r="L1300" s="82">
        <v>0</v>
      </c>
      <c r="M1300" s="83" t="s">
        <v>100</v>
      </c>
      <c r="N1300" s="83" t="s">
        <v>100</v>
      </c>
      <c r="O1300" s="83" t="s">
        <v>100</v>
      </c>
      <c r="P1300" s="84">
        <v>0</v>
      </c>
      <c r="Q1300" s="85">
        <f t="shared" si="434"/>
        <v>1</v>
      </c>
      <c r="R1300" s="91">
        <v>11360.4</v>
      </c>
      <c r="S1300" s="87"/>
      <c r="T1300" s="88">
        <f>IF(S1300=0,0,SUM($S$5:S1300))</f>
        <v>0</v>
      </c>
      <c r="U1300" s="89">
        <f t="shared" si="423"/>
        <v>0</v>
      </c>
      <c r="V1300" s="89">
        <f t="shared" si="424"/>
        <v>0</v>
      </c>
      <c r="W1300" s="90">
        <f t="shared" si="425"/>
        <v>0</v>
      </c>
      <c r="X1300" s="90">
        <f t="shared" si="426"/>
        <v>0</v>
      </c>
      <c r="Y1300" s="89">
        <f t="shared" si="427"/>
        <v>0</v>
      </c>
      <c r="Z1300" s="89">
        <f t="shared" si="428"/>
        <v>0</v>
      </c>
      <c r="AA1300" s="87"/>
      <c r="AB1300" s="87"/>
      <c r="AD1300" s="186" t="s">
        <v>145</v>
      </c>
    </row>
    <row r="1301" spans="1:30" s="74" customFormat="1" ht="12.95" customHeight="1">
      <c r="A1301" s="75" t="str">
        <f t="shared" si="429"/>
        <v/>
      </c>
      <c r="B1301" s="76">
        <f t="shared" si="430"/>
        <v>284</v>
      </c>
      <c r="C1301" s="77">
        <f t="shared" si="431"/>
        <v>1.6</v>
      </c>
      <c r="D1301" s="78" t="str">
        <f t="shared" si="432"/>
        <v/>
      </c>
      <c r="E1301" s="79">
        <f t="shared" si="433"/>
        <v>1.2</v>
      </c>
      <c r="F1301" s="80">
        <v>700</v>
      </c>
      <c r="G1301" s="81">
        <v>59.59</v>
      </c>
      <c r="H1301" s="81">
        <v>52.25</v>
      </c>
      <c r="I1301" s="81">
        <v>7.3400000000000034</v>
      </c>
      <c r="J1301" s="81" t="s">
        <v>103</v>
      </c>
      <c r="K1301" s="81" t="s">
        <v>107</v>
      </c>
      <c r="L1301" s="82">
        <v>0</v>
      </c>
      <c r="M1301" s="83" t="s">
        <v>100</v>
      </c>
      <c r="N1301" s="83" t="s">
        <v>100</v>
      </c>
      <c r="O1301" s="83" t="s">
        <v>100</v>
      </c>
      <c r="P1301" s="84">
        <v>0</v>
      </c>
      <c r="Q1301" s="85">
        <f t="shared" si="434"/>
        <v>1</v>
      </c>
      <c r="R1301" s="91">
        <v>11361.6</v>
      </c>
      <c r="S1301" s="87"/>
      <c r="T1301" s="88">
        <f>IF(S1301=0,0,SUM($S$5:S1301))</f>
        <v>0</v>
      </c>
      <c r="U1301" s="89">
        <f t="shared" si="423"/>
        <v>0</v>
      </c>
      <c r="V1301" s="89">
        <f t="shared" si="424"/>
        <v>0</v>
      </c>
      <c r="W1301" s="90">
        <f t="shared" si="425"/>
        <v>0</v>
      </c>
      <c r="X1301" s="90">
        <f t="shared" si="426"/>
        <v>0</v>
      </c>
      <c r="Y1301" s="89">
        <f t="shared" si="427"/>
        <v>0</v>
      </c>
      <c r="Z1301" s="89">
        <f t="shared" si="428"/>
        <v>0</v>
      </c>
      <c r="AA1301" s="87"/>
      <c r="AB1301" s="87"/>
      <c r="AD1301" s="186" t="s">
        <v>145</v>
      </c>
    </row>
    <row r="1302" spans="1:30" s="74" customFormat="1" ht="12.95" customHeight="1">
      <c r="A1302" s="75" t="str">
        <f t="shared" si="429"/>
        <v/>
      </c>
      <c r="B1302" s="76">
        <f t="shared" si="430"/>
        <v>284</v>
      </c>
      <c r="C1302" s="77">
        <f t="shared" si="431"/>
        <v>7.5</v>
      </c>
      <c r="D1302" s="78" t="str">
        <f t="shared" si="432"/>
        <v/>
      </c>
      <c r="E1302" s="79">
        <f t="shared" si="433"/>
        <v>5.9</v>
      </c>
      <c r="F1302" s="80">
        <v>700</v>
      </c>
      <c r="G1302" s="81">
        <v>59.59</v>
      </c>
      <c r="H1302" s="81">
        <v>52.25</v>
      </c>
      <c r="I1302" s="81">
        <v>7.3400000000000034</v>
      </c>
      <c r="J1302" s="81" t="s">
        <v>103</v>
      </c>
      <c r="K1302" s="81" t="s">
        <v>107</v>
      </c>
      <c r="L1302" s="82">
        <v>0</v>
      </c>
      <c r="M1302" s="83" t="s">
        <v>100</v>
      </c>
      <c r="N1302" s="83" t="s">
        <v>100</v>
      </c>
      <c r="O1302" s="83" t="s">
        <v>100</v>
      </c>
      <c r="P1302" s="84">
        <v>0</v>
      </c>
      <c r="Q1302" s="85">
        <f t="shared" si="434"/>
        <v>1</v>
      </c>
      <c r="R1302" s="91">
        <v>11367.5</v>
      </c>
      <c r="S1302" s="87"/>
      <c r="T1302" s="88">
        <f>IF(S1302=0,0,SUM($S$5:S1302))</f>
        <v>0</v>
      </c>
      <c r="U1302" s="89">
        <f t="shared" si="423"/>
        <v>0</v>
      </c>
      <c r="V1302" s="89">
        <f t="shared" si="424"/>
        <v>0</v>
      </c>
      <c r="W1302" s="90">
        <f t="shared" si="425"/>
        <v>0</v>
      </c>
      <c r="X1302" s="90">
        <f t="shared" si="426"/>
        <v>0</v>
      </c>
      <c r="Y1302" s="89">
        <f t="shared" si="427"/>
        <v>0</v>
      </c>
      <c r="Z1302" s="89">
        <f t="shared" si="428"/>
        <v>0</v>
      </c>
      <c r="AA1302" s="87"/>
      <c r="AB1302" s="87"/>
      <c r="AD1302" s="186" t="s">
        <v>145</v>
      </c>
    </row>
    <row r="1303" spans="1:30" s="74" customFormat="1" ht="12.95" customHeight="1">
      <c r="A1303" s="75" t="str">
        <f t="shared" si="429"/>
        <v/>
      </c>
      <c r="B1303" s="76">
        <f t="shared" si="430"/>
        <v>284</v>
      </c>
      <c r="C1303" s="77">
        <f t="shared" si="431"/>
        <v>10.6</v>
      </c>
      <c r="D1303" s="78" t="str">
        <f t="shared" si="432"/>
        <v/>
      </c>
      <c r="E1303" s="79">
        <f t="shared" si="433"/>
        <v>3.1</v>
      </c>
      <c r="F1303" s="80">
        <v>700</v>
      </c>
      <c r="G1303" s="81">
        <v>58.57</v>
      </c>
      <c r="H1303" s="81">
        <v>52.25</v>
      </c>
      <c r="I1303" s="81">
        <v>6.32</v>
      </c>
      <c r="J1303" s="81" t="s">
        <v>103</v>
      </c>
      <c r="K1303" s="81" t="s">
        <v>107</v>
      </c>
      <c r="L1303" s="82">
        <v>0</v>
      </c>
      <c r="M1303" s="83" t="s">
        <v>100</v>
      </c>
      <c r="N1303" s="83" t="s">
        <v>100</v>
      </c>
      <c r="O1303" s="83" t="s">
        <v>100</v>
      </c>
      <c r="P1303" s="84">
        <v>0</v>
      </c>
      <c r="Q1303" s="85">
        <f t="shared" si="434"/>
        <v>1</v>
      </c>
      <c r="R1303" s="91">
        <v>11370.6</v>
      </c>
      <c r="S1303" s="87"/>
      <c r="T1303" s="88">
        <f>IF(S1303=0,0,SUM($S$5:S1303))</f>
        <v>0</v>
      </c>
      <c r="U1303" s="89">
        <f t="shared" si="423"/>
        <v>0</v>
      </c>
      <c r="V1303" s="89">
        <f t="shared" si="424"/>
        <v>0</v>
      </c>
      <c r="W1303" s="90">
        <f t="shared" si="425"/>
        <v>0</v>
      </c>
      <c r="X1303" s="90">
        <f t="shared" si="426"/>
        <v>0</v>
      </c>
      <c r="Y1303" s="89">
        <f t="shared" si="427"/>
        <v>0</v>
      </c>
      <c r="Z1303" s="89">
        <f t="shared" si="428"/>
        <v>0</v>
      </c>
      <c r="AA1303" s="87"/>
      <c r="AB1303" s="87"/>
      <c r="AD1303" s="186" t="s">
        <v>145</v>
      </c>
    </row>
    <row r="1304" spans="1:30" s="74" customFormat="1" ht="12.95" customHeight="1">
      <c r="A1304" s="75" t="str">
        <f t="shared" si="429"/>
        <v/>
      </c>
      <c r="B1304" s="76">
        <f t="shared" si="430"/>
        <v>284</v>
      </c>
      <c r="C1304" s="77">
        <f t="shared" si="431"/>
        <v>14.5</v>
      </c>
      <c r="D1304" s="78" t="str">
        <f t="shared" si="432"/>
        <v/>
      </c>
      <c r="E1304" s="79">
        <f t="shared" si="433"/>
        <v>3.9</v>
      </c>
      <c r="F1304" s="80">
        <v>700</v>
      </c>
      <c r="G1304" s="81">
        <v>56.83</v>
      </c>
      <c r="H1304" s="81">
        <v>52.25</v>
      </c>
      <c r="I1304" s="81">
        <v>4.5799999999999983</v>
      </c>
      <c r="J1304" s="81" t="s">
        <v>103</v>
      </c>
      <c r="K1304" s="81" t="s">
        <v>107</v>
      </c>
      <c r="L1304" s="82">
        <v>0</v>
      </c>
      <c r="M1304" s="83" t="s">
        <v>100</v>
      </c>
      <c r="N1304" s="83" t="s">
        <v>100</v>
      </c>
      <c r="O1304" s="83" t="s">
        <v>100</v>
      </c>
      <c r="P1304" s="84">
        <v>0</v>
      </c>
      <c r="Q1304" s="85">
        <f t="shared" si="434"/>
        <v>1</v>
      </c>
      <c r="R1304" s="91">
        <v>11374.5</v>
      </c>
      <c r="S1304" s="87"/>
      <c r="T1304" s="88">
        <f>IF(S1304=0,0,SUM($S$5:S1304))</f>
        <v>0</v>
      </c>
      <c r="U1304" s="89">
        <f t="shared" si="423"/>
        <v>0</v>
      </c>
      <c r="V1304" s="89">
        <f t="shared" si="424"/>
        <v>0</v>
      </c>
      <c r="W1304" s="90">
        <f t="shared" si="425"/>
        <v>0</v>
      </c>
      <c r="X1304" s="90">
        <f t="shared" si="426"/>
        <v>0</v>
      </c>
      <c r="Y1304" s="89">
        <f t="shared" si="427"/>
        <v>0</v>
      </c>
      <c r="Z1304" s="89">
        <f t="shared" si="428"/>
        <v>0</v>
      </c>
      <c r="AA1304" s="87"/>
      <c r="AB1304" s="87"/>
      <c r="AD1304" s="186" t="s">
        <v>145</v>
      </c>
    </row>
    <row r="1305" spans="1:30" s="74" customFormat="1" ht="12.95" customHeight="1">
      <c r="A1305" s="75" t="str">
        <f t="shared" si="429"/>
        <v/>
      </c>
      <c r="B1305" s="76">
        <f t="shared" si="430"/>
        <v>284</v>
      </c>
      <c r="C1305" s="77">
        <f t="shared" si="431"/>
        <v>22.4</v>
      </c>
      <c r="D1305" s="78" t="str">
        <f t="shared" si="432"/>
        <v/>
      </c>
      <c r="E1305" s="79">
        <f t="shared" si="433"/>
        <v>7.9</v>
      </c>
      <c r="F1305" s="80">
        <v>700</v>
      </c>
      <c r="G1305" s="81">
        <v>56.53</v>
      </c>
      <c r="H1305" s="81">
        <v>52.25</v>
      </c>
      <c r="I1305" s="81">
        <v>4.2800000000000011</v>
      </c>
      <c r="J1305" s="81" t="s">
        <v>103</v>
      </c>
      <c r="K1305" s="81" t="s">
        <v>107</v>
      </c>
      <c r="L1305" s="82">
        <v>0</v>
      </c>
      <c r="M1305" s="83" t="s">
        <v>100</v>
      </c>
      <c r="N1305" s="83" t="s">
        <v>100</v>
      </c>
      <c r="O1305" s="83" t="s">
        <v>100</v>
      </c>
      <c r="P1305" s="84">
        <v>0</v>
      </c>
      <c r="Q1305" s="85">
        <f t="shared" si="434"/>
        <v>1</v>
      </c>
      <c r="R1305" s="91">
        <v>11382.4</v>
      </c>
      <c r="S1305" s="87"/>
      <c r="T1305" s="88">
        <f>IF(S1305=0,0,SUM($S$5:S1305))</f>
        <v>0</v>
      </c>
      <c r="U1305" s="89">
        <f t="shared" si="423"/>
        <v>0</v>
      </c>
      <c r="V1305" s="89">
        <f t="shared" si="424"/>
        <v>0</v>
      </c>
      <c r="W1305" s="90">
        <f t="shared" si="425"/>
        <v>0</v>
      </c>
      <c r="X1305" s="90">
        <f t="shared" si="426"/>
        <v>0</v>
      </c>
      <c r="Y1305" s="89">
        <f t="shared" si="427"/>
        <v>0</v>
      </c>
      <c r="Z1305" s="89">
        <f t="shared" si="428"/>
        <v>0</v>
      </c>
      <c r="AA1305" s="87"/>
      <c r="AB1305" s="87"/>
      <c r="AD1305" s="186" t="s">
        <v>145</v>
      </c>
    </row>
    <row r="1306" spans="1:30" s="74" customFormat="1" ht="12.95" customHeight="1">
      <c r="A1306" s="75" t="str">
        <f t="shared" si="429"/>
        <v/>
      </c>
      <c r="B1306" s="76">
        <f t="shared" si="430"/>
        <v>284</v>
      </c>
      <c r="C1306" s="77">
        <f t="shared" si="431"/>
        <v>29.9</v>
      </c>
      <c r="D1306" s="78" t="str">
        <f t="shared" si="432"/>
        <v/>
      </c>
      <c r="E1306" s="79">
        <f t="shared" si="433"/>
        <v>7.5</v>
      </c>
      <c r="F1306" s="80">
        <v>700</v>
      </c>
      <c r="G1306" s="81">
        <v>56.53</v>
      </c>
      <c r="H1306" s="81">
        <v>52.25</v>
      </c>
      <c r="I1306" s="81">
        <v>4.2800000000000011</v>
      </c>
      <c r="J1306" s="81" t="s">
        <v>103</v>
      </c>
      <c r="K1306" s="81" t="s">
        <v>107</v>
      </c>
      <c r="L1306" s="82">
        <v>0</v>
      </c>
      <c r="M1306" s="83" t="s">
        <v>100</v>
      </c>
      <c r="N1306" s="83" t="s">
        <v>100</v>
      </c>
      <c r="O1306" s="83" t="s">
        <v>100</v>
      </c>
      <c r="P1306" s="84">
        <v>0</v>
      </c>
      <c r="Q1306" s="85">
        <f t="shared" si="434"/>
        <v>1</v>
      </c>
      <c r="R1306" s="91">
        <v>11389.9</v>
      </c>
      <c r="S1306" s="87"/>
      <c r="T1306" s="88">
        <f>IF(S1306=0,0,SUM($S$5:S1306))</f>
        <v>0</v>
      </c>
      <c r="U1306" s="89">
        <f t="shared" si="423"/>
        <v>0</v>
      </c>
      <c r="V1306" s="89">
        <f t="shared" si="424"/>
        <v>0</v>
      </c>
      <c r="W1306" s="90">
        <f t="shared" si="425"/>
        <v>0</v>
      </c>
      <c r="X1306" s="90">
        <f t="shared" si="426"/>
        <v>0</v>
      </c>
      <c r="Y1306" s="89">
        <f t="shared" si="427"/>
        <v>0</v>
      </c>
      <c r="Z1306" s="89">
        <f t="shared" si="428"/>
        <v>0</v>
      </c>
      <c r="AA1306" s="87"/>
      <c r="AB1306" s="87"/>
      <c r="AD1306" s="186" t="s">
        <v>145</v>
      </c>
    </row>
    <row r="1307" spans="1:30" s="74" customFormat="1" ht="12.95" customHeight="1">
      <c r="A1307" s="75" t="str">
        <f t="shared" si="429"/>
        <v/>
      </c>
      <c r="B1307" s="76">
        <f t="shared" si="430"/>
        <v>284</v>
      </c>
      <c r="C1307" s="77">
        <f t="shared" si="431"/>
        <v>38.9</v>
      </c>
      <c r="D1307" s="78" t="str">
        <f t="shared" si="432"/>
        <v/>
      </c>
      <c r="E1307" s="79">
        <f t="shared" si="433"/>
        <v>9</v>
      </c>
      <c r="F1307" s="80">
        <v>700</v>
      </c>
      <c r="G1307" s="81">
        <v>56.47</v>
      </c>
      <c r="H1307" s="81">
        <v>52.25</v>
      </c>
      <c r="I1307" s="81">
        <v>4.2199999999999989</v>
      </c>
      <c r="J1307" s="81" t="s">
        <v>103</v>
      </c>
      <c r="K1307" s="81" t="s">
        <v>107</v>
      </c>
      <c r="L1307" s="82">
        <v>0</v>
      </c>
      <c r="M1307" s="83" t="s">
        <v>100</v>
      </c>
      <c r="N1307" s="83" t="s">
        <v>100</v>
      </c>
      <c r="O1307" s="83" t="s">
        <v>100</v>
      </c>
      <c r="P1307" s="84">
        <v>0</v>
      </c>
      <c r="Q1307" s="85">
        <f t="shared" si="434"/>
        <v>1</v>
      </c>
      <c r="R1307" s="91">
        <v>11398.9</v>
      </c>
      <c r="S1307" s="87"/>
      <c r="T1307" s="88">
        <f>IF(S1307=0,0,SUM($S$5:S1307))</f>
        <v>0</v>
      </c>
      <c r="U1307" s="89">
        <f t="shared" si="423"/>
        <v>0</v>
      </c>
      <c r="V1307" s="89">
        <f t="shared" si="424"/>
        <v>0</v>
      </c>
      <c r="W1307" s="90">
        <f t="shared" si="425"/>
        <v>0</v>
      </c>
      <c r="X1307" s="90">
        <f t="shared" si="426"/>
        <v>0</v>
      </c>
      <c r="Y1307" s="89">
        <f t="shared" si="427"/>
        <v>0</v>
      </c>
      <c r="Z1307" s="89">
        <f t="shared" si="428"/>
        <v>0</v>
      </c>
      <c r="AA1307" s="87"/>
      <c r="AB1307" s="87"/>
      <c r="AD1307" s="186" t="s">
        <v>145</v>
      </c>
    </row>
    <row r="1308" spans="1:30" s="74" customFormat="1" ht="12.95" customHeight="1">
      <c r="A1308" s="75" t="str">
        <f t="shared" si="429"/>
        <v/>
      </c>
      <c r="B1308" s="76">
        <f t="shared" si="430"/>
        <v>284</v>
      </c>
      <c r="C1308" s="77">
        <f t="shared" si="431"/>
        <v>39.299999999999997</v>
      </c>
      <c r="D1308" s="78" t="str">
        <f t="shared" si="432"/>
        <v/>
      </c>
      <c r="E1308" s="79">
        <f t="shared" si="433"/>
        <v>0.4</v>
      </c>
      <c r="F1308" s="80">
        <v>700</v>
      </c>
      <c r="G1308" s="81">
        <v>55.15</v>
      </c>
      <c r="H1308" s="81">
        <v>52.25</v>
      </c>
      <c r="I1308" s="81">
        <v>2.8999999999999986</v>
      </c>
      <c r="J1308" s="81" t="s">
        <v>103</v>
      </c>
      <c r="K1308" s="81" t="s">
        <v>107</v>
      </c>
      <c r="L1308" s="82">
        <v>0</v>
      </c>
      <c r="M1308" s="83" t="s">
        <v>100</v>
      </c>
      <c r="N1308" s="83" t="s">
        <v>100</v>
      </c>
      <c r="O1308" s="83" t="s">
        <v>100</v>
      </c>
      <c r="P1308" s="84">
        <v>0</v>
      </c>
      <c r="Q1308" s="85">
        <f t="shared" si="434"/>
        <v>1</v>
      </c>
      <c r="R1308" s="91">
        <v>11399.3</v>
      </c>
      <c r="S1308" s="87"/>
      <c r="T1308" s="88">
        <f>IF(S1308=0,0,SUM($S$5:S1308))</f>
        <v>0</v>
      </c>
      <c r="U1308" s="89">
        <f t="shared" si="423"/>
        <v>0</v>
      </c>
      <c r="V1308" s="89">
        <f t="shared" si="424"/>
        <v>0</v>
      </c>
      <c r="W1308" s="90">
        <f t="shared" si="425"/>
        <v>0</v>
      </c>
      <c r="X1308" s="90">
        <f t="shared" si="426"/>
        <v>0</v>
      </c>
      <c r="Y1308" s="89">
        <f t="shared" si="427"/>
        <v>0</v>
      </c>
      <c r="Z1308" s="89">
        <f t="shared" si="428"/>
        <v>0</v>
      </c>
      <c r="AA1308" s="87"/>
      <c r="AB1308" s="87"/>
      <c r="AD1308" s="186" t="s">
        <v>145</v>
      </c>
    </row>
    <row r="1309" spans="1:30" s="74" customFormat="1" ht="12.95" customHeight="1">
      <c r="A1309" s="75" t="str">
        <f t="shared" si="429"/>
        <v/>
      </c>
      <c r="B1309" s="76">
        <f t="shared" si="430"/>
        <v>285</v>
      </c>
      <c r="C1309" s="77">
        <f t="shared" si="431"/>
        <v>0</v>
      </c>
      <c r="D1309" s="78" t="str">
        <f t="shared" si="432"/>
        <v/>
      </c>
      <c r="E1309" s="79">
        <f t="shared" si="433"/>
        <v>0.7</v>
      </c>
      <c r="F1309" s="80">
        <v>700</v>
      </c>
      <c r="G1309" s="81">
        <v>55.15</v>
      </c>
      <c r="H1309" s="81">
        <v>52.25</v>
      </c>
      <c r="I1309" s="81">
        <v>2.8999999999999986</v>
      </c>
      <c r="J1309" s="81" t="s">
        <v>103</v>
      </c>
      <c r="K1309" s="81" t="s">
        <v>107</v>
      </c>
      <c r="L1309" s="82">
        <v>0</v>
      </c>
      <c r="M1309" s="83" t="s">
        <v>100</v>
      </c>
      <c r="N1309" s="83" t="s">
        <v>100</v>
      </c>
      <c r="O1309" s="83" t="s">
        <v>100</v>
      </c>
      <c r="P1309" s="84">
        <v>0</v>
      </c>
      <c r="Q1309" s="85">
        <f t="shared" si="434"/>
        <v>1</v>
      </c>
      <c r="R1309" s="91">
        <v>11400</v>
      </c>
      <c r="S1309" s="87"/>
      <c r="T1309" s="88">
        <f>IF(S1309=0,0,SUM($S$5:S1309))</f>
        <v>0</v>
      </c>
      <c r="U1309" s="89">
        <f t="shared" si="423"/>
        <v>0</v>
      </c>
      <c r="V1309" s="89">
        <f t="shared" si="424"/>
        <v>0</v>
      </c>
      <c r="W1309" s="90">
        <f t="shared" si="425"/>
        <v>0</v>
      </c>
      <c r="X1309" s="90">
        <f t="shared" si="426"/>
        <v>0</v>
      </c>
      <c r="Y1309" s="89">
        <f t="shared" si="427"/>
        <v>0</v>
      </c>
      <c r="Z1309" s="89">
        <f t="shared" si="428"/>
        <v>0</v>
      </c>
      <c r="AA1309" s="87"/>
      <c r="AB1309" s="87"/>
      <c r="AD1309" s="186" t="s">
        <v>145</v>
      </c>
    </row>
    <row r="1310" spans="1:30" s="74" customFormat="1" ht="12.95" customHeight="1">
      <c r="A1310" s="75" t="str">
        <f t="shared" si="429"/>
        <v/>
      </c>
      <c r="B1310" s="76">
        <f t="shared" si="430"/>
        <v>285</v>
      </c>
      <c r="C1310" s="77">
        <f t="shared" si="431"/>
        <v>19.7</v>
      </c>
      <c r="D1310" s="78" t="str">
        <f t="shared" si="432"/>
        <v/>
      </c>
      <c r="E1310" s="79">
        <f t="shared" si="433"/>
        <v>19.7</v>
      </c>
      <c r="F1310" s="80">
        <v>700</v>
      </c>
      <c r="G1310" s="81">
        <v>55.15</v>
      </c>
      <c r="H1310" s="81">
        <v>52.25</v>
      </c>
      <c r="I1310" s="81">
        <v>2.8999999999999986</v>
      </c>
      <c r="J1310" s="81" t="s">
        <v>103</v>
      </c>
      <c r="K1310" s="81" t="s">
        <v>107</v>
      </c>
      <c r="L1310" s="82">
        <v>0</v>
      </c>
      <c r="M1310" s="83" t="s">
        <v>100</v>
      </c>
      <c r="N1310" s="83" t="s">
        <v>100</v>
      </c>
      <c r="O1310" s="83" t="s">
        <v>100</v>
      </c>
      <c r="P1310" s="84">
        <v>0</v>
      </c>
      <c r="Q1310" s="85">
        <f t="shared" si="434"/>
        <v>1</v>
      </c>
      <c r="R1310" s="91">
        <v>11419.7</v>
      </c>
      <c r="S1310" s="87"/>
      <c r="T1310" s="88">
        <f>IF(S1310=0,0,SUM($S$5:S1310))</f>
        <v>0</v>
      </c>
      <c r="U1310" s="89">
        <f t="shared" si="423"/>
        <v>0</v>
      </c>
      <c r="V1310" s="89">
        <f t="shared" si="424"/>
        <v>0</v>
      </c>
      <c r="W1310" s="90">
        <f t="shared" si="425"/>
        <v>0</v>
      </c>
      <c r="X1310" s="90">
        <f t="shared" si="426"/>
        <v>0</v>
      </c>
      <c r="Y1310" s="89">
        <f t="shared" si="427"/>
        <v>0</v>
      </c>
      <c r="Z1310" s="89">
        <f t="shared" si="428"/>
        <v>0</v>
      </c>
      <c r="AA1310" s="87"/>
      <c r="AB1310" s="87"/>
      <c r="AD1310" s="186" t="s">
        <v>145</v>
      </c>
    </row>
    <row r="1311" spans="1:30" s="74" customFormat="1" ht="12.95" customHeight="1">
      <c r="A1311" s="75" t="str">
        <f t="shared" si="429"/>
        <v/>
      </c>
      <c r="B1311" s="76">
        <f t="shared" si="430"/>
        <v>285</v>
      </c>
      <c r="C1311" s="77">
        <f t="shared" si="431"/>
        <v>20.100000000000001</v>
      </c>
      <c r="D1311" s="78" t="str">
        <f t="shared" si="432"/>
        <v/>
      </c>
      <c r="E1311" s="79">
        <f t="shared" si="433"/>
        <v>0.4</v>
      </c>
      <c r="F1311" s="80">
        <v>700</v>
      </c>
      <c r="G1311" s="81">
        <v>56.43</v>
      </c>
      <c r="H1311" s="81">
        <v>52.25</v>
      </c>
      <c r="I1311" s="81">
        <v>4.18</v>
      </c>
      <c r="J1311" s="81" t="s">
        <v>103</v>
      </c>
      <c r="K1311" s="81" t="s">
        <v>107</v>
      </c>
      <c r="L1311" s="82">
        <v>0</v>
      </c>
      <c r="M1311" s="83" t="s">
        <v>100</v>
      </c>
      <c r="N1311" s="83" t="s">
        <v>100</v>
      </c>
      <c r="O1311" s="83" t="s">
        <v>100</v>
      </c>
      <c r="P1311" s="84">
        <v>0</v>
      </c>
      <c r="Q1311" s="85">
        <f t="shared" si="434"/>
        <v>1</v>
      </c>
      <c r="R1311" s="91">
        <v>11420.1</v>
      </c>
      <c r="S1311" s="87"/>
      <c r="T1311" s="88">
        <f>IF(S1311=0,0,SUM($S$5:S1311))</f>
        <v>0</v>
      </c>
      <c r="U1311" s="89">
        <f t="shared" si="423"/>
        <v>0</v>
      </c>
      <c r="V1311" s="89">
        <f t="shared" si="424"/>
        <v>0</v>
      </c>
      <c r="W1311" s="90">
        <f t="shared" si="425"/>
        <v>0</v>
      </c>
      <c r="X1311" s="90">
        <f t="shared" si="426"/>
        <v>0</v>
      </c>
      <c r="Y1311" s="89">
        <f t="shared" si="427"/>
        <v>0</v>
      </c>
      <c r="Z1311" s="89">
        <f t="shared" si="428"/>
        <v>0</v>
      </c>
      <c r="AA1311" s="87"/>
      <c r="AB1311" s="87"/>
      <c r="AD1311" s="186" t="s">
        <v>145</v>
      </c>
    </row>
    <row r="1312" spans="1:30" s="74" customFormat="1" ht="12.95" customHeight="1">
      <c r="A1312" s="75" t="str">
        <f t="shared" si="429"/>
        <v/>
      </c>
      <c r="B1312" s="76">
        <f t="shared" si="430"/>
        <v>285</v>
      </c>
      <c r="C1312" s="77">
        <f t="shared" si="431"/>
        <v>24</v>
      </c>
      <c r="D1312" s="78" t="str">
        <f t="shared" si="432"/>
        <v/>
      </c>
      <c r="E1312" s="79">
        <f t="shared" si="433"/>
        <v>3.9</v>
      </c>
      <c r="F1312" s="80">
        <v>700</v>
      </c>
      <c r="G1312" s="81">
        <v>56.45</v>
      </c>
      <c r="H1312" s="81">
        <v>52.25</v>
      </c>
      <c r="I1312" s="81">
        <v>4.2000000000000028</v>
      </c>
      <c r="J1312" s="81" t="s">
        <v>103</v>
      </c>
      <c r="K1312" s="81" t="s">
        <v>107</v>
      </c>
      <c r="L1312" s="82">
        <v>0</v>
      </c>
      <c r="M1312" s="83" t="s">
        <v>100</v>
      </c>
      <c r="N1312" s="83" t="s">
        <v>100</v>
      </c>
      <c r="O1312" s="83" t="s">
        <v>100</v>
      </c>
      <c r="P1312" s="84">
        <v>0</v>
      </c>
      <c r="Q1312" s="85">
        <f t="shared" si="434"/>
        <v>1</v>
      </c>
      <c r="R1312" s="91">
        <v>11424</v>
      </c>
      <c r="S1312" s="87"/>
      <c r="T1312" s="88">
        <f>IF(S1312=0,0,SUM($S$5:S1312))</f>
        <v>0</v>
      </c>
      <c r="U1312" s="89">
        <f t="shared" si="423"/>
        <v>0</v>
      </c>
      <c r="V1312" s="89">
        <f t="shared" si="424"/>
        <v>0</v>
      </c>
      <c r="W1312" s="90">
        <f t="shared" si="425"/>
        <v>0</v>
      </c>
      <c r="X1312" s="90">
        <f t="shared" si="426"/>
        <v>0</v>
      </c>
      <c r="Y1312" s="89">
        <f t="shared" si="427"/>
        <v>0</v>
      </c>
      <c r="Z1312" s="89">
        <f t="shared" si="428"/>
        <v>0</v>
      </c>
      <c r="AA1312" s="87"/>
      <c r="AB1312" s="87"/>
      <c r="AD1312" s="186" t="s">
        <v>145</v>
      </c>
    </row>
    <row r="1313" spans="1:30" s="74" customFormat="1" ht="12.95" customHeight="1">
      <c r="A1313" s="75" t="str">
        <f t="shared" si="429"/>
        <v/>
      </c>
      <c r="B1313" s="76">
        <f t="shared" si="430"/>
        <v>285</v>
      </c>
      <c r="C1313" s="77">
        <f t="shared" si="431"/>
        <v>27.9</v>
      </c>
      <c r="D1313" s="78" t="str">
        <f t="shared" si="432"/>
        <v/>
      </c>
      <c r="E1313" s="79">
        <f t="shared" si="433"/>
        <v>3.9</v>
      </c>
      <c r="F1313" s="80">
        <v>700</v>
      </c>
      <c r="G1313" s="81">
        <v>56.45</v>
      </c>
      <c r="H1313" s="81">
        <v>52.25</v>
      </c>
      <c r="I1313" s="81">
        <v>4.2000000000000028</v>
      </c>
      <c r="J1313" s="81" t="s">
        <v>103</v>
      </c>
      <c r="K1313" s="81" t="s">
        <v>107</v>
      </c>
      <c r="L1313" s="82">
        <v>0</v>
      </c>
      <c r="M1313" s="83" t="s">
        <v>100</v>
      </c>
      <c r="N1313" s="83" t="s">
        <v>100</v>
      </c>
      <c r="O1313" s="83" t="s">
        <v>100</v>
      </c>
      <c r="P1313" s="84">
        <v>0</v>
      </c>
      <c r="Q1313" s="85">
        <f t="shared" si="434"/>
        <v>1</v>
      </c>
      <c r="R1313" s="91">
        <v>11427.9</v>
      </c>
      <c r="S1313" s="87"/>
      <c r="T1313" s="88">
        <f>IF(S1313=0,0,SUM($S$5:S1313))</f>
        <v>0</v>
      </c>
      <c r="U1313" s="89">
        <f t="shared" si="423"/>
        <v>0</v>
      </c>
      <c r="V1313" s="89">
        <f t="shared" si="424"/>
        <v>0</v>
      </c>
      <c r="W1313" s="90">
        <f t="shared" si="425"/>
        <v>0</v>
      </c>
      <c r="X1313" s="90">
        <f t="shared" si="426"/>
        <v>0</v>
      </c>
      <c r="Y1313" s="89">
        <f t="shared" si="427"/>
        <v>0</v>
      </c>
      <c r="Z1313" s="89">
        <f t="shared" si="428"/>
        <v>0</v>
      </c>
      <c r="AA1313" s="87"/>
      <c r="AB1313" s="87"/>
      <c r="AD1313" s="186" t="s">
        <v>145</v>
      </c>
    </row>
    <row r="1314" spans="1:30" s="74" customFormat="1" ht="12.95" customHeight="1">
      <c r="A1314" s="75" t="str">
        <f t="shared" si="429"/>
        <v/>
      </c>
      <c r="B1314" s="76">
        <f t="shared" si="430"/>
        <v>286</v>
      </c>
      <c r="C1314" s="77">
        <f t="shared" si="431"/>
        <v>0</v>
      </c>
      <c r="D1314" s="78" t="str">
        <f t="shared" si="432"/>
        <v/>
      </c>
      <c r="E1314" s="79">
        <f t="shared" si="433"/>
        <v>12.1</v>
      </c>
      <c r="F1314" s="80">
        <v>700</v>
      </c>
      <c r="G1314" s="81">
        <v>56.46</v>
      </c>
      <c r="H1314" s="81">
        <v>52.25</v>
      </c>
      <c r="I1314" s="81">
        <v>4.2100000000000009</v>
      </c>
      <c r="J1314" s="81" t="s">
        <v>103</v>
      </c>
      <c r="K1314" s="81" t="s">
        <v>107</v>
      </c>
      <c r="L1314" s="82">
        <v>0</v>
      </c>
      <c r="M1314" s="83" t="s">
        <v>100</v>
      </c>
      <c r="N1314" s="83" t="s">
        <v>100</v>
      </c>
      <c r="O1314" s="83" t="s">
        <v>100</v>
      </c>
      <c r="P1314" s="84">
        <v>0</v>
      </c>
      <c r="Q1314" s="85">
        <f t="shared" si="434"/>
        <v>1</v>
      </c>
      <c r="R1314" s="91">
        <v>11440</v>
      </c>
      <c r="S1314" s="87"/>
      <c r="T1314" s="88">
        <f>IF(S1314=0,0,SUM($S$5:S1314))</f>
        <v>0</v>
      </c>
      <c r="U1314" s="89">
        <f t="shared" si="423"/>
        <v>0</v>
      </c>
      <c r="V1314" s="89">
        <f t="shared" si="424"/>
        <v>0</v>
      </c>
      <c r="W1314" s="90">
        <f t="shared" si="425"/>
        <v>0</v>
      </c>
      <c r="X1314" s="90">
        <f t="shared" si="426"/>
        <v>0</v>
      </c>
      <c r="Y1314" s="89">
        <f t="shared" si="427"/>
        <v>0</v>
      </c>
      <c r="Z1314" s="89">
        <f t="shared" si="428"/>
        <v>0</v>
      </c>
      <c r="AA1314" s="87"/>
      <c r="AB1314" s="87"/>
      <c r="AD1314" s="186" t="s">
        <v>145</v>
      </c>
    </row>
    <row r="1315" spans="1:30" s="74" customFormat="1" ht="12.95" customHeight="1">
      <c r="A1315" s="75" t="str">
        <f t="shared" si="429"/>
        <v/>
      </c>
      <c r="B1315" s="76">
        <f t="shared" si="430"/>
        <v>286</v>
      </c>
      <c r="C1315" s="77">
        <f t="shared" si="431"/>
        <v>6.1</v>
      </c>
      <c r="D1315" s="78" t="str">
        <f t="shared" si="432"/>
        <v/>
      </c>
      <c r="E1315" s="79">
        <f t="shared" si="433"/>
        <v>6.1</v>
      </c>
      <c r="F1315" s="80">
        <v>700</v>
      </c>
      <c r="G1315" s="81">
        <v>56.46</v>
      </c>
      <c r="H1315" s="81">
        <v>52.25</v>
      </c>
      <c r="I1315" s="81">
        <v>4.2100000000000009</v>
      </c>
      <c r="J1315" s="81" t="s">
        <v>103</v>
      </c>
      <c r="K1315" s="81" t="s">
        <v>107</v>
      </c>
      <c r="L1315" s="82">
        <v>0</v>
      </c>
      <c r="M1315" s="83" t="s">
        <v>100</v>
      </c>
      <c r="N1315" s="83" t="s">
        <v>100</v>
      </c>
      <c r="O1315" s="83" t="s">
        <v>100</v>
      </c>
      <c r="P1315" s="84">
        <v>0</v>
      </c>
      <c r="Q1315" s="85">
        <f t="shared" si="434"/>
        <v>1</v>
      </c>
      <c r="R1315" s="91">
        <v>11446.1</v>
      </c>
      <c r="S1315" s="87"/>
      <c r="T1315" s="88">
        <f>IF(S1315=0,0,SUM($S$5:S1315))</f>
        <v>0</v>
      </c>
      <c r="U1315" s="89">
        <f t="shared" si="423"/>
        <v>0</v>
      </c>
      <c r="V1315" s="89">
        <f t="shared" si="424"/>
        <v>0</v>
      </c>
      <c r="W1315" s="90">
        <f t="shared" si="425"/>
        <v>0</v>
      </c>
      <c r="X1315" s="90">
        <f t="shared" si="426"/>
        <v>0</v>
      </c>
      <c r="Y1315" s="89">
        <f t="shared" si="427"/>
        <v>0</v>
      </c>
      <c r="Z1315" s="89">
        <f t="shared" si="428"/>
        <v>0</v>
      </c>
      <c r="AA1315" s="87"/>
      <c r="AB1315" s="87"/>
      <c r="AD1315" s="186" t="s">
        <v>145</v>
      </c>
    </row>
    <row r="1316" spans="1:30" s="74" customFormat="1" ht="12.95" customHeight="1">
      <c r="A1316" s="75" t="str">
        <f t="shared" si="429"/>
        <v/>
      </c>
      <c r="B1316" s="76">
        <f t="shared" si="430"/>
        <v>286</v>
      </c>
      <c r="C1316" s="77">
        <f t="shared" si="431"/>
        <v>9.9</v>
      </c>
      <c r="D1316" s="78" t="str">
        <f t="shared" si="432"/>
        <v/>
      </c>
      <c r="E1316" s="79">
        <f t="shared" si="433"/>
        <v>3.8</v>
      </c>
      <c r="F1316" s="80">
        <v>700</v>
      </c>
      <c r="G1316" s="81">
        <v>58.48</v>
      </c>
      <c r="H1316" s="81">
        <v>52.25</v>
      </c>
      <c r="I1316" s="81">
        <v>6.2299999999999969</v>
      </c>
      <c r="J1316" s="81" t="s">
        <v>103</v>
      </c>
      <c r="K1316" s="81" t="s">
        <v>107</v>
      </c>
      <c r="L1316" s="82">
        <v>0</v>
      </c>
      <c r="M1316" s="83" t="s">
        <v>100</v>
      </c>
      <c r="N1316" s="83" t="s">
        <v>100</v>
      </c>
      <c r="O1316" s="83" t="s">
        <v>100</v>
      </c>
      <c r="P1316" s="84">
        <v>0</v>
      </c>
      <c r="Q1316" s="85">
        <f t="shared" si="434"/>
        <v>1</v>
      </c>
      <c r="R1316" s="91">
        <v>11449.9</v>
      </c>
      <c r="S1316" s="87"/>
      <c r="T1316" s="88">
        <f>IF(S1316=0,0,SUM($S$5:S1316))</f>
        <v>0</v>
      </c>
      <c r="U1316" s="89">
        <f t="shared" si="423"/>
        <v>0</v>
      </c>
      <c r="V1316" s="89">
        <f t="shared" si="424"/>
        <v>0</v>
      </c>
      <c r="W1316" s="90">
        <f t="shared" si="425"/>
        <v>0</v>
      </c>
      <c r="X1316" s="90">
        <f t="shared" si="426"/>
        <v>0</v>
      </c>
      <c r="Y1316" s="89">
        <f t="shared" si="427"/>
        <v>0</v>
      </c>
      <c r="Z1316" s="89">
        <f t="shared" si="428"/>
        <v>0</v>
      </c>
      <c r="AA1316" s="87"/>
      <c r="AB1316" s="87"/>
      <c r="AD1316" s="186" t="s">
        <v>145</v>
      </c>
    </row>
    <row r="1317" spans="1:30" s="74" customFormat="1" ht="12.95" customHeight="1">
      <c r="A1317" s="75" t="str">
        <f t="shared" si="429"/>
        <v/>
      </c>
      <c r="B1317" s="76">
        <f t="shared" si="430"/>
        <v>286</v>
      </c>
      <c r="C1317" s="77">
        <f t="shared" si="431"/>
        <v>11.3</v>
      </c>
      <c r="D1317" s="78" t="str">
        <f t="shared" si="432"/>
        <v/>
      </c>
      <c r="E1317" s="79">
        <f t="shared" si="433"/>
        <v>1.4</v>
      </c>
      <c r="F1317" s="80">
        <v>700</v>
      </c>
      <c r="G1317" s="81">
        <v>59.12</v>
      </c>
      <c r="H1317" s="81">
        <v>52.25</v>
      </c>
      <c r="I1317" s="81">
        <v>6.8699999999999974</v>
      </c>
      <c r="J1317" s="81" t="s">
        <v>103</v>
      </c>
      <c r="K1317" s="81" t="s">
        <v>107</v>
      </c>
      <c r="L1317" s="82">
        <v>0</v>
      </c>
      <c r="M1317" s="83" t="s">
        <v>100</v>
      </c>
      <c r="N1317" s="83" t="s">
        <v>100</v>
      </c>
      <c r="O1317" s="83" t="s">
        <v>100</v>
      </c>
      <c r="P1317" s="84">
        <v>0</v>
      </c>
      <c r="Q1317" s="85">
        <f t="shared" si="434"/>
        <v>1</v>
      </c>
      <c r="R1317" s="91">
        <v>11451.3</v>
      </c>
      <c r="S1317" s="87"/>
      <c r="T1317" s="88">
        <f>IF(S1317=0,0,SUM($S$5:S1317))</f>
        <v>0</v>
      </c>
      <c r="U1317" s="89">
        <f t="shared" si="423"/>
        <v>0</v>
      </c>
      <c r="V1317" s="89">
        <f t="shared" si="424"/>
        <v>0</v>
      </c>
      <c r="W1317" s="90">
        <f t="shared" si="425"/>
        <v>0</v>
      </c>
      <c r="X1317" s="90">
        <f t="shared" si="426"/>
        <v>0</v>
      </c>
      <c r="Y1317" s="89">
        <f t="shared" si="427"/>
        <v>0</v>
      </c>
      <c r="Z1317" s="89">
        <f t="shared" si="428"/>
        <v>0</v>
      </c>
      <c r="AA1317" s="87"/>
      <c r="AB1317" s="87"/>
      <c r="AD1317" s="186" t="s">
        <v>145</v>
      </c>
    </row>
    <row r="1318" spans="1:30" s="74" customFormat="1" ht="12.95" customHeight="1">
      <c r="A1318" s="75" t="str">
        <f t="shared" si="429"/>
        <v/>
      </c>
      <c r="B1318" s="76">
        <f t="shared" si="430"/>
        <v>286</v>
      </c>
      <c r="C1318" s="77">
        <f t="shared" si="431"/>
        <v>18</v>
      </c>
      <c r="D1318" s="78" t="str">
        <f t="shared" si="432"/>
        <v/>
      </c>
      <c r="E1318" s="79">
        <f t="shared" si="433"/>
        <v>6.7</v>
      </c>
      <c r="F1318" s="80">
        <v>700</v>
      </c>
      <c r="G1318" s="81">
        <v>59.34</v>
      </c>
      <c r="H1318" s="81">
        <v>52.25</v>
      </c>
      <c r="I1318" s="81">
        <v>7.0900000000000034</v>
      </c>
      <c r="J1318" s="81" t="s">
        <v>103</v>
      </c>
      <c r="K1318" s="81" t="s">
        <v>107</v>
      </c>
      <c r="L1318" s="82">
        <v>0</v>
      </c>
      <c r="M1318" s="83" t="s">
        <v>100</v>
      </c>
      <c r="N1318" s="83" t="s">
        <v>100</v>
      </c>
      <c r="O1318" s="83" t="s">
        <v>100</v>
      </c>
      <c r="P1318" s="84">
        <v>0</v>
      </c>
      <c r="Q1318" s="85">
        <f t="shared" si="434"/>
        <v>1</v>
      </c>
      <c r="R1318" s="91">
        <v>11458</v>
      </c>
      <c r="S1318" s="87"/>
      <c r="T1318" s="88">
        <f>IF(S1318=0,0,SUM($S$5:S1318))</f>
        <v>0</v>
      </c>
      <c r="U1318" s="89">
        <f t="shared" si="423"/>
        <v>0</v>
      </c>
      <c r="V1318" s="89">
        <f t="shared" si="424"/>
        <v>0</v>
      </c>
      <c r="W1318" s="90">
        <f t="shared" si="425"/>
        <v>0</v>
      </c>
      <c r="X1318" s="90">
        <f t="shared" si="426"/>
        <v>0</v>
      </c>
      <c r="Y1318" s="89">
        <f t="shared" si="427"/>
        <v>0</v>
      </c>
      <c r="Z1318" s="89">
        <f t="shared" si="428"/>
        <v>0</v>
      </c>
      <c r="AA1318" s="87"/>
      <c r="AB1318" s="87"/>
      <c r="AD1318" s="186" t="s">
        <v>145</v>
      </c>
    </row>
    <row r="1319" spans="1:30" s="74" customFormat="1" ht="12.95" customHeight="1">
      <c r="A1319" s="75" t="str">
        <f t="shared" si="429"/>
        <v/>
      </c>
      <c r="B1319" s="76">
        <f t="shared" si="430"/>
        <v>286</v>
      </c>
      <c r="C1319" s="77">
        <f t="shared" si="431"/>
        <v>19.600000000000001</v>
      </c>
      <c r="D1319" s="78" t="str">
        <f t="shared" si="432"/>
        <v>(전)</v>
      </c>
      <c r="E1319" s="79">
        <f t="shared" si="433"/>
        <v>1.6</v>
      </c>
      <c r="F1319" s="80">
        <v>700</v>
      </c>
      <c r="G1319" s="81">
        <v>58.58</v>
      </c>
      <c r="H1319" s="81">
        <v>52.25</v>
      </c>
      <c r="I1319" s="81">
        <v>6.3299999999999983</v>
      </c>
      <c r="J1319" s="81" t="s">
        <v>103</v>
      </c>
      <c r="K1319" s="81" t="s">
        <v>107</v>
      </c>
      <c r="L1319" s="82">
        <v>0</v>
      </c>
      <c r="M1319" s="83" t="s">
        <v>100</v>
      </c>
      <c r="N1319" s="83" t="s">
        <v>100</v>
      </c>
      <c r="O1319" s="83" t="s">
        <v>109</v>
      </c>
      <c r="P1319" s="84">
        <v>0</v>
      </c>
      <c r="Q1319" s="85">
        <f t="shared" si="434"/>
        <v>1</v>
      </c>
      <c r="R1319" s="91">
        <v>11459.6</v>
      </c>
      <c r="S1319" s="87"/>
      <c r="T1319" s="88">
        <f>IF(S1319=0,0,SUM($S$5:S1319))</f>
        <v>0</v>
      </c>
      <c r="U1319" s="89">
        <f t="shared" si="423"/>
        <v>0</v>
      </c>
      <c r="V1319" s="89">
        <f t="shared" si="424"/>
        <v>0</v>
      </c>
      <c r="W1319" s="90">
        <f t="shared" si="425"/>
        <v>0</v>
      </c>
      <c r="X1319" s="90">
        <f t="shared" si="426"/>
        <v>0</v>
      </c>
      <c r="Y1319" s="89">
        <f t="shared" si="427"/>
        <v>0</v>
      </c>
      <c r="Z1319" s="89">
        <f t="shared" si="428"/>
        <v>0</v>
      </c>
      <c r="AA1319" s="87"/>
      <c r="AB1319" s="87"/>
      <c r="AD1319" s="186" t="s">
        <v>145</v>
      </c>
    </row>
    <row r="1320" spans="1:30" s="74" customFormat="1" ht="12.95" customHeight="1">
      <c r="A1320" s="75" t="str">
        <f t="shared" si="429"/>
        <v/>
      </c>
      <c r="B1320" s="76">
        <f t="shared" si="430"/>
        <v>286</v>
      </c>
      <c r="C1320" s="77">
        <f t="shared" si="431"/>
        <v>19.600000000000001</v>
      </c>
      <c r="D1320" s="78" t="str">
        <f t="shared" si="432"/>
        <v>(후)</v>
      </c>
      <c r="E1320" s="79">
        <f t="shared" si="433"/>
        <v>0</v>
      </c>
      <c r="F1320" s="80">
        <v>700</v>
      </c>
      <c r="G1320" s="81">
        <v>58.58</v>
      </c>
      <c r="H1320" s="81">
        <v>52.25</v>
      </c>
      <c r="I1320" s="81">
        <v>6.3299999999999983</v>
      </c>
      <c r="J1320" s="81" t="s">
        <v>103</v>
      </c>
      <c r="K1320" s="81" t="s">
        <v>98</v>
      </c>
      <c r="L1320" s="82">
        <v>0</v>
      </c>
      <c r="M1320" s="83" t="s">
        <v>100</v>
      </c>
      <c r="N1320" s="83" t="s">
        <v>110</v>
      </c>
      <c r="O1320" s="83" t="s">
        <v>100</v>
      </c>
      <c r="P1320" s="84">
        <v>0</v>
      </c>
      <c r="Q1320" s="85">
        <f t="shared" si="434"/>
        <v>1</v>
      </c>
      <c r="R1320" s="91">
        <v>11459.6</v>
      </c>
      <c r="S1320" s="87"/>
      <c r="T1320" s="88">
        <f>IF(S1320=0,0,SUM($S$5:S1320))</f>
        <v>0</v>
      </c>
      <c r="U1320" s="89">
        <f t="shared" si="423"/>
        <v>0</v>
      </c>
      <c r="V1320" s="89">
        <f t="shared" si="424"/>
        <v>0</v>
      </c>
      <c r="W1320" s="90">
        <f t="shared" si="425"/>
        <v>0</v>
      </c>
      <c r="X1320" s="90">
        <f t="shared" si="426"/>
        <v>0</v>
      </c>
      <c r="Y1320" s="89">
        <f t="shared" si="427"/>
        <v>0</v>
      </c>
      <c r="Z1320" s="89">
        <f t="shared" si="428"/>
        <v>0</v>
      </c>
      <c r="AA1320" s="87"/>
      <c r="AB1320" s="87"/>
      <c r="AD1320" s="186" t="s">
        <v>145</v>
      </c>
    </row>
    <row r="1321" spans="1:30" s="74" customFormat="1" ht="12.95" customHeight="1">
      <c r="A1321" s="75" t="str">
        <f t="shared" si="429"/>
        <v/>
      </c>
      <c r="B1321" s="76">
        <f t="shared" si="430"/>
        <v>286</v>
      </c>
      <c r="C1321" s="77">
        <f t="shared" si="431"/>
        <v>29.6</v>
      </c>
      <c r="D1321" s="78" t="str">
        <f t="shared" si="432"/>
        <v>(전)</v>
      </c>
      <c r="E1321" s="79">
        <f t="shared" si="433"/>
        <v>10</v>
      </c>
      <c r="F1321" s="80">
        <v>700</v>
      </c>
      <c r="G1321" s="81">
        <v>58.52</v>
      </c>
      <c r="H1321" s="81">
        <v>54.54</v>
      </c>
      <c r="I1321" s="81">
        <v>3.980000000000004</v>
      </c>
      <c r="J1321" s="81" t="s">
        <v>103</v>
      </c>
      <c r="K1321" s="81" t="s">
        <v>98</v>
      </c>
      <c r="L1321" s="82">
        <v>0</v>
      </c>
      <c r="M1321" s="83" t="s">
        <v>100</v>
      </c>
      <c r="N1321" s="83" t="s">
        <v>100</v>
      </c>
      <c r="O1321" s="83" t="s">
        <v>100</v>
      </c>
      <c r="P1321" s="84">
        <v>0</v>
      </c>
      <c r="Q1321" s="85">
        <f t="shared" si="434"/>
        <v>1</v>
      </c>
      <c r="R1321" s="91">
        <v>11469.6</v>
      </c>
      <c r="S1321" s="87"/>
      <c r="T1321" s="88">
        <f>IF(S1321=0,0,SUM($S$5:S1321))</f>
        <v>0</v>
      </c>
      <c r="U1321" s="89">
        <f t="shared" si="423"/>
        <v>0</v>
      </c>
      <c r="V1321" s="89">
        <f t="shared" si="424"/>
        <v>0</v>
      </c>
      <c r="W1321" s="90">
        <f t="shared" si="425"/>
        <v>0</v>
      </c>
      <c r="X1321" s="90">
        <f t="shared" si="426"/>
        <v>0</v>
      </c>
      <c r="Y1321" s="89">
        <f t="shared" si="427"/>
        <v>0</v>
      </c>
      <c r="Z1321" s="89">
        <f t="shared" si="428"/>
        <v>0</v>
      </c>
      <c r="AA1321" s="87"/>
      <c r="AB1321" s="87"/>
      <c r="AD1321" s="186" t="s">
        <v>145</v>
      </c>
    </row>
    <row r="1322" spans="1:30" s="74" customFormat="1" ht="12.95" customHeight="1">
      <c r="A1322" s="75" t="str">
        <f t="shared" si="429"/>
        <v/>
      </c>
      <c r="B1322" s="76">
        <f t="shared" si="430"/>
        <v>286</v>
      </c>
      <c r="C1322" s="77">
        <f t="shared" si="431"/>
        <v>29.6</v>
      </c>
      <c r="D1322" s="78" t="str">
        <f t="shared" si="432"/>
        <v>(후)</v>
      </c>
      <c r="E1322" s="79">
        <f t="shared" si="433"/>
        <v>0</v>
      </c>
      <c r="F1322" s="80">
        <v>700</v>
      </c>
      <c r="G1322" s="81">
        <v>58.52</v>
      </c>
      <c r="H1322" s="81">
        <v>54.54</v>
      </c>
      <c r="I1322" s="81">
        <v>3.980000000000004</v>
      </c>
      <c r="J1322" s="81" t="s">
        <v>103</v>
      </c>
      <c r="K1322" s="81" t="s">
        <v>95</v>
      </c>
      <c r="L1322" s="82">
        <v>0</v>
      </c>
      <c r="M1322" s="83" t="s">
        <v>100</v>
      </c>
      <c r="N1322" s="83" t="s">
        <v>100</v>
      </c>
      <c r="O1322" s="83" t="s">
        <v>100</v>
      </c>
      <c r="P1322" s="84">
        <v>0</v>
      </c>
      <c r="Q1322" s="85">
        <f t="shared" si="434"/>
        <v>1</v>
      </c>
      <c r="R1322" s="91">
        <v>11469.6</v>
      </c>
      <c r="S1322" s="87"/>
      <c r="T1322" s="88">
        <f>IF(S1322=0,0,SUM($S$5:S1322))</f>
        <v>0</v>
      </c>
      <c r="U1322" s="89">
        <f t="shared" ref="U1322:U1385" si="435">IF(S1322=1,Q1322,0)</f>
        <v>0</v>
      </c>
      <c r="V1322" s="89">
        <f t="shared" ref="V1322:V1385" si="436">IF(S1322=1,R1322,0)</f>
        <v>0</v>
      </c>
      <c r="W1322" s="90">
        <f t="shared" ref="W1322:W1385" si="437">IF($S1322=0,0,G1322)</f>
        <v>0</v>
      </c>
      <c r="X1322" s="90">
        <f t="shared" ref="X1322:X1385" si="438">IF($S1322=0,0,H1322)</f>
        <v>0</v>
      </c>
      <c r="Y1322" s="89">
        <f t="shared" ref="Y1322:Y1385" si="439">IF(S1322=1,J1322,0)</f>
        <v>0</v>
      </c>
      <c r="Z1322" s="89">
        <f t="shared" ref="Z1322:Z1385" si="440">IF(S1322=1,K1322,0)</f>
        <v>0</v>
      </c>
      <c r="AA1322" s="87"/>
      <c r="AB1322" s="87"/>
      <c r="AD1322" s="186" t="s">
        <v>145</v>
      </c>
    </row>
    <row r="1323" spans="1:30" s="74" customFormat="1" ht="12.95" customHeight="1">
      <c r="A1323" s="75" t="str">
        <f t="shared" si="429"/>
        <v/>
      </c>
      <c r="B1323" s="76">
        <f t="shared" si="430"/>
        <v>286</v>
      </c>
      <c r="C1323" s="77">
        <f t="shared" si="431"/>
        <v>33.6</v>
      </c>
      <c r="D1323" s="78" t="str">
        <f t="shared" si="432"/>
        <v/>
      </c>
      <c r="E1323" s="79">
        <f t="shared" si="433"/>
        <v>4</v>
      </c>
      <c r="F1323" s="80">
        <v>700</v>
      </c>
      <c r="G1323" s="81">
        <v>58.49</v>
      </c>
      <c r="H1323" s="81">
        <v>55.46</v>
      </c>
      <c r="I1323" s="81">
        <v>3.0300000000000011</v>
      </c>
      <c r="J1323" s="81" t="s">
        <v>103</v>
      </c>
      <c r="K1323" s="81" t="s">
        <v>95</v>
      </c>
      <c r="L1323" s="82">
        <v>0</v>
      </c>
      <c r="M1323" s="83" t="s">
        <v>100</v>
      </c>
      <c r="N1323" s="83" t="s">
        <v>118</v>
      </c>
      <c r="O1323" s="83" t="s">
        <v>100</v>
      </c>
      <c r="P1323" s="84">
        <v>0</v>
      </c>
      <c r="Q1323" s="85">
        <f t="shared" si="434"/>
        <v>1</v>
      </c>
      <c r="R1323" s="91">
        <v>11473.6</v>
      </c>
      <c r="S1323" s="87"/>
      <c r="T1323" s="88">
        <f>IF(S1323=0,0,SUM($S$5:S1323))</f>
        <v>0</v>
      </c>
      <c r="U1323" s="89">
        <f t="shared" si="435"/>
        <v>0</v>
      </c>
      <c r="V1323" s="89">
        <f t="shared" si="436"/>
        <v>0</v>
      </c>
      <c r="W1323" s="90">
        <f t="shared" si="437"/>
        <v>0</v>
      </c>
      <c r="X1323" s="90">
        <f t="shared" si="438"/>
        <v>0</v>
      </c>
      <c r="Y1323" s="89">
        <f t="shared" si="439"/>
        <v>0</v>
      </c>
      <c r="Z1323" s="89">
        <f t="shared" si="440"/>
        <v>0</v>
      </c>
      <c r="AA1323" s="87"/>
      <c r="AB1323" s="87"/>
      <c r="AD1323" s="186" t="s">
        <v>145</v>
      </c>
    </row>
    <row r="1324" spans="1:30" s="74" customFormat="1" ht="12.95" customHeight="1">
      <c r="A1324" s="75" t="str">
        <f t="shared" si="429"/>
        <v/>
      </c>
      <c r="B1324" s="76">
        <f t="shared" si="430"/>
        <v>286</v>
      </c>
      <c r="C1324" s="77">
        <f t="shared" si="431"/>
        <v>39.9</v>
      </c>
      <c r="D1324" s="78" t="str">
        <f t="shared" si="432"/>
        <v/>
      </c>
      <c r="E1324" s="79">
        <f t="shared" si="433"/>
        <v>6.3</v>
      </c>
      <c r="F1324" s="80">
        <v>700</v>
      </c>
      <c r="G1324" s="81">
        <v>58.42</v>
      </c>
      <c r="H1324" s="81">
        <v>55.23</v>
      </c>
      <c r="I1324" s="81">
        <v>3.1900000000000048</v>
      </c>
      <c r="J1324" s="81" t="s">
        <v>103</v>
      </c>
      <c r="K1324" s="81" t="s">
        <v>95</v>
      </c>
      <c r="L1324" s="82">
        <v>0</v>
      </c>
      <c r="M1324" s="83" t="s">
        <v>127</v>
      </c>
      <c r="N1324" s="83" t="s">
        <v>100</v>
      </c>
      <c r="O1324" s="83" t="s">
        <v>100</v>
      </c>
      <c r="P1324" s="84">
        <v>0</v>
      </c>
      <c r="Q1324" s="85">
        <f t="shared" si="434"/>
        <v>1</v>
      </c>
      <c r="R1324" s="91">
        <v>11479.9</v>
      </c>
      <c r="S1324" s="87"/>
      <c r="T1324" s="88">
        <f>IF(S1324=0,0,SUM($S$5:S1324))</f>
        <v>0</v>
      </c>
      <c r="U1324" s="89">
        <f t="shared" si="435"/>
        <v>0</v>
      </c>
      <c r="V1324" s="89">
        <f t="shared" si="436"/>
        <v>0</v>
      </c>
      <c r="W1324" s="90">
        <f t="shared" si="437"/>
        <v>0</v>
      </c>
      <c r="X1324" s="90">
        <f t="shared" si="438"/>
        <v>0</v>
      </c>
      <c r="Y1324" s="89">
        <f t="shared" si="439"/>
        <v>0</v>
      </c>
      <c r="Z1324" s="89">
        <f t="shared" si="440"/>
        <v>0</v>
      </c>
      <c r="AA1324" s="87"/>
      <c r="AB1324" s="87"/>
      <c r="AD1324" s="186" t="s">
        <v>145</v>
      </c>
    </row>
    <row r="1325" spans="1:30" s="74" customFormat="1" ht="12.95" customHeight="1">
      <c r="A1325" s="75" t="str">
        <f t="shared" si="429"/>
        <v/>
      </c>
      <c r="B1325" s="76">
        <f t="shared" si="430"/>
        <v>287</v>
      </c>
      <c r="C1325" s="77">
        <f t="shared" si="431"/>
        <v>0</v>
      </c>
      <c r="D1325" s="78" t="str">
        <f t="shared" si="432"/>
        <v/>
      </c>
      <c r="E1325" s="79">
        <f t="shared" si="433"/>
        <v>0.1</v>
      </c>
      <c r="F1325" s="80">
        <v>700</v>
      </c>
      <c r="G1325" s="81">
        <v>58.42</v>
      </c>
      <c r="H1325" s="81">
        <v>55.22</v>
      </c>
      <c r="I1325" s="81">
        <v>3.2000000000000028</v>
      </c>
      <c r="J1325" s="81" t="s">
        <v>103</v>
      </c>
      <c r="K1325" s="81" t="s">
        <v>95</v>
      </c>
      <c r="L1325" s="82">
        <v>0</v>
      </c>
      <c r="M1325" s="83" t="s">
        <v>100</v>
      </c>
      <c r="N1325" s="83" t="s">
        <v>100</v>
      </c>
      <c r="O1325" s="83" t="s">
        <v>100</v>
      </c>
      <c r="P1325" s="84">
        <v>0</v>
      </c>
      <c r="Q1325" s="85">
        <f t="shared" si="434"/>
        <v>1</v>
      </c>
      <c r="R1325" s="91">
        <v>11480</v>
      </c>
      <c r="S1325" s="87"/>
      <c r="T1325" s="88">
        <f>IF(S1325=0,0,SUM($S$5:S1325))</f>
        <v>0</v>
      </c>
      <c r="U1325" s="89">
        <f t="shared" si="435"/>
        <v>0</v>
      </c>
      <c r="V1325" s="89">
        <f t="shared" si="436"/>
        <v>0</v>
      </c>
      <c r="W1325" s="90">
        <f t="shared" si="437"/>
        <v>0</v>
      </c>
      <c r="X1325" s="90">
        <f t="shared" si="438"/>
        <v>0</v>
      </c>
      <c r="Y1325" s="89">
        <f t="shared" si="439"/>
        <v>0</v>
      </c>
      <c r="Z1325" s="89">
        <f t="shared" si="440"/>
        <v>0</v>
      </c>
      <c r="AA1325" s="87"/>
      <c r="AB1325" s="87"/>
      <c r="AD1325" s="186" t="s">
        <v>145</v>
      </c>
    </row>
    <row r="1326" spans="1:30" s="74" customFormat="1" ht="12.95" customHeight="1">
      <c r="A1326" s="75" t="str">
        <f t="shared" si="429"/>
        <v/>
      </c>
      <c r="B1326" s="76">
        <f t="shared" si="430"/>
        <v>287</v>
      </c>
      <c r="C1326" s="77">
        <f t="shared" si="431"/>
        <v>14.8</v>
      </c>
      <c r="D1326" s="78" t="str">
        <f t="shared" si="432"/>
        <v>(전)</v>
      </c>
      <c r="E1326" s="79">
        <f t="shared" si="433"/>
        <v>14.8</v>
      </c>
      <c r="F1326" s="80">
        <v>700</v>
      </c>
      <c r="G1326" s="81">
        <v>58.26</v>
      </c>
      <c r="H1326" s="81">
        <v>54.68</v>
      </c>
      <c r="I1326" s="81">
        <v>3.5799999999999983</v>
      </c>
      <c r="J1326" s="81" t="s">
        <v>103</v>
      </c>
      <c r="K1326" s="81" t="s">
        <v>95</v>
      </c>
      <c r="L1326" s="82">
        <v>0</v>
      </c>
      <c r="M1326" s="83" t="s">
        <v>100</v>
      </c>
      <c r="N1326" s="83" t="s">
        <v>100</v>
      </c>
      <c r="O1326" s="83" t="s">
        <v>100</v>
      </c>
      <c r="P1326" s="84">
        <v>0</v>
      </c>
      <c r="Q1326" s="85">
        <f t="shared" si="434"/>
        <v>1</v>
      </c>
      <c r="R1326" s="91">
        <v>11494.8</v>
      </c>
      <c r="S1326" s="87"/>
      <c r="T1326" s="88">
        <f>IF(S1326=0,0,SUM($S$5:S1326))</f>
        <v>0</v>
      </c>
      <c r="U1326" s="89">
        <f t="shared" si="435"/>
        <v>0</v>
      </c>
      <c r="V1326" s="89">
        <f t="shared" si="436"/>
        <v>0</v>
      </c>
      <c r="W1326" s="90">
        <f t="shared" si="437"/>
        <v>0</v>
      </c>
      <c r="X1326" s="90">
        <f t="shared" si="438"/>
        <v>0</v>
      </c>
      <c r="Y1326" s="89">
        <f t="shared" si="439"/>
        <v>0</v>
      </c>
      <c r="Z1326" s="89">
        <f t="shared" si="440"/>
        <v>0</v>
      </c>
      <c r="AA1326" s="87"/>
      <c r="AB1326" s="87"/>
      <c r="AD1326" s="186" t="s">
        <v>145</v>
      </c>
    </row>
    <row r="1327" spans="1:30" s="74" customFormat="1" ht="12.95" customHeight="1">
      <c r="A1327" s="75" t="str">
        <f t="shared" si="429"/>
        <v/>
      </c>
      <c r="B1327" s="76">
        <f t="shared" si="430"/>
        <v>287</v>
      </c>
      <c r="C1327" s="77">
        <f t="shared" si="431"/>
        <v>14.8</v>
      </c>
      <c r="D1327" s="78" t="str">
        <f t="shared" si="432"/>
        <v>(후)</v>
      </c>
      <c r="E1327" s="79">
        <f t="shared" si="433"/>
        <v>0</v>
      </c>
      <c r="F1327" s="80">
        <v>700</v>
      </c>
      <c r="G1327" s="81">
        <v>58.26</v>
      </c>
      <c r="H1327" s="81">
        <v>54.68</v>
      </c>
      <c r="I1327" s="81">
        <v>3.5799999999999983</v>
      </c>
      <c r="J1327" s="81" t="s">
        <v>111</v>
      </c>
      <c r="K1327" s="81" t="s">
        <v>95</v>
      </c>
      <c r="L1327" s="82">
        <v>0</v>
      </c>
      <c r="M1327" s="83" t="s">
        <v>100</v>
      </c>
      <c r="N1327" s="83" t="s">
        <v>100</v>
      </c>
      <c r="O1327" s="83" t="s">
        <v>100</v>
      </c>
      <c r="P1327" s="84">
        <v>0</v>
      </c>
      <c r="Q1327" s="85">
        <f t="shared" si="434"/>
        <v>1</v>
      </c>
      <c r="R1327" s="91">
        <v>11494.8</v>
      </c>
      <c r="S1327" s="87"/>
      <c r="T1327" s="88">
        <f>IF(S1327=0,0,SUM($S$5:S1327))</f>
        <v>0</v>
      </c>
      <c r="U1327" s="89">
        <f t="shared" si="435"/>
        <v>0</v>
      </c>
      <c r="V1327" s="89">
        <f t="shared" si="436"/>
        <v>0</v>
      </c>
      <c r="W1327" s="90">
        <f t="shared" si="437"/>
        <v>0</v>
      </c>
      <c r="X1327" s="90">
        <f t="shared" si="438"/>
        <v>0</v>
      </c>
      <c r="Y1327" s="89">
        <f t="shared" si="439"/>
        <v>0</v>
      </c>
      <c r="Z1327" s="89">
        <f t="shared" si="440"/>
        <v>0</v>
      </c>
      <c r="AA1327" s="87"/>
      <c r="AB1327" s="87"/>
      <c r="AD1327" s="186" t="s">
        <v>145</v>
      </c>
    </row>
    <row r="1328" spans="1:30" s="74" customFormat="1" ht="12.95" customHeight="1">
      <c r="A1328" s="75" t="str">
        <f t="shared" si="429"/>
        <v/>
      </c>
      <c r="B1328" s="76">
        <f t="shared" si="430"/>
        <v>287</v>
      </c>
      <c r="C1328" s="77">
        <f t="shared" si="431"/>
        <v>17.7</v>
      </c>
      <c r="D1328" s="78" t="str">
        <f t="shared" si="432"/>
        <v/>
      </c>
      <c r="E1328" s="79">
        <f t="shared" si="433"/>
        <v>2.9</v>
      </c>
      <c r="F1328" s="80">
        <v>700</v>
      </c>
      <c r="G1328" s="81">
        <v>58.22</v>
      </c>
      <c r="H1328" s="81">
        <v>54.57</v>
      </c>
      <c r="I1328" s="81">
        <v>3.6499999999999986</v>
      </c>
      <c r="J1328" s="81" t="s">
        <v>111</v>
      </c>
      <c r="K1328" s="81" t="s">
        <v>95</v>
      </c>
      <c r="L1328" s="82">
        <v>0</v>
      </c>
      <c r="M1328" s="83" t="s">
        <v>127</v>
      </c>
      <c r="N1328" s="83" t="s">
        <v>100</v>
      </c>
      <c r="O1328" s="83" t="s">
        <v>100</v>
      </c>
      <c r="P1328" s="84">
        <v>0</v>
      </c>
      <c r="Q1328" s="85">
        <f t="shared" si="434"/>
        <v>1</v>
      </c>
      <c r="R1328" s="91">
        <v>11497.7</v>
      </c>
      <c r="S1328" s="87"/>
      <c r="T1328" s="88">
        <f>IF(S1328=0,0,SUM($S$5:S1328))</f>
        <v>0</v>
      </c>
      <c r="U1328" s="89">
        <f t="shared" si="435"/>
        <v>0</v>
      </c>
      <c r="V1328" s="89">
        <f t="shared" si="436"/>
        <v>0</v>
      </c>
      <c r="W1328" s="90">
        <f t="shared" si="437"/>
        <v>0</v>
      </c>
      <c r="X1328" s="90">
        <f t="shared" si="438"/>
        <v>0</v>
      </c>
      <c r="Y1328" s="89">
        <f t="shared" si="439"/>
        <v>0</v>
      </c>
      <c r="Z1328" s="89">
        <f t="shared" si="440"/>
        <v>0</v>
      </c>
      <c r="AA1328" s="87"/>
      <c r="AB1328" s="87"/>
      <c r="AD1328" s="186" t="s">
        <v>145</v>
      </c>
    </row>
    <row r="1329" spans="1:30" s="74" customFormat="1" ht="12.95" customHeight="1">
      <c r="A1329" s="75" t="str">
        <f t="shared" si="429"/>
        <v/>
      </c>
      <c r="B1329" s="76">
        <f t="shared" si="430"/>
        <v>288</v>
      </c>
      <c r="C1329" s="77">
        <f t="shared" si="431"/>
        <v>0</v>
      </c>
      <c r="D1329" s="78" t="str">
        <f t="shared" si="432"/>
        <v/>
      </c>
      <c r="E1329" s="79">
        <f t="shared" si="433"/>
        <v>22.3</v>
      </c>
      <c r="F1329" s="80">
        <v>700</v>
      </c>
      <c r="G1329" s="81">
        <v>57.88</v>
      </c>
      <c r="H1329" s="81">
        <v>54.27</v>
      </c>
      <c r="I1329" s="81">
        <v>3.6099999999999994</v>
      </c>
      <c r="J1329" s="81" t="s">
        <v>111</v>
      </c>
      <c r="K1329" s="81" t="s">
        <v>95</v>
      </c>
      <c r="L1329" s="82">
        <v>0</v>
      </c>
      <c r="M1329" s="83" t="s">
        <v>100</v>
      </c>
      <c r="N1329" s="83" t="s">
        <v>100</v>
      </c>
      <c r="O1329" s="83" t="s">
        <v>100</v>
      </c>
      <c r="P1329" s="84">
        <v>0</v>
      </c>
      <c r="Q1329" s="85">
        <f t="shared" si="434"/>
        <v>1</v>
      </c>
      <c r="R1329" s="91">
        <v>11520</v>
      </c>
      <c r="S1329" s="87"/>
      <c r="T1329" s="88">
        <f>IF(S1329=0,0,SUM($S$5:S1329))</f>
        <v>0</v>
      </c>
      <c r="U1329" s="89">
        <f t="shared" si="435"/>
        <v>0</v>
      </c>
      <c r="V1329" s="89">
        <f t="shared" si="436"/>
        <v>0</v>
      </c>
      <c r="W1329" s="90">
        <f t="shared" si="437"/>
        <v>0</v>
      </c>
      <c r="X1329" s="90">
        <f t="shared" si="438"/>
        <v>0</v>
      </c>
      <c r="Y1329" s="89">
        <f t="shared" si="439"/>
        <v>0</v>
      </c>
      <c r="Z1329" s="89">
        <f t="shared" si="440"/>
        <v>0</v>
      </c>
      <c r="AA1329" s="87"/>
      <c r="AB1329" s="87"/>
      <c r="AD1329" s="186" t="s">
        <v>145</v>
      </c>
    </row>
    <row r="1330" spans="1:30" s="74" customFormat="1" ht="12.95" customHeight="1">
      <c r="A1330" s="75" t="str">
        <f t="shared" si="429"/>
        <v/>
      </c>
      <c r="B1330" s="76">
        <f t="shared" si="430"/>
        <v>289</v>
      </c>
      <c r="C1330" s="77">
        <f t="shared" si="431"/>
        <v>0</v>
      </c>
      <c r="D1330" s="78" t="str">
        <f t="shared" si="432"/>
        <v/>
      </c>
      <c r="E1330" s="79">
        <f t="shared" si="433"/>
        <v>40</v>
      </c>
      <c r="F1330" s="80">
        <v>700</v>
      </c>
      <c r="G1330" s="81">
        <v>57.27</v>
      </c>
      <c r="H1330" s="81">
        <v>53.73</v>
      </c>
      <c r="I1330" s="81">
        <v>3.5400000000000063</v>
      </c>
      <c r="J1330" s="81" t="s">
        <v>111</v>
      </c>
      <c r="K1330" s="81" t="s">
        <v>95</v>
      </c>
      <c r="L1330" s="82">
        <v>0</v>
      </c>
      <c r="M1330" s="83" t="s">
        <v>100</v>
      </c>
      <c r="N1330" s="83" t="s">
        <v>100</v>
      </c>
      <c r="O1330" s="83" t="s">
        <v>100</v>
      </c>
      <c r="P1330" s="84">
        <v>0</v>
      </c>
      <c r="Q1330" s="85">
        <f t="shared" si="434"/>
        <v>1</v>
      </c>
      <c r="R1330" s="91">
        <v>11560</v>
      </c>
      <c r="S1330" s="87"/>
      <c r="T1330" s="88">
        <f>IF(S1330=0,0,SUM($S$5:S1330))</f>
        <v>0</v>
      </c>
      <c r="U1330" s="89">
        <f t="shared" si="435"/>
        <v>0</v>
      </c>
      <c r="V1330" s="89">
        <f t="shared" si="436"/>
        <v>0</v>
      </c>
      <c r="W1330" s="90">
        <f t="shared" si="437"/>
        <v>0</v>
      </c>
      <c r="X1330" s="90">
        <f t="shared" si="438"/>
        <v>0</v>
      </c>
      <c r="Y1330" s="89">
        <f t="shared" si="439"/>
        <v>0</v>
      </c>
      <c r="Z1330" s="89">
        <f t="shared" si="440"/>
        <v>0</v>
      </c>
      <c r="AA1330" s="87"/>
      <c r="AB1330" s="87"/>
      <c r="AD1330" s="186" t="s">
        <v>145</v>
      </c>
    </row>
    <row r="1331" spans="1:30" s="74" customFormat="1" ht="12.95" customHeight="1">
      <c r="A1331" s="75" t="str">
        <f t="shared" si="429"/>
        <v/>
      </c>
      <c r="B1331" s="76">
        <f t="shared" si="430"/>
        <v>289</v>
      </c>
      <c r="C1331" s="77">
        <f t="shared" si="431"/>
        <v>30</v>
      </c>
      <c r="D1331" s="78" t="str">
        <f t="shared" si="432"/>
        <v/>
      </c>
      <c r="E1331" s="79">
        <f t="shared" si="433"/>
        <v>30</v>
      </c>
      <c r="F1331" s="80">
        <v>700</v>
      </c>
      <c r="G1331" s="81">
        <v>56.81</v>
      </c>
      <c r="H1331" s="81">
        <v>53.32</v>
      </c>
      <c r="I1331" s="81">
        <v>3.490000000000002</v>
      </c>
      <c r="J1331" s="81" t="s">
        <v>111</v>
      </c>
      <c r="K1331" s="81" t="s">
        <v>95</v>
      </c>
      <c r="L1331" s="82">
        <v>0</v>
      </c>
      <c r="M1331" s="83" t="s">
        <v>104</v>
      </c>
      <c r="N1331" s="83" t="s">
        <v>100</v>
      </c>
      <c r="O1331" s="83" t="s">
        <v>100</v>
      </c>
      <c r="P1331" s="84">
        <v>0</v>
      </c>
      <c r="Q1331" s="85">
        <f t="shared" si="434"/>
        <v>1</v>
      </c>
      <c r="R1331" s="91">
        <v>11590</v>
      </c>
      <c r="S1331" s="87"/>
      <c r="T1331" s="88">
        <f>IF(S1331=0,0,SUM($S$5:S1331))</f>
        <v>0</v>
      </c>
      <c r="U1331" s="89">
        <f t="shared" si="435"/>
        <v>0</v>
      </c>
      <c r="V1331" s="89">
        <f t="shared" si="436"/>
        <v>0</v>
      </c>
      <c r="W1331" s="90">
        <f t="shared" si="437"/>
        <v>0</v>
      </c>
      <c r="X1331" s="90">
        <f t="shared" si="438"/>
        <v>0</v>
      </c>
      <c r="Y1331" s="89">
        <f t="shared" si="439"/>
        <v>0</v>
      </c>
      <c r="Z1331" s="89">
        <f t="shared" si="440"/>
        <v>0</v>
      </c>
      <c r="AA1331" s="87"/>
      <c r="AB1331" s="87"/>
      <c r="AD1331" s="186" t="s">
        <v>145</v>
      </c>
    </row>
    <row r="1332" spans="1:30" s="74" customFormat="1" ht="12.95" customHeight="1">
      <c r="A1332" s="75" t="str">
        <f t="shared" si="429"/>
        <v/>
      </c>
      <c r="B1332" s="76">
        <f t="shared" si="430"/>
        <v>289</v>
      </c>
      <c r="C1332" s="77">
        <f t="shared" si="431"/>
        <v>35.9</v>
      </c>
      <c r="D1332" s="78" t="str">
        <f t="shared" si="432"/>
        <v>(전)</v>
      </c>
      <c r="E1332" s="79">
        <f t="shared" si="433"/>
        <v>5.9</v>
      </c>
      <c r="F1332" s="80">
        <v>700</v>
      </c>
      <c r="G1332" s="81">
        <v>56.8</v>
      </c>
      <c r="H1332" s="81">
        <v>53.32</v>
      </c>
      <c r="I1332" s="81">
        <v>3.4799999999999969</v>
      </c>
      <c r="J1332" s="81" t="s">
        <v>111</v>
      </c>
      <c r="K1332" s="81" t="s">
        <v>95</v>
      </c>
      <c r="L1332" s="82">
        <v>0</v>
      </c>
      <c r="M1332" s="83" t="s">
        <v>100</v>
      </c>
      <c r="N1332" s="83" t="s">
        <v>100</v>
      </c>
      <c r="O1332" s="83" t="s">
        <v>100</v>
      </c>
      <c r="P1332" s="84">
        <v>0</v>
      </c>
      <c r="Q1332" s="85">
        <f t="shared" si="434"/>
        <v>1</v>
      </c>
      <c r="R1332" s="91">
        <v>11595.9</v>
      </c>
      <c r="S1332" s="87"/>
      <c r="T1332" s="88">
        <f>IF(S1332=0,0,SUM($S$5:S1332))</f>
        <v>0</v>
      </c>
      <c r="U1332" s="89">
        <f t="shared" si="435"/>
        <v>0</v>
      </c>
      <c r="V1332" s="89">
        <f t="shared" si="436"/>
        <v>0</v>
      </c>
      <c r="W1332" s="90">
        <f t="shared" si="437"/>
        <v>0</v>
      </c>
      <c r="X1332" s="90">
        <f t="shared" si="438"/>
        <v>0</v>
      </c>
      <c r="Y1332" s="89">
        <f t="shared" si="439"/>
        <v>0</v>
      </c>
      <c r="Z1332" s="89">
        <f t="shared" si="440"/>
        <v>0</v>
      </c>
      <c r="AA1332" s="87"/>
      <c r="AB1332" s="87"/>
      <c r="AD1332" s="186" t="s">
        <v>145</v>
      </c>
    </row>
    <row r="1333" spans="1:30" s="74" customFormat="1" ht="12.95" customHeight="1">
      <c r="A1333" s="75" t="str">
        <f t="shared" si="429"/>
        <v/>
      </c>
      <c r="B1333" s="76">
        <f t="shared" si="430"/>
        <v>289</v>
      </c>
      <c r="C1333" s="77">
        <f t="shared" si="431"/>
        <v>35.9</v>
      </c>
      <c r="D1333" s="78" t="str">
        <f t="shared" si="432"/>
        <v>(후)</v>
      </c>
      <c r="E1333" s="79">
        <f t="shared" si="433"/>
        <v>0</v>
      </c>
      <c r="F1333" s="80">
        <v>700</v>
      </c>
      <c r="G1333" s="81">
        <v>56.8</v>
      </c>
      <c r="H1333" s="81">
        <v>53.32</v>
      </c>
      <c r="I1333" s="81">
        <v>3.4799999999999969</v>
      </c>
      <c r="J1333" s="81" t="s">
        <v>105</v>
      </c>
      <c r="K1333" s="81" t="s">
        <v>95</v>
      </c>
      <c r="L1333" s="82">
        <v>0</v>
      </c>
      <c r="M1333" s="83" t="s">
        <v>100</v>
      </c>
      <c r="N1333" s="83" t="s">
        <v>100</v>
      </c>
      <c r="O1333" s="83" t="s">
        <v>100</v>
      </c>
      <c r="P1333" s="84">
        <v>0</v>
      </c>
      <c r="Q1333" s="85">
        <f t="shared" si="434"/>
        <v>1</v>
      </c>
      <c r="R1333" s="91">
        <v>11595.9</v>
      </c>
      <c r="S1333" s="87"/>
      <c r="T1333" s="88">
        <f>IF(S1333=0,0,SUM($S$5:S1333))</f>
        <v>0</v>
      </c>
      <c r="U1333" s="89">
        <f t="shared" si="435"/>
        <v>0</v>
      </c>
      <c r="V1333" s="89">
        <f t="shared" si="436"/>
        <v>0</v>
      </c>
      <c r="W1333" s="90">
        <f t="shared" si="437"/>
        <v>0</v>
      </c>
      <c r="X1333" s="90">
        <f t="shared" si="438"/>
        <v>0</v>
      </c>
      <c r="Y1333" s="89">
        <f t="shared" si="439"/>
        <v>0</v>
      </c>
      <c r="Z1333" s="89">
        <f t="shared" si="440"/>
        <v>0</v>
      </c>
      <c r="AA1333" s="87"/>
      <c r="AB1333" s="87"/>
      <c r="AD1333" s="186" t="s">
        <v>145</v>
      </c>
    </row>
    <row r="1334" spans="1:30" s="74" customFormat="1" ht="12.95" customHeight="1">
      <c r="A1334" s="75" t="str">
        <f t="shared" si="429"/>
        <v/>
      </c>
      <c r="B1334" s="76">
        <f t="shared" si="430"/>
        <v>290</v>
      </c>
      <c r="C1334" s="77">
        <f t="shared" si="431"/>
        <v>0</v>
      </c>
      <c r="D1334" s="78" t="str">
        <f t="shared" si="432"/>
        <v/>
      </c>
      <c r="E1334" s="79">
        <f t="shared" si="433"/>
        <v>4.0999999999999996</v>
      </c>
      <c r="F1334" s="80">
        <v>700</v>
      </c>
      <c r="G1334" s="81">
        <v>56.79</v>
      </c>
      <c r="H1334" s="81">
        <v>53.32</v>
      </c>
      <c r="I1334" s="81">
        <v>3.4699999999999989</v>
      </c>
      <c r="J1334" s="81" t="s">
        <v>105</v>
      </c>
      <c r="K1334" s="81" t="s">
        <v>95</v>
      </c>
      <c r="L1334" s="82">
        <v>0</v>
      </c>
      <c r="M1334" s="83" t="s">
        <v>100</v>
      </c>
      <c r="N1334" s="83" t="s">
        <v>100</v>
      </c>
      <c r="O1334" s="83" t="s">
        <v>100</v>
      </c>
      <c r="P1334" s="84">
        <v>0</v>
      </c>
      <c r="Q1334" s="85">
        <f t="shared" si="434"/>
        <v>1</v>
      </c>
      <c r="R1334" s="91">
        <v>11600</v>
      </c>
      <c r="S1334" s="87"/>
      <c r="T1334" s="88">
        <f>IF(S1334=0,0,SUM($S$5:S1334))</f>
        <v>0</v>
      </c>
      <c r="U1334" s="89">
        <f t="shared" si="435"/>
        <v>0</v>
      </c>
      <c r="V1334" s="89">
        <f t="shared" si="436"/>
        <v>0</v>
      </c>
      <c r="W1334" s="90">
        <f t="shared" si="437"/>
        <v>0</v>
      </c>
      <c r="X1334" s="90">
        <f t="shared" si="438"/>
        <v>0</v>
      </c>
      <c r="Y1334" s="89">
        <f t="shared" si="439"/>
        <v>0</v>
      </c>
      <c r="Z1334" s="89">
        <f t="shared" si="440"/>
        <v>0</v>
      </c>
      <c r="AA1334" s="87"/>
      <c r="AB1334" s="87"/>
      <c r="AD1334" s="186" t="s">
        <v>145</v>
      </c>
    </row>
    <row r="1335" spans="1:30" s="74" customFormat="1" ht="12.95" customHeight="1">
      <c r="A1335" s="75" t="str">
        <f t="shared" si="429"/>
        <v/>
      </c>
      <c r="B1335" s="76">
        <f t="shared" si="430"/>
        <v>291</v>
      </c>
      <c r="C1335" s="77">
        <f t="shared" si="431"/>
        <v>0</v>
      </c>
      <c r="D1335" s="78" t="str">
        <f t="shared" si="432"/>
        <v/>
      </c>
      <c r="E1335" s="79">
        <f t="shared" si="433"/>
        <v>40</v>
      </c>
      <c r="F1335" s="80">
        <v>700</v>
      </c>
      <c r="G1335" s="81">
        <v>56.73</v>
      </c>
      <c r="H1335" s="81">
        <v>53.3</v>
      </c>
      <c r="I1335" s="81">
        <v>3.4299999999999997</v>
      </c>
      <c r="J1335" s="81" t="s">
        <v>105</v>
      </c>
      <c r="K1335" s="81" t="s">
        <v>95</v>
      </c>
      <c r="L1335" s="82">
        <v>0</v>
      </c>
      <c r="M1335" s="83" t="s">
        <v>100</v>
      </c>
      <c r="N1335" s="83" t="s">
        <v>100</v>
      </c>
      <c r="O1335" s="83" t="s">
        <v>100</v>
      </c>
      <c r="P1335" s="84">
        <v>0</v>
      </c>
      <c r="Q1335" s="85">
        <f t="shared" si="434"/>
        <v>1</v>
      </c>
      <c r="R1335" s="91">
        <v>11640</v>
      </c>
      <c r="S1335" s="87"/>
      <c r="T1335" s="88">
        <f>IF(S1335=0,0,SUM($S$5:S1335))</f>
        <v>0</v>
      </c>
      <c r="U1335" s="89">
        <f t="shared" si="435"/>
        <v>0</v>
      </c>
      <c r="V1335" s="89">
        <f t="shared" si="436"/>
        <v>0</v>
      </c>
      <c r="W1335" s="90">
        <f t="shared" si="437"/>
        <v>0</v>
      </c>
      <c r="X1335" s="90">
        <f t="shared" si="438"/>
        <v>0</v>
      </c>
      <c r="Y1335" s="89">
        <f t="shared" si="439"/>
        <v>0</v>
      </c>
      <c r="Z1335" s="89">
        <f t="shared" si="440"/>
        <v>0</v>
      </c>
      <c r="AA1335" s="87"/>
      <c r="AB1335" s="87"/>
      <c r="AD1335" s="186" t="s">
        <v>145</v>
      </c>
    </row>
    <row r="1336" spans="1:30" s="74" customFormat="1" ht="12.95" customHeight="1">
      <c r="A1336" s="75" t="str">
        <f t="shared" si="429"/>
        <v/>
      </c>
      <c r="B1336" s="76">
        <f t="shared" si="430"/>
        <v>292</v>
      </c>
      <c r="C1336" s="77">
        <f t="shared" si="431"/>
        <v>0</v>
      </c>
      <c r="D1336" s="78" t="str">
        <f t="shared" si="432"/>
        <v/>
      </c>
      <c r="E1336" s="79">
        <f t="shared" si="433"/>
        <v>40</v>
      </c>
      <c r="F1336" s="80">
        <v>700</v>
      </c>
      <c r="G1336" s="81">
        <v>56.67</v>
      </c>
      <c r="H1336" s="81">
        <v>53.29</v>
      </c>
      <c r="I1336" s="81">
        <v>3.3800000000000026</v>
      </c>
      <c r="J1336" s="81" t="s">
        <v>105</v>
      </c>
      <c r="K1336" s="81" t="s">
        <v>95</v>
      </c>
      <c r="L1336" s="82">
        <v>0</v>
      </c>
      <c r="M1336" s="83" t="s">
        <v>100</v>
      </c>
      <c r="N1336" s="83" t="s">
        <v>100</v>
      </c>
      <c r="O1336" s="83" t="s">
        <v>100</v>
      </c>
      <c r="P1336" s="84">
        <v>0</v>
      </c>
      <c r="Q1336" s="85">
        <f t="shared" si="434"/>
        <v>1</v>
      </c>
      <c r="R1336" s="91">
        <v>11680</v>
      </c>
      <c r="S1336" s="87"/>
      <c r="T1336" s="88">
        <f>IF(S1336=0,0,SUM($S$5:S1336))</f>
        <v>0</v>
      </c>
      <c r="U1336" s="89">
        <f t="shared" si="435"/>
        <v>0</v>
      </c>
      <c r="V1336" s="89">
        <f t="shared" si="436"/>
        <v>0</v>
      </c>
      <c r="W1336" s="90">
        <f t="shared" si="437"/>
        <v>0</v>
      </c>
      <c r="X1336" s="90">
        <f t="shared" si="438"/>
        <v>0</v>
      </c>
      <c r="Y1336" s="89">
        <f t="shared" si="439"/>
        <v>0</v>
      </c>
      <c r="Z1336" s="89">
        <f t="shared" si="440"/>
        <v>0</v>
      </c>
      <c r="AA1336" s="87"/>
      <c r="AB1336" s="87"/>
      <c r="AD1336" s="186" t="s">
        <v>145</v>
      </c>
    </row>
    <row r="1337" spans="1:30" s="74" customFormat="1" ht="12.95" customHeight="1">
      <c r="A1337" s="75" t="str">
        <f t="shared" si="429"/>
        <v/>
      </c>
      <c r="B1337" s="76">
        <f t="shared" si="430"/>
        <v>293</v>
      </c>
      <c r="C1337" s="77">
        <f t="shared" si="431"/>
        <v>0</v>
      </c>
      <c r="D1337" s="78" t="str">
        <f t="shared" si="432"/>
        <v/>
      </c>
      <c r="E1337" s="79">
        <f t="shared" si="433"/>
        <v>40</v>
      </c>
      <c r="F1337" s="80">
        <v>700</v>
      </c>
      <c r="G1337" s="81">
        <v>56.6</v>
      </c>
      <c r="H1337" s="81">
        <v>53.27</v>
      </c>
      <c r="I1337" s="81">
        <v>3.3299999999999983</v>
      </c>
      <c r="J1337" s="81" t="s">
        <v>105</v>
      </c>
      <c r="K1337" s="81" t="s">
        <v>95</v>
      </c>
      <c r="L1337" s="82">
        <v>0</v>
      </c>
      <c r="M1337" s="83" t="s">
        <v>100</v>
      </c>
      <c r="N1337" s="83" t="s">
        <v>100</v>
      </c>
      <c r="O1337" s="83" t="s">
        <v>100</v>
      </c>
      <c r="P1337" s="84">
        <v>0</v>
      </c>
      <c r="Q1337" s="85">
        <f t="shared" si="434"/>
        <v>1</v>
      </c>
      <c r="R1337" s="91">
        <v>11720</v>
      </c>
      <c r="S1337" s="87"/>
      <c r="T1337" s="88">
        <f>IF(S1337=0,0,SUM($S$5:S1337))</f>
        <v>0</v>
      </c>
      <c r="U1337" s="89">
        <f t="shared" si="435"/>
        <v>0</v>
      </c>
      <c r="V1337" s="89">
        <f t="shared" si="436"/>
        <v>0</v>
      </c>
      <c r="W1337" s="90">
        <f t="shared" si="437"/>
        <v>0</v>
      </c>
      <c r="X1337" s="90">
        <f t="shared" si="438"/>
        <v>0</v>
      </c>
      <c r="Y1337" s="89">
        <f t="shared" si="439"/>
        <v>0</v>
      </c>
      <c r="Z1337" s="89">
        <f t="shared" si="440"/>
        <v>0</v>
      </c>
      <c r="AA1337" s="87"/>
      <c r="AB1337" s="87"/>
      <c r="AD1337" s="186" t="s">
        <v>145</v>
      </c>
    </row>
    <row r="1338" spans="1:30" s="74" customFormat="1" ht="12.95" customHeight="1">
      <c r="A1338" s="75" t="str">
        <f t="shared" si="429"/>
        <v/>
      </c>
      <c r="B1338" s="76">
        <f t="shared" si="430"/>
        <v>294</v>
      </c>
      <c r="C1338" s="77">
        <f t="shared" si="431"/>
        <v>0</v>
      </c>
      <c r="D1338" s="78" t="str">
        <f t="shared" si="432"/>
        <v/>
      </c>
      <c r="E1338" s="79">
        <f t="shared" si="433"/>
        <v>40</v>
      </c>
      <c r="F1338" s="80">
        <v>700</v>
      </c>
      <c r="G1338" s="81">
        <v>56.54</v>
      </c>
      <c r="H1338" s="81">
        <v>53.26</v>
      </c>
      <c r="I1338" s="81">
        <v>3.2800000000000011</v>
      </c>
      <c r="J1338" s="81" t="s">
        <v>105</v>
      </c>
      <c r="K1338" s="81" t="s">
        <v>95</v>
      </c>
      <c r="L1338" s="82">
        <v>0</v>
      </c>
      <c r="M1338" s="83" t="s">
        <v>100</v>
      </c>
      <c r="N1338" s="83" t="s">
        <v>100</v>
      </c>
      <c r="O1338" s="83" t="s">
        <v>100</v>
      </c>
      <c r="P1338" s="84">
        <v>0</v>
      </c>
      <c r="Q1338" s="85">
        <f t="shared" si="434"/>
        <v>1</v>
      </c>
      <c r="R1338" s="91">
        <v>11760</v>
      </c>
      <c r="S1338" s="87"/>
      <c r="T1338" s="88">
        <f>IF(S1338=0,0,SUM($S$5:S1338))</f>
        <v>0</v>
      </c>
      <c r="U1338" s="89">
        <f t="shared" si="435"/>
        <v>0</v>
      </c>
      <c r="V1338" s="89">
        <f t="shared" si="436"/>
        <v>0</v>
      </c>
      <c r="W1338" s="90">
        <f t="shared" si="437"/>
        <v>0</v>
      </c>
      <c r="X1338" s="90">
        <f t="shared" si="438"/>
        <v>0</v>
      </c>
      <c r="Y1338" s="89">
        <f t="shared" si="439"/>
        <v>0</v>
      </c>
      <c r="Z1338" s="89">
        <f t="shared" si="440"/>
        <v>0</v>
      </c>
      <c r="AA1338" s="87"/>
      <c r="AB1338" s="87"/>
      <c r="AD1338" s="186" t="s">
        <v>145</v>
      </c>
    </row>
    <row r="1339" spans="1:30" s="74" customFormat="1" ht="12.95" customHeight="1">
      <c r="A1339" s="75" t="str">
        <f t="shared" si="429"/>
        <v/>
      </c>
      <c r="B1339" s="76">
        <f t="shared" si="430"/>
        <v>295</v>
      </c>
      <c r="C1339" s="77">
        <f t="shared" si="431"/>
        <v>0</v>
      </c>
      <c r="D1339" s="78" t="str">
        <f t="shared" si="432"/>
        <v/>
      </c>
      <c r="E1339" s="79">
        <f t="shared" si="433"/>
        <v>40</v>
      </c>
      <c r="F1339" s="80">
        <v>700</v>
      </c>
      <c r="G1339" s="81">
        <v>56.48</v>
      </c>
      <c r="H1339" s="81">
        <v>53.24</v>
      </c>
      <c r="I1339" s="81">
        <v>3.2399999999999949</v>
      </c>
      <c r="J1339" s="81" t="s">
        <v>105</v>
      </c>
      <c r="K1339" s="81" t="s">
        <v>95</v>
      </c>
      <c r="L1339" s="82">
        <v>0</v>
      </c>
      <c r="M1339" s="83" t="s">
        <v>100</v>
      </c>
      <c r="N1339" s="83" t="s">
        <v>100</v>
      </c>
      <c r="O1339" s="83" t="s">
        <v>100</v>
      </c>
      <c r="P1339" s="84">
        <v>0</v>
      </c>
      <c r="Q1339" s="85">
        <f t="shared" si="434"/>
        <v>1</v>
      </c>
      <c r="R1339" s="91">
        <v>11800</v>
      </c>
      <c r="S1339" s="87"/>
      <c r="T1339" s="88">
        <f>IF(S1339=0,0,SUM($S$5:S1339))</f>
        <v>0</v>
      </c>
      <c r="U1339" s="89">
        <f t="shared" si="435"/>
        <v>0</v>
      </c>
      <c r="V1339" s="89">
        <f t="shared" si="436"/>
        <v>0</v>
      </c>
      <c r="W1339" s="90">
        <f t="shared" si="437"/>
        <v>0</v>
      </c>
      <c r="X1339" s="90">
        <f t="shared" si="438"/>
        <v>0</v>
      </c>
      <c r="Y1339" s="89">
        <f t="shared" si="439"/>
        <v>0</v>
      </c>
      <c r="Z1339" s="89">
        <f t="shared" si="440"/>
        <v>0</v>
      </c>
      <c r="AA1339" s="87"/>
      <c r="AB1339" s="87"/>
      <c r="AD1339" s="186" t="s">
        <v>145</v>
      </c>
    </row>
    <row r="1340" spans="1:30" s="74" customFormat="1" ht="12.95" customHeight="1">
      <c r="A1340" s="75" t="str">
        <f t="shared" si="429"/>
        <v/>
      </c>
      <c r="B1340" s="76">
        <f t="shared" si="430"/>
        <v>295</v>
      </c>
      <c r="C1340" s="77">
        <f t="shared" si="431"/>
        <v>6.6</v>
      </c>
      <c r="D1340" s="78" t="str">
        <f t="shared" si="432"/>
        <v>(전)</v>
      </c>
      <c r="E1340" s="79">
        <f t="shared" si="433"/>
        <v>6.6</v>
      </c>
      <c r="F1340" s="80">
        <v>700</v>
      </c>
      <c r="G1340" s="81">
        <v>56.47</v>
      </c>
      <c r="H1340" s="81">
        <v>53.24</v>
      </c>
      <c r="I1340" s="81">
        <v>3.2299999999999969</v>
      </c>
      <c r="J1340" s="81" t="s">
        <v>105</v>
      </c>
      <c r="K1340" s="81" t="s">
        <v>95</v>
      </c>
      <c r="L1340" s="82">
        <v>0</v>
      </c>
      <c r="M1340" s="83" t="s">
        <v>100</v>
      </c>
      <c r="N1340" s="83" t="s">
        <v>100</v>
      </c>
      <c r="O1340" s="83" t="s">
        <v>100</v>
      </c>
      <c r="P1340" s="84">
        <v>0</v>
      </c>
      <c r="Q1340" s="85">
        <f t="shared" si="434"/>
        <v>1</v>
      </c>
      <c r="R1340" s="91">
        <v>11806.6</v>
      </c>
      <c r="S1340" s="87"/>
      <c r="T1340" s="88">
        <f>IF(S1340=0,0,SUM($S$5:S1340))</f>
        <v>0</v>
      </c>
      <c r="U1340" s="89">
        <f t="shared" si="435"/>
        <v>0</v>
      </c>
      <c r="V1340" s="89">
        <f t="shared" si="436"/>
        <v>0</v>
      </c>
      <c r="W1340" s="90">
        <f t="shared" si="437"/>
        <v>0</v>
      </c>
      <c r="X1340" s="90">
        <f t="shared" si="438"/>
        <v>0</v>
      </c>
      <c r="Y1340" s="89">
        <f t="shared" si="439"/>
        <v>0</v>
      </c>
      <c r="Z1340" s="89">
        <f t="shared" si="440"/>
        <v>0</v>
      </c>
      <c r="AA1340" s="87"/>
      <c r="AB1340" s="87"/>
      <c r="AD1340" s="186" t="s">
        <v>145</v>
      </c>
    </row>
    <row r="1341" spans="1:30" s="74" customFormat="1" ht="12.95" customHeight="1">
      <c r="A1341" s="75" t="str">
        <f t="shared" si="429"/>
        <v/>
      </c>
      <c r="B1341" s="76">
        <f t="shared" si="430"/>
        <v>295</v>
      </c>
      <c r="C1341" s="77">
        <f t="shared" si="431"/>
        <v>6.6</v>
      </c>
      <c r="D1341" s="78" t="str">
        <f t="shared" si="432"/>
        <v>(후)</v>
      </c>
      <c r="E1341" s="79">
        <f t="shared" si="433"/>
        <v>0</v>
      </c>
      <c r="F1341" s="80">
        <v>700</v>
      </c>
      <c r="G1341" s="81">
        <v>56.47</v>
      </c>
      <c r="H1341" s="81">
        <v>53.24</v>
      </c>
      <c r="I1341" s="81">
        <v>3.2299999999999969</v>
      </c>
      <c r="J1341" s="81" t="s">
        <v>105</v>
      </c>
      <c r="K1341" s="81" t="s">
        <v>113</v>
      </c>
      <c r="L1341" s="82" t="s">
        <v>114</v>
      </c>
      <c r="M1341" s="83" t="s">
        <v>100</v>
      </c>
      <c r="N1341" s="83" t="s">
        <v>100</v>
      </c>
      <c r="O1341" s="83" t="s">
        <v>100</v>
      </c>
      <c r="P1341" s="84">
        <v>0</v>
      </c>
      <c r="Q1341" s="85">
        <f t="shared" si="434"/>
        <v>1</v>
      </c>
      <c r="R1341" s="91">
        <v>11806.6</v>
      </c>
      <c r="S1341" s="87"/>
      <c r="T1341" s="88">
        <f>IF(S1341=0,0,SUM($S$5:S1341))</f>
        <v>0</v>
      </c>
      <c r="U1341" s="89">
        <f t="shared" si="435"/>
        <v>0</v>
      </c>
      <c r="V1341" s="89">
        <f t="shared" si="436"/>
        <v>0</v>
      </c>
      <c r="W1341" s="90">
        <f t="shared" si="437"/>
        <v>0</v>
      </c>
      <c r="X1341" s="90">
        <f t="shared" si="438"/>
        <v>0</v>
      </c>
      <c r="Y1341" s="89">
        <f t="shared" si="439"/>
        <v>0</v>
      </c>
      <c r="Z1341" s="89">
        <f t="shared" si="440"/>
        <v>0</v>
      </c>
      <c r="AA1341" s="87"/>
      <c r="AB1341" s="87"/>
      <c r="AD1341" s="186" t="s">
        <v>145</v>
      </c>
    </row>
    <row r="1342" spans="1:30" s="74" customFormat="1" ht="12.95" customHeight="1">
      <c r="A1342" s="75" t="str">
        <f t="shared" si="429"/>
        <v/>
      </c>
      <c r="B1342" s="76">
        <f t="shared" si="430"/>
        <v>295</v>
      </c>
      <c r="C1342" s="77">
        <f t="shared" si="431"/>
        <v>10.4</v>
      </c>
      <c r="D1342" s="78" t="str">
        <f t="shared" si="432"/>
        <v>(전)</v>
      </c>
      <c r="E1342" s="79">
        <f t="shared" si="433"/>
        <v>3.8</v>
      </c>
      <c r="F1342" s="80">
        <v>700</v>
      </c>
      <c r="G1342" s="81">
        <v>56.46</v>
      </c>
      <c r="H1342" s="81">
        <v>53.24</v>
      </c>
      <c r="I1342" s="81">
        <v>3.2199999999999989</v>
      </c>
      <c r="J1342" s="81" t="s">
        <v>105</v>
      </c>
      <c r="K1342" s="81" t="s">
        <v>113</v>
      </c>
      <c r="L1342" s="82" t="s">
        <v>114</v>
      </c>
      <c r="M1342" s="83" t="s">
        <v>100</v>
      </c>
      <c r="N1342" s="83" t="s">
        <v>100</v>
      </c>
      <c r="O1342" s="83" t="s">
        <v>100</v>
      </c>
      <c r="P1342" s="84">
        <v>0</v>
      </c>
      <c r="Q1342" s="85">
        <f t="shared" si="434"/>
        <v>1</v>
      </c>
      <c r="R1342" s="91">
        <v>11810.4</v>
      </c>
      <c r="S1342" s="87"/>
      <c r="T1342" s="88">
        <f>IF(S1342=0,0,SUM($S$5:S1342))</f>
        <v>0</v>
      </c>
      <c r="U1342" s="89">
        <f t="shared" si="435"/>
        <v>0</v>
      </c>
      <c r="V1342" s="89">
        <f t="shared" si="436"/>
        <v>0</v>
      </c>
      <c r="W1342" s="90">
        <f t="shared" si="437"/>
        <v>0</v>
      </c>
      <c r="X1342" s="90">
        <f t="shared" si="438"/>
        <v>0</v>
      </c>
      <c r="Y1342" s="89">
        <f t="shared" si="439"/>
        <v>0</v>
      </c>
      <c r="Z1342" s="89">
        <f t="shared" si="440"/>
        <v>0</v>
      </c>
      <c r="AA1342" s="87"/>
      <c r="AB1342" s="87"/>
      <c r="AD1342" s="186" t="s">
        <v>145</v>
      </c>
    </row>
    <row r="1343" spans="1:30" s="74" customFormat="1" ht="12.95" customHeight="1">
      <c r="A1343" s="75" t="str">
        <f t="shared" si="429"/>
        <v/>
      </c>
      <c r="B1343" s="76">
        <f t="shared" si="430"/>
        <v>295</v>
      </c>
      <c r="C1343" s="77">
        <f t="shared" si="431"/>
        <v>10.4</v>
      </c>
      <c r="D1343" s="78" t="str">
        <f t="shared" si="432"/>
        <v>(후)</v>
      </c>
      <c r="E1343" s="79">
        <f t="shared" si="433"/>
        <v>0</v>
      </c>
      <c r="F1343" s="80">
        <v>700</v>
      </c>
      <c r="G1343" s="81">
        <v>56.46</v>
      </c>
      <c r="H1343" s="81">
        <v>53.24</v>
      </c>
      <c r="I1343" s="81">
        <v>3.2199999999999989</v>
      </c>
      <c r="J1343" s="81" t="s">
        <v>105</v>
      </c>
      <c r="K1343" s="81" t="s">
        <v>95</v>
      </c>
      <c r="L1343" s="82">
        <v>0</v>
      </c>
      <c r="M1343" s="83" t="s">
        <v>100</v>
      </c>
      <c r="N1343" s="83" t="s">
        <v>100</v>
      </c>
      <c r="O1343" s="83" t="s">
        <v>100</v>
      </c>
      <c r="P1343" s="84">
        <v>0</v>
      </c>
      <c r="Q1343" s="85">
        <f t="shared" si="434"/>
        <v>1</v>
      </c>
      <c r="R1343" s="91">
        <v>11810.4</v>
      </c>
      <c r="S1343" s="87"/>
      <c r="T1343" s="88">
        <f>IF(S1343=0,0,SUM($S$5:S1343))</f>
        <v>0</v>
      </c>
      <c r="U1343" s="89">
        <f t="shared" si="435"/>
        <v>0</v>
      </c>
      <c r="V1343" s="89">
        <f t="shared" si="436"/>
        <v>0</v>
      </c>
      <c r="W1343" s="90">
        <f t="shared" si="437"/>
        <v>0</v>
      </c>
      <c r="X1343" s="90">
        <f t="shared" si="438"/>
        <v>0</v>
      </c>
      <c r="Y1343" s="89">
        <f t="shared" si="439"/>
        <v>0</v>
      </c>
      <c r="Z1343" s="89">
        <f t="shared" si="440"/>
        <v>0</v>
      </c>
      <c r="AA1343" s="87"/>
      <c r="AB1343" s="87"/>
      <c r="AD1343" s="186" t="s">
        <v>145</v>
      </c>
    </row>
    <row r="1344" spans="1:30" s="74" customFormat="1" ht="12.95" customHeight="1">
      <c r="A1344" s="75" t="str">
        <f t="shared" si="429"/>
        <v/>
      </c>
      <c r="B1344" s="76">
        <f t="shared" si="430"/>
        <v>296</v>
      </c>
      <c r="C1344" s="77">
        <f t="shared" si="431"/>
        <v>0</v>
      </c>
      <c r="D1344" s="78" t="str">
        <f t="shared" si="432"/>
        <v/>
      </c>
      <c r="E1344" s="79">
        <f t="shared" si="433"/>
        <v>29.6</v>
      </c>
      <c r="F1344" s="80">
        <v>700</v>
      </c>
      <c r="G1344" s="81">
        <v>56.41</v>
      </c>
      <c r="H1344" s="81">
        <v>53.23</v>
      </c>
      <c r="I1344" s="81">
        <v>3.1799999999999997</v>
      </c>
      <c r="J1344" s="81" t="s">
        <v>105</v>
      </c>
      <c r="K1344" s="81" t="s">
        <v>95</v>
      </c>
      <c r="L1344" s="82">
        <v>0</v>
      </c>
      <c r="M1344" s="83" t="s">
        <v>100</v>
      </c>
      <c r="N1344" s="83" t="s">
        <v>100</v>
      </c>
      <c r="O1344" s="83" t="s">
        <v>100</v>
      </c>
      <c r="P1344" s="84">
        <v>0</v>
      </c>
      <c r="Q1344" s="85">
        <f t="shared" si="434"/>
        <v>1</v>
      </c>
      <c r="R1344" s="91">
        <v>11840</v>
      </c>
      <c r="S1344" s="87"/>
      <c r="T1344" s="88">
        <f>IF(S1344=0,0,SUM($S$5:S1344))</f>
        <v>0</v>
      </c>
      <c r="U1344" s="89">
        <f t="shared" si="435"/>
        <v>0</v>
      </c>
      <c r="V1344" s="89">
        <f t="shared" si="436"/>
        <v>0</v>
      </c>
      <c r="W1344" s="90">
        <f t="shared" si="437"/>
        <v>0</v>
      </c>
      <c r="X1344" s="90">
        <f t="shared" si="438"/>
        <v>0</v>
      </c>
      <c r="Y1344" s="89">
        <f t="shared" si="439"/>
        <v>0</v>
      </c>
      <c r="Z1344" s="89">
        <f t="shared" si="440"/>
        <v>0</v>
      </c>
      <c r="AA1344" s="87"/>
      <c r="AB1344" s="87"/>
      <c r="AD1344" s="186" t="s">
        <v>145</v>
      </c>
    </row>
    <row r="1345" spans="1:30" s="74" customFormat="1" ht="12.95" customHeight="1">
      <c r="A1345" s="75" t="str">
        <f t="shared" ref="A1345:A1408" si="441">IF(P1345&gt;0,P1345,"")</f>
        <v/>
      </c>
      <c r="B1345" s="76">
        <f t="shared" ref="B1345:B1408" si="442">ROUNDDOWN(R1345/$P$2,0)</f>
        <v>296</v>
      </c>
      <c r="C1345" s="77">
        <f t="shared" ref="C1345:C1408" si="443">ROUND(R1345-(B1345*$P$2),2)</f>
        <v>8.9</v>
      </c>
      <c r="D1345" s="78" t="str">
        <f t="shared" ref="D1345:D1408" si="444">IF(D1344="(전)","(후)",IF(AND(B1345=B1346,C1345=C1346),"(전)",""))</f>
        <v/>
      </c>
      <c r="E1345" s="79">
        <f t="shared" ref="E1345:E1408" si="445">IF(P1345&gt;0,0,ROUND(((B1345*$P$2)+C1345)-((B1344*$P$2)+C1344),2))</f>
        <v>8.9</v>
      </c>
      <c r="F1345" s="80">
        <v>700</v>
      </c>
      <c r="G1345" s="81">
        <v>56.4</v>
      </c>
      <c r="H1345" s="81">
        <v>53.22</v>
      </c>
      <c r="I1345" s="81">
        <v>3.1799999999999997</v>
      </c>
      <c r="J1345" s="81" t="s">
        <v>105</v>
      </c>
      <c r="K1345" s="81" t="s">
        <v>95</v>
      </c>
      <c r="L1345" s="82">
        <v>0</v>
      </c>
      <c r="M1345" s="83" t="s">
        <v>100</v>
      </c>
      <c r="N1345" s="83" t="s">
        <v>100</v>
      </c>
      <c r="O1345" s="83" t="s">
        <v>100</v>
      </c>
      <c r="P1345" s="84">
        <v>0</v>
      </c>
      <c r="Q1345" s="85">
        <f t="shared" si="434"/>
        <v>1</v>
      </c>
      <c r="R1345" s="91">
        <v>11848.9</v>
      </c>
      <c r="S1345" s="87"/>
      <c r="T1345" s="88">
        <f>IF(S1345=0,0,SUM($S$5:S1345))</f>
        <v>0</v>
      </c>
      <c r="U1345" s="89">
        <f t="shared" si="435"/>
        <v>0</v>
      </c>
      <c r="V1345" s="89">
        <f t="shared" si="436"/>
        <v>0</v>
      </c>
      <c r="W1345" s="90">
        <f t="shared" si="437"/>
        <v>0</v>
      </c>
      <c r="X1345" s="90">
        <f t="shared" si="438"/>
        <v>0</v>
      </c>
      <c r="Y1345" s="89">
        <f t="shared" si="439"/>
        <v>0</v>
      </c>
      <c r="Z1345" s="89">
        <f t="shared" si="440"/>
        <v>0</v>
      </c>
      <c r="AA1345" s="87"/>
      <c r="AB1345" s="87"/>
      <c r="AD1345" s="186" t="s">
        <v>145</v>
      </c>
    </row>
    <row r="1346" spans="1:30" s="74" customFormat="1" ht="12.95" customHeight="1">
      <c r="A1346" s="75" t="str">
        <f t="shared" si="441"/>
        <v/>
      </c>
      <c r="B1346" s="76">
        <f t="shared" si="442"/>
        <v>297</v>
      </c>
      <c r="C1346" s="77">
        <f t="shared" si="443"/>
        <v>0</v>
      </c>
      <c r="D1346" s="78" t="str">
        <f t="shared" si="444"/>
        <v/>
      </c>
      <c r="E1346" s="79">
        <f t="shared" si="445"/>
        <v>31.1</v>
      </c>
      <c r="F1346" s="80">
        <v>700</v>
      </c>
      <c r="G1346" s="81">
        <v>56.41</v>
      </c>
      <c r="H1346" s="81">
        <v>53.21</v>
      </c>
      <c r="I1346" s="81">
        <v>3.1999999999999957</v>
      </c>
      <c r="J1346" s="81" t="s">
        <v>105</v>
      </c>
      <c r="K1346" s="81" t="s">
        <v>95</v>
      </c>
      <c r="L1346" s="82">
        <v>0</v>
      </c>
      <c r="M1346" s="83" t="s">
        <v>100</v>
      </c>
      <c r="N1346" s="83" t="s">
        <v>100</v>
      </c>
      <c r="O1346" s="83" t="s">
        <v>100</v>
      </c>
      <c r="P1346" s="84">
        <v>0</v>
      </c>
      <c r="Q1346" s="85">
        <f t="shared" si="434"/>
        <v>1</v>
      </c>
      <c r="R1346" s="91">
        <v>11880</v>
      </c>
      <c r="S1346" s="87"/>
      <c r="T1346" s="88">
        <f>IF(S1346=0,0,SUM($S$5:S1346))</f>
        <v>0</v>
      </c>
      <c r="U1346" s="89">
        <f t="shared" si="435"/>
        <v>0</v>
      </c>
      <c r="V1346" s="89">
        <f t="shared" si="436"/>
        <v>0</v>
      </c>
      <c r="W1346" s="90">
        <f t="shared" si="437"/>
        <v>0</v>
      </c>
      <c r="X1346" s="90">
        <f t="shared" si="438"/>
        <v>0</v>
      </c>
      <c r="Y1346" s="89">
        <f t="shared" si="439"/>
        <v>0</v>
      </c>
      <c r="Z1346" s="89">
        <f t="shared" si="440"/>
        <v>0</v>
      </c>
      <c r="AA1346" s="87"/>
      <c r="AB1346" s="87"/>
      <c r="AD1346" s="186" t="s">
        <v>145</v>
      </c>
    </row>
    <row r="1347" spans="1:30" s="74" customFormat="1" ht="12.95" customHeight="1">
      <c r="A1347" s="75" t="str">
        <f t="shared" si="441"/>
        <v/>
      </c>
      <c r="B1347" s="76">
        <f t="shared" si="442"/>
        <v>298</v>
      </c>
      <c r="C1347" s="77">
        <f t="shared" si="443"/>
        <v>0</v>
      </c>
      <c r="D1347" s="78" t="str">
        <f t="shared" si="444"/>
        <v/>
      </c>
      <c r="E1347" s="79">
        <f t="shared" si="445"/>
        <v>40</v>
      </c>
      <c r="F1347" s="80">
        <v>700</v>
      </c>
      <c r="G1347" s="81">
        <v>56.42</v>
      </c>
      <c r="H1347" s="81">
        <v>53.2</v>
      </c>
      <c r="I1347" s="81">
        <v>3.2199999999999989</v>
      </c>
      <c r="J1347" s="81" t="s">
        <v>105</v>
      </c>
      <c r="K1347" s="81" t="s">
        <v>95</v>
      </c>
      <c r="L1347" s="82">
        <v>0</v>
      </c>
      <c r="M1347" s="83" t="s">
        <v>100</v>
      </c>
      <c r="N1347" s="83" t="s">
        <v>100</v>
      </c>
      <c r="O1347" s="83" t="s">
        <v>100</v>
      </c>
      <c r="P1347" s="84">
        <v>0</v>
      </c>
      <c r="Q1347" s="85">
        <f t="shared" ref="Q1347:Q1410" si="446">IF(P1347=0,Q1346,P1347)</f>
        <v>1</v>
      </c>
      <c r="R1347" s="91">
        <v>11920</v>
      </c>
      <c r="S1347" s="87"/>
      <c r="T1347" s="88">
        <f>IF(S1347=0,0,SUM($S$5:S1347))</f>
        <v>0</v>
      </c>
      <c r="U1347" s="89">
        <f t="shared" si="435"/>
        <v>0</v>
      </c>
      <c r="V1347" s="89">
        <f t="shared" si="436"/>
        <v>0</v>
      </c>
      <c r="W1347" s="90">
        <f t="shared" si="437"/>
        <v>0</v>
      </c>
      <c r="X1347" s="90">
        <f t="shared" si="438"/>
        <v>0</v>
      </c>
      <c r="Y1347" s="89">
        <f t="shared" si="439"/>
        <v>0</v>
      </c>
      <c r="Z1347" s="89">
        <f t="shared" si="440"/>
        <v>0</v>
      </c>
      <c r="AA1347" s="87"/>
      <c r="AB1347" s="87"/>
      <c r="AD1347" s="186" t="s">
        <v>145</v>
      </c>
    </row>
    <row r="1348" spans="1:30" s="74" customFormat="1" ht="12.95" customHeight="1">
      <c r="A1348" s="75" t="str">
        <f t="shared" si="441"/>
        <v/>
      </c>
      <c r="B1348" s="76">
        <f t="shared" si="442"/>
        <v>299</v>
      </c>
      <c r="C1348" s="77">
        <f t="shared" si="443"/>
        <v>0</v>
      </c>
      <c r="D1348" s="78" t="str">
        <f t="shared" si="444"/>
        <v/>
      </c>
      <c r="E1348" s="79">
        <f t="shared" si="445"/>
        <v>40</v>
      </c>
      <c r="F1348" s="80">
        <v>700</v>
      </c>
      <c r="G1348" s="81">
        <v>56.44</v>
      </c>
      <c r="H1348" s="81">
        <v>53.18</v>
      </c>
      <c r="I1348" s="81">
        <v>3.259999999999998</v>
      </c>
      <c r="J1348" s="81" t="s">
        <v>105</v>
      </c>
      <c r="K1348" s="81" t="s">
        <v>95</v>
      </c>
      <c r="L1348" s="82">
        <v>0</v>
      </c>
      <c r="M1348" s="83" t="s">
        <v>100</v>
      </c>
      <c r="N1348" s="83" t="s">
        <v>100</v>
      </c>
      <c r="O1348" s="83" t="s">
        <v>100</v>
      </c>
      <c r="P1348" s="84">
        <v>0</v>
      </c>
      <c r="Q1348" s="85">
        <f t="shared" si="446"/>
        <v>1</v>
      </c>
      <c r="R1348" s="91">
        <v>11960</v>
      </c>
      <c r="S1348" s="87"/>
      <c r="T1348" s="88">
        <f>IF(S1348=0,0,SUM($S$5:S1348))</f>
        <v>0</v>
      </c>
      <c r="U1348" s="89">
        <f t="shared" si="435"/>
        <v>0</v>
      </c>
      <c r="V1348" s="89">
        <f t="shared" si="436"/>
        <v>0</v>
      </c>
      <c r="W1348" s="90">
        <f t="shared" si="437"/>
        <v>0</v>
      </c>
      <c r="X1348" s="90">
        <f t="shared" si="438"/>
        <v>0</v>
      </c>
      <c r="Y1348" s="89">
        <f t="shared" si="439"/>
        <v>0</v>
      </c>
      <c r="Z1348" s="89">
        <f t="shared" si="440"/>
        <v>0</v>
      </c>
      <c r="AA1348" s="87"/>
      <c r="AB1348" s="87"/>
      <c r="AD1348" s="186" t="s">
        <v>145</v>
      </c>
    </row>
    <row r="1349" spans="1:30" s="74" customFormat="1" ht="12.95" customHeight="1">
      <c r="A1349" s="75" t="str">
        <f t="shared" si="441"/>
        <v/>
      </c>
      <c r="B1349" s="76">
        <f t="shared" si="442"/>
        <v>300</v>
      </c>
      <c r="C1349" s="77">
        <f t="shared" si="443"/>
        <v>0</v>
      </c>
      <c r="D1349" s="78" t="str">
        <f t="shared" si="444"/>
        <v/>
      </c>
      <c r="E1349" s="79">
        <f t="shared" si="445"/>
        <v>40</v>
      </c>
      <c r="F1349" s="80">
        <v>700</v>
      </c>
      <c r="G1349" s="81">
        <v>56.45</v>
      </c>
      <c r="H1349" s="81">
        <v>53.17</v>
      </c>
      <c r="I1349" s="81">
        <v>3.2800000000000011</v>
      </c>
      <c r="J1349" s="81" t="s">
        <v>105</v>
      </c>
      <c r="K1349" s="81" t="s">
        <v>95</v>
      </c>
      <c r="L1349" s="82">
        <v>0</v>
      </c>
      <c r="M1349" s="83" t="s">
        <v>100</v>
      </c>
      <c r="N1349" s="83" t="s">
        <v>100</v>
      </c>
      <c r="O1349" s="83" t="s">
        <v>100</v>
      </c>
      <c r="P1349" s="84">
        <v>0</v>
      </c>
      <c r="Q1349" s="85">
        <f t="shared" si="446"/>
        <v>1</v>
      </c>
      <c r="R1349" s="91">
        <v>12000</v>
      </c>
      <c r="S1349" s="87"/>
      <c r="T1349" s="88">
        <f>IF(S1349=0,0,SUM($S$5:S1349))</f>
        <v>0</v>
      </c>
      <c r="U1349" s="89">
        <f t="shared" si="435"/>
        <v>0</v>
      </c>
      <c r="V1349" s="89">
        <f t="shared" si="436"/>
        <v>0</v>
      </c>
      <c r="W1349" s="90">
        <f t="shared" si="437"/>
        <v>0</v>
      </c>
      <c r="X1349" s="90">
        <f t="shared" si="438"/>
        <v>0</v>
      </c>
      <c r="Y1349" s="89">
        <f t="shared" si="439"/>
        <v>0</v>
      </c>
      <c r="Z1349" s="89">
        <f t="shared" si="440"/>
        <v>0</v>
      </c>
      <c r="AA1349" s="87"/>
      <c r="AB1349" s="87"/>
      <c r="AD1349" s="186" t="s">
        <v>145</v>
      </c>
    </row>
    <row r="1350" spans="1:30" s="74" customFormat="1" ht="12.95" customHeight="1">
      <c r="A1350" s="75" t="str">
        <f t="shared" si="441"/>
        <v/>
      </c>
      <c r="B1350" s="76">
        <f t="shared" si="442"/>
        <v>301</v>
      </c>
      <c r="C1350" s="77">
        <f t="shared" si="443"/>
        <v>0</v>
      </c>
      <c r="D1350" s="78" t="str">
        <f t="shared" si="444"/>
        <v/>
      </c>
      <c r="E1350" s="79">
        <f t="shared" si="445"/>
        <v>40</v>
      </c>
      <c r="F1350" s="80">
        <v>700</v>
      </c>
      <c r="G1350" s="81">
        <v>56.46</v>
      </c>
      <c r="H1350" s="81">
        <v>53.15</v>
      </c>
      <c r="I1350" s="81">
        <v>3.3100000000000023</v>
      </c>
      <c r="J1350" s="81" t="s">
        <v>105</v>
      </c>
      <c r="K1350" s="81" t="s">
        <v>95</v>
      </c>
      <c r="L1350" s="82">
        <v>0</v>
      </c>
      <c r="M1350" s="83" t="s">
        <v>100</v>
      </c>
      <c r="N1350" s="83" t="s">
        <v>100</v>
      </c>
      <c r="O1350" s="83" t="s">
        <v>100</v>
      </c>
      <c r="P1350" s="84">
        <v>0</v>
      </c>
      <c r="Q1350" s="85">
        <f t="shared" si="446"/>
        <v>1</v>
      </c>
      <c r="R1350" s="91">
        <v>12040</v>
      </c>
      <c r="S1350" s="87"/>
      <c r="T1350" s="88">
        <f>IF(S1350=0,0,SUM($S$5:S1350))</f>
        <v>0</v>
      </c>
      <c r="U1350" s="89">
        <f t="shared" si="435"/>
        <v>0</v>
      </c>
      <c r="V1350" s="89">
        <f t="shared" si="436"/>
        <v>0</v>
      </c>
      <c r="W1350" s="90">
        <f t="shared" si="437"/>
        <v>0</v>
      </c>
      <c r="X1350" s="90">
        <f t="shared" si="438"/>
        <v>0</v>
      </c>
      <c r="Y1350" s="89">
        <f t="shared" si="439"/>
        <v>0</v>
      </c>
      <c r="Z1350" s="89">
        <f t="shared" si="440"/>
        <v>0</v>
      </c>
      <c r="AA1350" s="87"/>
      <c r="AB1350" s="87"/>
      <c r="AD1350" s="186" t="s">
        <v>145</v>
      </c>
    </row>
    <row r="1351" spans="1:30" s="74" customFormat="1" ht="12.95" customHeight="1">
      <c r="A1351" s="75" t="str">
        <f t="shared" si="441"/>
        <v/>
      </c>
      <c r="B1351" s="76">
        <f t="shared" si="442"/>
        <v>301</v>
      </c>
      <c r="C1351" s="77">
        <f t="shared" si="443"/>
        <v>11</v>
      </c>
      <c r="D1351" s="78" t="str">
        <f t="shared" si="444"/>
        <v/>
      </c>
      <c r="E1351" s="79">
        <f t="shared" si="445"/>
        <v>11</v>
      </c>
      <c r="F1351" s="80">
        <v>700</v>
      </c>
      <c r="G1351" s="81">
        <v>56.47</v>
      </c>
      <c r="H1351" s="81">
        <v>53.15</v>
      </c>
      <c r="I1351" s="81">
        <v>3.3200000000000003</v>
      </c>
      <c r="J1351" s="81" t="s">
        <v>105</v>
      </c>
      <c r="K1351" s="81" t="s">
        <v>95</v>
      </c>
      <c r="L1351" s="82">
        <v>0</v>
      </c>
      <c r="M1351" s="83" t="s">
        <v>124</v>
      </c>
      <c r="N1351" s="83" t="s">
        <v>100</v>
      </c>
      <c r="O1351" s="83" t="s">
        <v>100</v>
      </c>
      <c r="P1351" s="84">
        <v>0</v>
      </c>
      <c r="Q1351" s="85">
        <f t="shared" si="446"/>
        <v>1</v>
      </c>
      <c r="R1351" s="91">
        <v>12051</v>
      </c>
      <c r="S1351" s="87"/>
      <c r="T1351" s="88">
        <f>IF(S1351=0,0,SUM($S$5:S1351))</f>
        <v>0</v>
      </c>
      <c r="U1351" s="89">
        <f t="shared" si="435"/>
        <v>0</v>
      </c>
      <c r="V1351" s="89">
        <f t="shared" si="436"/>
        <v>0</v>
      </c>
      <c r="W1351" s="90">
        <f t="shared" si="437"/>
        <v>0</v>
      </c>
      <c r="X1351" s="90">
        <f t="shared" si="438"/>
        <v>0</v>
      </c>
      <c r="Y1351" s="89">
        <f t="shared" si="439"/>
        <v>0</v>
      </c>
      <c r="Z1351" s="89">
        <f t="shared" si="440"/>
        <v>0</v>
      </c>
      <c r="AA1351" s="87"/>
      <c r="AB1351" s="87"/>
      <c r="AD1351" s="186" t="s">
        <v>145</v>
      </c>
    </row>
    <row r="1352" spans="1:30" s="74" customFormat="1" ht="12.95" customHeight="1">
      <c r="A1352" s="75" t="str">
        <f t="shared" si="441"/>
        <v/>
      </c>
      <c r="B1352" s="76">
        <f t="shared" si="442"/>
        <v>301</v>
      </c>
      <c r="C1352" s="77">
        <f t="shared" si="443"/>
        <v>20.9</v>
      </c>
      <c r="D1352" s="78" t="str">
        <f t="shared" si="444"/>
        <v/>
      </c>
      <c r="E1352" s="79">
        <f t="shared" si="445"/>
        <v>9.9</v>
      </c>
      <c r="F1352" s="80">
        <v>700</v>
      </c>
      <c r="G1352" s="81">
        <v>56.47</v>
      </c>
      <c r="H1352" s="81">
        <v>53.14</v>
      </c>
      <c r="I1352" s="81">
        <v>3.3299999999999983</v>
      </c>
      <c r="J1352" s="81" t="s">
        <v>105</v>
      </c>
      <c r="K1352" s="81" t="s">
        <v>95</v>
      </c>
      <c r="L1352" s="82">
        <v>0</v>
      </c>
      <c r="M1352" s="83" t="s">
        <v>106</v>
      </c>
      <c r="N1352" s="83" t="s">
        <v>100</v>
      </c>
      <c r="O1352" s="83" t="s">
        <v>100</v>
      </c>
      <c r="P1352" s="84">
        <v>0</v>
      </c>
      <c r="Q1352" s="85">
        <f t="shared" si="446"/>
        <v>1</v>
      </c>
      <c r="R1352" s="91">
        <v>12060.9</v>
      </c>
      <c r="S1352" s="87"/>
      <c r="T1352" s="88">
        <f>IF(S1352=0,0,SUM($S$5:S1352))</f>
        <v>0</v>
      </c>
      <c r="U1352" s="89">
        <f t="shared" si="435"/>
        <v>0</v>
      </c>
      <c r="V1352" s="89">
        <f t="shared" si="436"/>
        <v>0</v>
      </c>
      <c r="W1352" s="90">
        <f t="shared" si="437"/>
        <v>0</v>
      </c>
      <c r="X1352" s="90">
        <f t="shared" si="438"/>
        <v>0</v>
      </c>
      <c r="Y1352" s="89">
        <f t="shared" si="439"/>
        <v>0</v>
      </c>
      <c r="Z1352" s="89">
        <f t="shared" si="440"/>
        <v>0</v>
      </c>
      <c r="AA1352" s="87"/>
      <c r="AB1352" s="87"/>
      <c r="AD1352" s="186" t="s">
        <v>145</v>
      </c>
    </row>
    <row r="1353" spans="1:30" s="74" customFormat="1" ht="12.95" customHeight="1">
      <c r="A1353" s="75" t="str">
        <f t="shared" si="441"/>
        <v/>
      </c>
      <c r="B1353" s="76">
        <f t="shared" si="442"/>
        <v>302</v>
      </c>
      <c r="C1353" s="77">
        <f t="shared" si="443"/>
        <v>0</v>
      </c>
      <c r="D1353" s="78" t="str">
        <f t="shared" si="444"/>
        <v/>
      </c>
      <c r="E1353" s="79">
        <f t="shared" si="445"/>
        <v>19.100000000000001</v>
      </c>
      <c r="F1353" s="80">
        <v>700</v>
      </c>
      <c r="G1353" s="81">
        <v>56.46</v>
      </c>
      <c r="H1353" s="81">
        <v>53.14</v>
      </c>
      <c r="I1353" s="81">
        <v>3.3200000000000003</v>
      </c>
      <c r="J1353" s="81" t="s">
        <v>105</v>
      </c>
      <c r="K1353" s="81" t="s">
        <v>95</v>
      </c>
      <c r="L1353" s="82">
        <v>0</v>
      </c>
      <c r="M1353" s="83" t="s">
        <v>100</v>
      </c>
      <c r="N1353" s="83" t="s">
        <v>100</v>
      </c>
      <c r="O1353" s="83" t="s">
        <v>100</v>
      </c>
      <c r="P1353" s="84">
        <v>0</v>
      </c>
      <c r="Q1353" s="85">
        <f t="shared" si="446"/>
        <v>1</v>
      </c>
      <c r="R1353" s="91">
        <v>12080</v>
      </c>
      <c r="S1353" s="87"/>
      <c r="T1353" s="88">
        <f>IF(S1353=0,0,SUM($S$5:S1353))</f>
        <v>0</v>
      </c>
      <c r="U1353" s="89">
        <f t="shared" si="435"/>
        <v>0</v>
      </c>
      <c r="V1353" s="89">
        <f t="shared" si="436"/>
        <v>0</v>
      </c>
      <c r="W1353" s="90">
        <f t="shared" si="437"/>
        <v>0</v>
      </c>
      <c r="X1353" s="90">
        <f t="shared" si="438"/>
        <v>0</v>
      </c>
      <c r="Y1353" s="89">
        <f t="shared" si="439"/>
        <v>0</v>
      </c>
      <c r="Z1353" s="89">
        <f t="shared" si="440"/>
        <v>0</v>
      </c>
      <c r="AA1353" s="87"/>
      <c r="AB1353" s="87"/>
      <c r="AD1353" s="186" t="s">
        <v>145</v>
      </c>
    </row>
    <row r="1354" spans="1:30" s="74" customFormat="1" ht="12.95" customHeight="1">
      <c r="A1354" s="75" t="str">
        <f t="shared" si="441"/>
        <v/>
      </c>
      <c r="B1354" s="76">
        <f t="shared" si="442"/>
        <v>303</v>
      </c>
      <c r="C1354" s="77">
        <f t="shared" si="443"/>
        <v>0</v>
      </c>
      <c r="D1354" s="78" t="str">
        <f t="shared" si="444"/>
        <v/>
      </c>
      <c r="E1354" s="79">
        <f t="shared" si="445"/>
        <v>40</v>
      </c>
      <c r="F1354" s="80">
        <v>700</v>
      </c>
      <c r="G1354" s="81">
        <v>56.43</v>
      </c>
      <c r="H1354" s="81">
        <v>53.12</v>
      </c>
      <c r="I1354" s="81">
        <v>3.3100000000000023</v>
      </c>
      <c r="J1354" s="81" t="s">
        <v>105</v>
      </c>
      <c r="K1354" s="81" t="s">
        <v>95</v>
      </c>
      <c r="L1354" s="82">
        <v>0</v>
      </c>
      <c r="M1354" s="83" t="s">
        <v>100</v>
      </c>
      <c r="N1354" s="83" t="s">
        <v>100</v>
      </c>
      <c r="O1354" s="83" t="s">
        <v>100</v>
      </c>
      <c r="P1354" s="84">
        <v>0</v>
      </c>
      <c r="Q1354" s="85">
        <f t="shared" si="446"/>
        <v>1</v>
      </c>
      <c r="R1354" s="91">
        <v>12120</v>
      </c>
      <c r="S1354" s="87"/>
      <c r="T1354" s="88">
        <f>IF(S1354=0,0,SUM($S$5:S1354))</f>
        <v>0</v>
      </c>
      <c r="U1354" s="89">
        <f t="shared" si="435"/>
        <v>0</v>
      </c>
      <c r="V1354" s="89">
        <f t="shared" si="436"/>
        <v>0</v>
      </c>
      <c r="W1354" s="90">
        <f t="shared" si="437"/>
        <v>0</v>
      </c>
      <c r="X1354" s="90">
        <f t="shared" si="438"/>
        <v>0</v>
      </c>
      <c r="Y1354" s="89">
        <f t="shared" si="439"/>
        <v>0</v>
      </c>
      <c r="Z1354" s="89">
        <f t="shared" si="440"/>
        <v>0</v>
      </c>
      <c r="AA1354" s="87"/>
      <c r="AB1354" s="87"/>
      <c r="AD1354" s="186" t="s">
        <v>145</v>
      </c>
    </row>
    <row r="1355" spans="1:30" s="74" customFormat="1" ht="12.95" customHeight="1">
      <c r="A1355" s="75" t="str">
        <f t="shared" si="441"/>
        <v/>
      </c>
      <c r="B1355" s="76">
        <f t="shared" si="442"/>
        <v>303</v>
      </c>
      <c r="C1355" s="77">
        <f t="shared" si="443"/>
        <v>8.9</v>
      </c>
      <c r="D1355" s="78" t="str">
        <f t="shared" si="444"/>
        <v/>
      </c>
      <c r="E1355" s="79">
        <f t="shared" si="445"/>
        <v>8.9</v>
      </c>
      <c r="F1355" s="80">
        <v>700</v>
      </c>
      <c r="G1355" s="81">
        <v>56.42</v>
      </c>
      <c r="H1355" s="81">
        <v>53.12</v>
      </c>
      <c r="I1355" s="81">
        <v>3.3000000000000043</v>
      </c>
      <c r="J1355" s="81" t="s">
        <v>105</v>
      </c>
      <c r="K1355" s="81" t="s">
        <v>95</v>
      </c>
      <c r="L1355" s="82">
        <v>0</v>
      </c>
      <c r="M1355" s="83" t="s">
        <v>100</v>
      </c>
      <c r="N1355" s="83" t="s">
        <v>100</v>
      </c>
      <c r="O1355" s="83" t="s">
        <v>100</v>
      </c>
      <c r="P1355" s="84">
        <v>0</v>
      </c>
      <c r="Q1355" s="85">
        <f t="shared" si="446"/>
        <v>1</v>
      </c>
      <c r="R1355" s="91">
        <v>12128.9</v>
      </c>
      <c r="S1355" s="87"/>
      <c r="T1355" s="88">
        <f>IF(S1355=0,0,SUM($S$5:S1355))</f>
        <v>0</v>
      </c>
      <c r="U1355" s="89">
        <f t="shared" si="435"/>
        <v>0</v>
      </c>
      <c r="V1355" s="89">
        <f t="shared" si="436"/>
        <v>0</v>
      </c>
      <c r="W1355" s="90">
        <f t="shared" si="437"/>
        <v>0</v>
      </c>
      <c r="X1355" s="90">
        <f t="shared" si="438"/>
        <v>0</v>
      </c>
      <c r="Y1355" s="89">
        <f t="shared" si="439"/>
        <v>0</v>
      </c>
      <c r="Z1355" s="89">
        <f t="shared" si="440"/>
        <v>0</v>
      </c>
      <c r="AA1355" s="87"/>
      <c r="AB1355" s="87"/>
      <c r="AD1355" s="186" t="s">
        <v>145</v>
      </c>
    </row>
    <row r="1356" spans="1:30" s="74" customFormat="1" ht="12.95" customHeight="1">
      <c r="A1356" s="75" t="str">
        <f t="shared" si="441"/>
        <v/>
      </c>
      <c r="B1356" s="76">
        <f t="shared" si="442"/>
        <v>304</v>
      </c>
      <c r="C1356" s="77">
        <f t="shared" si="443"/>
        <v>0</v>
      </c>
      <c r="D1356" s="78" t="str">
        <f t="shared" si="444"/>
        <v/>
      </c>
      <c r="E1356" s="79">
        <f t="shared" si="445"/>
        <v>31.1</v>
      </c>
      <c r="F1356" s="80">
        <v>700</v>
      </c>
      <c r="G1356" s="81">
        <v>56.55</v>
      </c>
      <c r="H1356" s="81">
        <v>53.11</v>
      </c>
      <c r="I1356" s="81">
        <v>3.4399999999999977</v>
      </c>
      <c r="J1356" s="81" t="s">
        <v>105</v>
      </c>
      <c r="K1356" s="81" t="s">
        <v>95</v>
      </c>
      <c r="L1356" s="82">
        <v>0</v>
      </c>
      <c r="M1356" s="83" t="s">
        <v>100</v>
      </c>
      <c r="N1356" s="83" t="s">
        <v>100</v>
      </c>
      <c r="O1356" s="83" t="s">
        <v>100</v>
      </c>
      <c r="P1356" s="84">
        <v>0</v>
      </c>
      <c r="Q1356" s="85">
        <f t="shared" si="446"/>
        <v>1</v>
      </c>
      <c r="R1356" s="91">
        <v>12160</v>
      </c>
      <c r="S1356" s="87"/>
      <c r="T1356" s="88">
        <f>IF(S1356=0,0,SUM($S$5:S1356))</f>
        <v>0</v>
      </c>
      <c r="U1356" s="89">
        <f t="shared" si="435"/>
        <v>0</v>
      </c>
      <c r="V1356" s="89">
        <f t="shared" si="436"/>
        <v>0</v>
      </c>
      <c r="W1356" s="90">
        <f t="shared" si="437"/>
        <v>0</v>
      </c>
      <c r="X1356" s="90">
        <f t="shared" si="438"/>
        <v>0</v>
      </c>
      <c r="Y1356" s="89">
        <f t="shared" si="439"/>
        <v>0</v>
      </c>
      <c r="Z1356" s="89">
        <f t="shared" si="440"/>
        <v>0</v>
      </c>
      <c r="AA1356" s="87"/>
      <c r="AB1356" s="87"/>
      <c r="AD1356" s="186" t="s">
        <v>145</v>
      </c>
    </row>
    <row r="1357" spans="1:30" s="74" customFormat="1" ht="12.95" customHeight="1">
      <c r="A1357" s="75" t="str">
        <f t="shared" si="441"/>
        <v/>
      </c>
      <c r="B1357" s="76">
        <f t="shared" si="442"/>
        <v>304</v>
      </c>
      <c r="C1357" s="77">
        <f t="shared" si="443"/>
        <v>2</v>
      </c>
      <c r="D1357" s="78" t="str">
        <f t="shared" si="444"/>
        <v/>
      </c>
      <c r="E1357" s="79">
        <f t="shared" si="445"/>
        <v>2</v>
      </c>
      <c r="F1357" s="80">
        <v>700</v>
      </c>
      <c r="G1357" s="81">
        <v>56.56</v>
      </c>
      <c r="H1357" s="81">
        <v>53.1</v>
      </c>
      <c r="I1357" s="81">
        <v>3.4600000000000009</v>
      </c>
      <c r="J1357" s="81" t="s">
        <v>105</v>
      </c>
      <c r="K1357" s="81" t="s">
        <v>95</v>
      </c>
      <c r="L1357" s="82">
        <v>0</v>
      </c>
      <c r="M1357" s="83" t="s">
        <v>127</v>
      </c>
      <c r="N1357" s="83" t="s">
        <v>100</v>
      </c>
      <c r="O1357" s="83" t="s">
        <v>100</v>
      </c>
      <c r="P1357" s="84">
        <v>0</v>
      </c>
      <c r="Q1357" s="85">
        <f t="shared" si="446"/>
        <v>1</v>
      </c>
      <c r="R1357" s="91">
        <v>12162</v>
      </c>
      <c r="S1357" s="87"/>
      <c r="T1357" s="88">
        <f>IF(S1357=0,0,SUM($S$5:S1357))</f>
        <v>0</v>
      </c>
      <c r="U1357" s="89">
        <f t="shared" si="435"/>
        <v>0</v>
      </c>
      <c r="V1357" s="89">
        <f t="shared" si="436"/>
        <v>0</v>
      </c>
      <c r="W1357" s="90">
        <f t="shared" si="437"/>
        <v>0</v>
      </c>
      <c r="X1357" s="90">
        <f t="shared" si="438"/>
        <v>0</v>
      </c>
      <c r="Y1357" s="89">
        <f t="shared" si="439"/>
        <v>0</v>
      </c>
      <c r="Z1357" s="89">
        <f t="shared" si="440"/>
        <v>0</v>
      </c>
      <c r="AA1357" s="87"/>
      <c r="AB1357" s="87"/>
      <c r="AD1357" s="186" t="s">
        <v>145</v>
      </c>
    </row>
    <row r="1358" spans="1:30" s="74" customFormat="1" ht="12.95" customHeight="1">
      <c r="A1358" s="75" t="str">
        <f t="shared" si="441"/>
        <v/>
      </c>
      <c r="B1358" s="76">
        <f t="shared" si="442"/>
        <v>304</v>
      </c>
      <c r="C1358" s="77">
        <f t="shared" si="443"/>
        <v>4.3</v>
      </c>
      <c r="D1358" s="78" t="str">
        <f t="shared" si="444"/>
        <v>(전)</v>
      </c>
      <c r="E1358" s="79">
        <f t="shared" si="445"/>
        <v>2.2999999999999998</v>
      </c>
      <c r="F1358" s="80">
        <v>700</v>
      </c>
      <c r="G1358" s="81">
        <v>56.57</v>
      </c>
      <c r="H1358" s="81">
        <v>53.1</v>
      </c>
      <c r="I1358" s="81">
        <v>3.4699999999999989</v>
      </c>
      <c r="J1358" s="81" t="s">
        <v>105</v>
      </c>
      <c r="K1358" s="81" t="s">
        <v>95</v>
      </c>
      <c r="L1358" s="82">
        <v>0</v>
      </c>
      <c r="M1358" s="83" t="s">
        <v>100</v>
      </c>
      <c r="N1358" s="83" t="s">
        <v>100</v>
      </c>
      <c r="O1358" s="83" t="s">
        <v>100</v>
      </c>
      <c r="P1358" s="84">
        <v>0</v>
      </c>
      <c r="Q1358" s="85">
        <f t="shared" si="446"/>
        <v>1</v>
      </c>
      <c r="R1358" s="91">
        <v>12164.3</v>
      </c>
      <c r="S1358" s="87"/>
      <c r="T1358" s="88">
        <f>IF(S1358=0,0,SUM($S$5:S1358))</f>
        <v>0</v>
      </c>
      <c r="U1358" s="89">
        <f t="shared" si="435"/>
        <v>0</v>
      </c>
      <c r="V1358" s="89">
        <f t="shared" si="436"/>
        <v>0</v>
      </c>
      <c r="W1358" s="90">
        <f t="shared" si="437"/>
        <v>0</v>
      </c>
      <c r="X1358" s="90">
        <f t="shared" si="438"/>
        <v>0</v>
      </c>
      <c r="Y1358" s="89">
        <f t="shared" si="439"/>
        <v>0</v>
      </c>
      <c r="Z1358" s="89">
        <f t="shared" si="440"/>
        <v>0</v>
      </c>
      <c r="AA1358" s="87"/>
      <c r="AB1358" s="87"/>
      <c r="AD1358" s="186" t="s">
        <v>145</v>
      </c>
    </row>
    <row r="1359" spans="1:30" s="74" customFormat="1" ht="12.95" customHeight="1">
      <c r="A1359" s="75" t="str">
        <f t="shared" si="441"/>
        <v/>
      </c>
      <c r="B1359" s="76">
        <f t="shared" si="442"/>
        <v>304</v>
      </c>
      <c r="C1359" s="77">
        <f t="shared" si="443"/>
        <v>4.3</v>
      </c>
      <c r="D1359" s="78" t="str">
        <f t="shared" si="444"/>
        <v>(후)</v>
      </c>
      <c r="E1359" s="79">
        <f t="shared" si="445"/>
        <v>0</v>
      </c>
      <c r="F1359" s="80">
        <v>700</v>
      </c>
      <c r="G1359" s="81">
        <v>56.57</v>
      </c>
      <c r="H1359" s="81">
        <v>53.1</v>
      </c>
      <c r="I1359" s="81">
        <v>3.4699999999999989</v>
      </c>
      <c r="J1359" s="81" t="s">
        <v>105</v>
      </c>
      <c r="K1359" s="81" t="s">
        <v>113</v>
      </c>
      <c r="L1359" s="82" t="s">
        <v>114</v>
      </c>
      <c r="M1359" s="83" t="s">
        <v>100</v>
      </c>
      <c r="N1359" s="83" t="s">
        <v>100</v>
      </c>
      <c r="O1359" s="83" t="s">
        <v>100</v>
      </c>
      <c r="P1359" s="84">
        <v>0</v>
      </c>
      <c r="Q1359" s="85">
        <f t="shared" si="446"/>
        <v>1</v>
      </c>
      <c r="R1359" s="91">
        <v>12164.3</v>
      </c>
      <c r="S1359" s="87"/>
      <c r="T1359" s="88">
        <f>IF(S1359=0,0,SUM($S$5:S1359))</f>
        <v>0</v>
      </c>
      <c r="U1359" s="89">
        <f t="shared" si="435"/>
        <v>0</v>
      </c>
      <c r="V1359" s="89">
        <f t="shared" si="436"/>
        <v>0</v>
      </c>
      <c r="W1359" s="90">
        <f t="shared" si="437"/>
        <v>0</v>
      </c>
      <c r="X1359" s="90">
        <f t="shared" si="438"/>
        <v>0</v>
      </c>
      <c r="Y1359" s="89">
        <f t="shared" si="439"/>
        <v>0</v>
      </c>
      <c r="Z1359" s="89">
        <f t="shared" si="440"/>
        <v>0</v>
      </c>
      <c r="AA1359" s="87"/>
      <c r="AB1359" s="87"/>
      <c r="AD1359" s="186" t="s">
        <v>145</v>
      </c>
    </row>
    <row r="1360" spans="1:30" s="74" customFormat="1" ht="12.95" customHeight="1">
      <c r="A1360" s="75" t="str">
        <f t="shared" si="441"/>
        <v/>
      </c>
      <c r="B1360" s="76">
        <f t="shared" si="442"/>
        <v>304</v>
      </c>
      <c r="C1360" s="77">
        <f t="shared" si="443"/>
        <v>8.6999999999999993</v>
      </c>
      <c r="D1360" s="78" t="str">
        <f t="shared" si="444"/>
        <v>(전)</v>
      </c>
      <c r="E1360" s="79">
        <f t="shared" si="445"/>
        <v>4.4000000000000004</v>
      </c>
      <c r="F1360" s="80">
        <v>700</v>
      </c>
      <c r="G1360" s="81">
        <v>56.57</v>
      </c>
      <c r="H1360" s="81">
        <v>53.1</v>
      </c>
      <c r="I1360" s="81">
        <v>3.4699999999999989</v>
      </c>
      <c r="J1360" s="81" t="s">
        <v>105</v>
      </c>
      <c r="K1360" s="81" t="s">
        <v>113</v>
      </c>
      <c r="L1360" s="82" t="s">
        <v>114</v>
      </c>
      <c r="M1360" s="83" t="s">
        <v>100</v>
      </c>
      <c r="N1360" s="83" t="s">
        <v>100</v>
      </c>
      <c r="O1360" s="83" t="s">
        <v>100</v>
      </c>
      <c r="P1360" s="84">
        <v>0</v>
      </c>
      <c r="Q1360" s="85">
        <f t="shared" si="446"/>
        <v>1</v>
      </c>
      <c r="R1360" s="91">
        <v>12168.7</v>
      </c>
      <c r="S1360" s="87"/>
      <c r="T1360" s="88">
        <f>IF(S1360=0,0,SUM($S$5:S1360))</f>
        <v>0</v>
      </c>
      <c r="U1360" s="89">
        <f t="shared" si="435"/>
        <v>0</v>
      </c>
      <c r="V1360" s="89">
        <f t="shared" si="436"/>
        <v>0</v>
      </c>
      <c r="W1360" s="90">
        <f t="shared" si="437"/>
        <v>0</v>
      </c>
      <c r="X1360" s="90">
        <f t="shared" si="438"/>
        <v>0</v>
      </c>
      <c r="Y1360" s="89">
        <f t="shared" si="439"/>
        <v>0</v>
      </c>
      <c r="Z1360" s="89">
        <f t="shared" si="440"/>
        <v>0</v>
      </c>
      <c r="AA1360" s="87"/>
      <c r="AB1360" s="87"/>
      <c r="AD1360" s="186" t="s">
        <v>145</v>
      </c>
    </row>
    <row r="1361" spans="1:30" s="74" customFormat="1" ht="12.95" customHeight="1">
      <c r="A1361" s="75" t="str">
        <f t="shared" si="441"/>
        <v/>
      </c>
      <c r="B1361" s="76">
        <f t="shared" si="442"/>
        <v>304</v>
      </c>
      <c r="C1361" s="77">
        <f t="shared" si="443"/>
        <v>8.6999999999999993</v>
      </c>
      <c r="D1361" s="78" t="str">
        <f t="shared" si="444"/>
        <v>(후)</v>
      </c>
      <c r="E1361" s="79">
        <f t="shared" si="445"/>
        <v>0</v>
      </c>
      <c r="F1361" s="80">
        <v>700</v>
      </c>
      <c r="G1361" s="81">
        <v>56.57</v>
      </c>
      <c r="H1361" s="81">
        <v>53.1</v>
      </c>
      <c r="I1361" s="81">
        <v>3.4699999999999989</v>
      </c>
      <c r="J1361" s="81" t="s">
        <v>105</v>
      </c>
      <c r="K1361" s="81" t="s">
        <v>95</v>
      </c>
      <c r="L1361" s="82">
        <v>0</v>
      </c>
      <c r="M1361" s="83" t="s">
        <v>100</v>
      </c>
      <c r="N1361" s="83" t="s">
        <v>100</v>
      </c>
      <c r="O1361" s="83" t="s">
        <v>100</v>
      </c>
      <c r="P1361" s="84">
        <v>0</v>
      </c>
      <c r="Q1361" s="85">
        <f t="shared" si="446"/>
        <v>1</v>
      </c>
      <c r="R1361" s="91">
        <v>12168.7</v>
      </c>
      <c r="S1361" s="87"/>
      <c r="T1361" s="88">
        <f>IF(S1361=0,0,SUM($S$5:S1361))</f>
        <v>0</v>
      </c>
      <c r="U1361" s="89">
        <f t="shared" si="435"/>
        <v>0</v>
      </c>
      <c r="V1361" s="89">
        <f t="shared" si="436"/>
        <v>0</v>
      </c>
      <c r="W1361" s="90">
        <f t="shared" si="437"/>
        <v>0</v>
      </c>
      <c r="X1361" s="90">
        <f t="shared" si="438"/>
        <v>0</v>
      </c>
      <c r="Y1361" s="89">
        <f t="shared" si="439"/>
        <v>0</v>
      </c>
      <c r="Z1361" s="89">
        <f t="shared" si="440"/>
        <v>0</v>
      </c>
      <c r="AA1361" s="87"/>
      <c r="AB1361" s="87"/>
      <c r="AD1361" s="186" t="s">
        <v>145</v>
      </c>
    </row>
    <row r="1362" spans="1:30" s="74" customFormat="1" ht="12.95" customHeight="1">
      <c r="A1362" s="75" t="str">
        <f t="shared" si="441"/>
        <v/>
      </c>
      <c r="B1362" s="76">
        <f t="shared" si="442"/>
        <v>305</v>
      </c>
      <c r="C1362" s="77">
        <f t="shared" si="443"/>
        <v>0</v>
      </c>
      <c r="D1362" s="78" t="str">
        <f t="shared" si="444"/>
        <v/>
      </c>
      <c r="E1362" s="79">
        <f t="shared" si="445"/>
        <v>31.3</v>
      </c>
      <c r="F1362" s="80">
        <v>700</v>
      </c>
      <c r="G1362" s="81">
        <v>56.56</v>
      </c>
      <c r="H1362" s="81">
        <v>53.09</v>
      </c>
      <c r="I1362" s="81">
        <v>3.4699999999999989</v>
      </c>
      <c r="J1362" s="81" t="s">
        <v>105</v>
      </c>
      <c r="K1362" s="81" t="s">
        <v>95</v>
      </c>
      <c r="L1362" s="82">
        <v>0</v>
      </c>
      <c r="M1362" s="83" t="s">
        <v>100</v>
      </c>
      <c r="N1362" s="83" t="s">
        <v>100</v>
      </c>
      <c r="O1362" s="83" t="s">
        <v>100</v>
      </c>
      <c r="P1362" s="84">
        <v>0</v>
      </c>
      <c r="Q1362" s="85">
        <f t="shared" si="446"/>
        <v>1</v>
      </c>
      <c r="R1362" s="91">
        <v>12200</v>
      </c>
      <c r="S1362" s="87"/>
      <c r="T1362" s="88">
        <f>IF(S1362=0,0,SUM($S$5:S1362))</f>
        <v>0</v>
      </c>
      <c r="U1362" s="89">
        <f t="shared" si="435"/>
        <v>0</v>
      </c>
      <c r="V1362" s="89">
        <f t="shared" si="436"/>
        <v>0</v>
      </c>
      <c r="W1362" s="90">
        <f t="shared" si="437"/>
        <v>0</v>
      </c>
      <c r="X1362" s="90">
        <f t="shared" si="438"/>
        <v>0</v>
      </c>
      <c r="Y1362" s="89">
        <f t="shared" si="439"/>
        <v>0</v>
      </c>
      <c r="Z1362" s="89">
        <f t="shared" si="440"/>
        <v>0</v>
      </c>
      <c r="AA1362" s="87"/>
      <c r="AB1362" s="87"/>
      <c r="AD1362" s="186" t="s">
        <v>145</v>
      </c>
    </row>
    <row r="1363" spans="1:30" s="74" customFormat="1" ht="12.95" customHeight="1">
      <c r="A1363" s="75" t="str">
        <f t="shared" si="441"/>
        <v/>
      </c>
      <c r="B1363" s="76">
        <f t="shared" si="442"/>
        <v>305</v>
      </c>
      <c r="C1363" s="77">
        <f t="shared" si="443"/>
        <v>8.9</v>
      </c>
      <c r="D1363" s="78" t="str">
        <f t="shared" si="444"/>
        <v/>
      </c>
      <c r="E1363" s="79">
        <f t="shared" si="445"/>
        <v>8.9</v>
      </c>
      <c r="F1363" s="80">
        <v>700</v>
      </c>
      <c r="G1363" s="81">
        <v>56.56</v>
      </c>
      <c r="H1363" s="81">
        <v>53.09</v>
      </c>
      <c r="I1363" s="81">
        <v>3.4699999999999989</v>
      </c>
      <c r="J1363" s="81" t="s">
        <v>105</v>
      </c>
      <c r="K1363" s="81" t="s">
        <v>95</v>
      </c>
      <c r="L1363" s="82">
        <v>0</v>
      </c>
      <c r="M1363" s="83" t="s">
        <v>100</v>
      </c>
      <c r="N1363" s="83" t="s">
        <v>100</v>
      </c>
      <c r="O1363" s="83" t="s">
        <v>100</v>
      </c>
      <c r="P1363" s="84">
        <v>0</v>
      </c>
      <c r="Q1363" s="85">
        <f t="shared" si="446"/>
        <v>1</v>
      </c>
      <c r="R1363" s="91">
        <v>12208.9</v>
      </c>
      <c r="S1363" s="87"/>
      <c r="T1363" s="88">
        <f>IF(S1363=0,0,SUM($S$5:S1363))</f>
        <v>0</v>
      </c>
      <c r="U1363" s="89">
        <f t="shared" si="435"/>
        <v>0</v>
      </c>
      <c r="V1363" s="89">
        <f t="shared" si="436"/>
        <v>0</v>
      </c>
      <c r="W1363" s="90">
        <f t="shared" si="437"/>
        <v>0</v>
      </c>
      <c r="X1363" s="90">
        <f t="shared" si="438"/>
        <v>0</v>
      </c>
      <c r="Y1363" s="89">
        <f t="shared" si="439"/>
        <v>0</v>
      </c>
      <c r="Z1363" s="89">
        <f t="shared" si="440"/>
        <v>0</v>
      </c>
      <c r="AA1363" s="87"/>
      <c r="AB1363" s="87"/>
      <c r="AD1363" s="186" t="s">
        <v>145</v>
      </c>
    </row>
    <row r="1364" spans="1:30" s="74" customFormat="1" ht="12.95" customHeight="1">
      <c r="A1364" s="75" t="str">
        <f t="shared" si="441"/>
        <v/>
      </c>
      <c r="B1364" s="76">
        <f t="shared" si="442"/>
        <v>306</v>
      </c>
      <c r="C1364" s="77">
        <f t="shared" si="443"/>
        <v>0</v>
      </c>
      <c r="D1364" s="78" t="str">
        <f t="shared" si="444"/>
        <v/>
      </c>
      <c r="E1364" s="79">
        <f t="shared" si="445"/>
        <v>31.1</v>
      </c>
      <c r="F1364" s="80">
        <v>700</v>
      </c>
      <c r="G1364" s="81">
        <v>56.59</v>
      </c>
      <c r="H1364" s="81">
        <v>53.08</v>
      </c>
      <c r="I1364" s="81">
        <v>3.5100000000000051</v>
      </c>
      <c r="J1364" s="81" t="s">
        <v>105</v>
      </c>
      <c r="K1364" s="81" t="s">
        <v>95</v>
      </c>
      <c r="L1364" s="82">
        <v>0</v>
      </c>
      <c r="M1364" s="83" t="s">
        <v>100</v>
      </c>
      <c r="N1364" s="83" t="s">
        <v>100</v>
      </c>
      <c r="O1364" s="83" t="s">
        <v>100</v>
      </c>
      <c r="P1364" s="84">
        <v>0</v>
      </c>
      <c r="Q1364" s="85">
        <f t="shared" si="446"/>
        <v>1</v>
      </c>
      <c r="R1364" s="91">
        <v>12240</v>
      </c>
      <c r="S1364" s="87"/>
      <c r="T1364" s="88">
        <f>IF(S1364=0,0,SUM($S$5:S1364))</f>
        <v>0</v>
      </c>
      <c r="U1364" s="89">
        <f t="shared" si="435"/>
        <v>0</v>
      </c>
      <c r="V1364" s="89">
        <f t="shared" si="436"/>
        <v>0</v>
      </c>
      <c r="W1364" s="90">
        <f t="shared" si="437"/>
        <v>0</v>
      </c>
      <c r="X1364" s="90">
        <f t="shared" si="438"/>
        <v>0</v>
      </c>
      <c r="Y1364" s="89">
        <f t="shared" si="439"/>
        <v>0</v>
      </c>
      <c r="Z1364" s="89">
        <f t="shared" si="440"/>
        <v>0</v>
      </c>
      <c r="AA1364" s="87"/>
      <c r="AB1364" s="87"/>
      <c r="AD1364" s="186" t="s">
        <v>145</v>
      </c>
    </row>
    <row r="1365" spans="1:30" s="74" customFormat="1" ht="12.95" customHeight="1">
      <c r="A1365" s="75" t="str">
        <f t="shared" si="441"/>
        <v/>
      </c>
      <c r="B1365" s="76">
        <f t="shared" si="442"/>
        <v>307</v>
      </c>
      <c r="C1365" s="77">
        <f t="shared" si="443"/>
        <v>0</v>
      </c>
      <c r="D1365" s="78" t="str">
        <f t="shared" si="444"/>
        <v/>
      </c>
      <c r="E1365" s="79">
        <f t="shared" si="445"/>
        <v>40</v>
      </c>
      <c r="F1365" s="80">
        <v>700</v>
      </c>
      <c r="G1365" s="81">
        <v>56.63</v>
      </c>
      <c r="H1365" s="81">
        <v>53.06</v>
      </c>
      <c r="I1365" s="81">
        <v>3.5700000000000003</v>
      </c>
      <c r="J1365" s="81" t="s">
        <v>105</v>
      </c>
      <c r="K1365" s="81" t="s">
        <v>95</v>
      </c>
      <c r="L1365" s="82">
        <v>0</v>
      </c>
      <c r="M1365" s="83" t="s">
        <v>100</v>
      </c>
      <c r="N1365" s="83" t="s">
        <v>100</v>
      </c>
      <c r="O1365" s="83" t="s">
        <v>100</v>
      </c>
      <c r="P1365" s="84">
        <v>0</v>
      </c>
      <c r="Q1365" s="85">
        <f t="shared" si="446"/>
        <v>1</v>
      </c>
      <c r="R1365" s="91">
        <v>12280</v>
      </c>
      <c r="S1365" s="87"/>
      <c r="T1365" s="88">
        <f>IF(S1365=0,0,SUM($S$5:S1365))</f>
        <v>0</v>
      </c>
      <c r="U1365" s="89">
        <f t="shared" si="435"/>
        <v>0</v>
      </c>
      <c r="V1365" s="89">
        <f t="shared" si="436"/>
        <v>0</v>
      </c>
      <c r="W1365" s="90">
        <f t="shared" si="437"/>
        <v>0</v>
      </c>
      <c r="X1365" s="90">
        <f t="shared" si="438"/>
        <v>0</v>
      </c>
      <c r="Y1365" s="89">
        <f t="shared" si="439"/>
        <v>0</v>
      </c>
      <c r="Z1365" s="89">
        <f t="shared" si="440"/>
        <v>0</v>
      </c>
      <c r="AA1365" s="87"/>
      <c r="AB1365" s="87"/>
      <c r="AD1365" s="186" t="s">
        <v>145</v>
      </c>
    </row>
    <row r="1366" spans="1:30" s="74" customFormat="1" ht="12.95" customHeight="1">
      <c r="A1366" s="75" t="str">
        <f t="shared" si="441"/>
        <v/>
      </c>
      <c r="B1366" s="76">
        <f t="shared" si="442"/>
        <v>308</v>
      </c>
      <c r="C1366" s="77">
        <f t="shared" si="443"/>
        <v>0</v>
      </c>
      <c r="D1366" s="78" t="str">
        <f t="shared" si="444"/>
        <v/>
      </c>
      <c r="E1366" s="79">
        <f t="shared" si="445"/>
        <v>40</v>
      </c>
      <c r="F1366" s="80">
        <v>700</v>
      </c>
      <c r="G1366" s="81">
        <v>56.66</v>
      </c>
      <c r="H1366" s="81">
        <v>53.04</v>
      </c>
      <c r="I1366" s="81">
        <v>3.6199999999999974</v>
      </c>
      <c r="J1366" s="81" t="s">
        <v>105</v>
      </c>
      <c r="K1366" s="81" t="s">
        <v>95</v>
      </c>
      <c r="L1366" s="82">
        <v>0</v>
      </c>
      <c r="M1366" s="83" t="s">
        <v>100</v>
      </c>
      <c r="N1366" s="83" t="s">
        <v>100</v>
      </c>
      <c r="O1366" s="83" t="s">
        <v>100</v>
      </c>
      <c r="P1366" s="84">
        <v>0</v>
      </c>
      <c r="Q1366" s="85">
        <f t="shared" si="446"/>
        <v>1</v>
      </c>
      <c r="R1366" s="91">
        <v>12320</v>
      </c>
      <c r="S1366" s="87"/>
      <c r="T1366" s="88">
        <f>IF(S1366=0,0,SUM($S$5:S1366))</f>
        <v>0</v>
      </c>
      <c r="U1366" s="89">
        <f t="shared" si="435"/>
        <v>0</v>
      </c>
      <c r="V1366" s="89">
        <f t="shared" si="436"/>
        <v>0</v>
      </c>
      <c r="W1366" s="90">
        <f t="shared" si="437"/>
        <v>0</v>
      </c>
      <c r="X1366" s="90">
        <f t="shared" si="438"/>
        <v>0</v>
      </c>
      <c r="Y1366" s="89">
        <f t="shared" si="439"/>
        <v>0</v>
      </c>
      <c r="Z1366" s="89">
        <f t="shared" si="440"/>
        <v>0</v>
      </c>
      <c r="AA1366" s="87"/>
      <c r="AB1366" s="87"/>
      <c r="AD1366" s="186" t="s">
        <v>145</v>
      </c>
    </row>
    <row r="1367" spans="1:30" s="74" customFormat="1" ht="12.95" customHeight="1">
      <c r="A1367" s="75" t="str">
        <f t="shared" si="441"/>
        <v/>
      </c>
      <c r="B1367" s="76">
        <f t="shared" si="442"/>
        <v>308</v>
      </c>
      <c r="C1367" s="77">
        <f t="shared" si="443"/>
        <v>8.9</v>
      </c>
      <c r="D1367" s="78" t="str">
        <f t="shared" si="444"/>
        <v/>
      </c>
      <c r="E1367" s="79">
        <f t="shared" si="445"/>
        <v>8.9</v>
      </c>
      <c r="F1367" s="80">
        <v>700</v>
      </c>
      <c r="G1367" s="81">
        <v>56.67</v>
      </c>
      <c r="H1367" s="81">
        <v>53.04</v>
      </c>
      <c r="I1367" s="81">
        <v>3.6300000000000026</v>
      </c>
      <c r="J1367" s="81" t="s">
        <v>105</v>
      </c>
      <c r="K1367" s="81" t="s">
        <v>95</v>
      </c>
      <c r="L1367" s="82">
        <v>0</v>
      </c>
      <c r="M1367" s="83" t="s">
        <v>100</v>
      </c>
      <c r="N1367" s="83" t="s">
        <v>100</v>
      </c>
      <c r="O1367" s="83" t="s">
        <v>100</v>
      </c>
      <c r="P1367" s="84">
        <v>0</v>
      </c>
      <c r="Q1367" s="85">
        <f t="shared" si="446"/>
        <v>1</v>
      </c>
      <c r="R1367" s="91">
        <v>12328.9</v>
      </c>
      <c r="S1367" s="87"/>
      <c r="T1367" s="88">
        <f>IF(S1367=0,0,SUM($S$5:S1367))</f>
        <v>0</v>
      </c>
      <c r="U1367" s="89">
        <f t="shared" si="435"/>
        <v>0</v>
      </c>
      <c r="V1367" s="89">
        <f t="shared" si="436"/>
        <v>0</v>
      </c>
      <c r="W1367" s="90">
        <f t="shared" si="437"/>
        <v>0</v>
      </c>
      <c r="X1367" s="90">
        <f t="shared" si="438"/>
        <v>0</v>
      </c>
      <c r="Y1367" s="89">
        <f t="shared" si="439"/>
        <v>0</v>
      </c>
      <c r="Z1367" s="89">
        <f t="shared" si="440"/>
        <v>0</v>
      </c>
      <c r="AA1367" s="87"/>
      <c r="AB1367" s="87"/>
      <c r="AD1367" s="186" t="s">
        <v>145</v>
      </c>
    </row>
    <row r="1368" spans="1:30" s="74" customFormat="1" ht="12.95" customHeight="1">
      <c r="A1368" s="75" t="str">
        <f t="shared" si="441"/>
        <v/>
      </c>
      <c r="B1368" s="76">
        <f t="shared" si="442"/>
        <v>309</v>
      </c>
      <c r="C1368" s="77">
        <f t="shared" si="443"/>
        <v>0</v>
      </c>
      <c r="D1368" s="78" t="str">
        <f t="shared" si="444"/>
        <v/>
      </c>
      <c r="E1368" s="79">
        <f t="shared" si="445"/>
        <v>31.1</v>
      </c>
      <c r="F1368" s="80">
        <v>700</v>
      </c>
      <c r="G1368" s="81">
        <v>56.66</v>
      </c>
      <c r="H1368" s="81">
        <v>53.03</v>
      </c>
      <c r="I1368" s="81">
        <v>3.6299999999999955</v>
      </c>
      <c r="J1368" s="81" t="s">
        <v>105</v>
      </c>
      <c r="K1368" s="81" t="s">
        <v>95</v>
      </c>
      <c r="L1368" s="82">
        <v>0</v>
      </c>
      <c r="M1368" s="83" t="s">
        <v>100</v>
      </c>
      <c r="N1368" s="83" t="s">
        <v>100</v>
      </c>
      <c r="O1368" s="83" t="s">
        <v>100</v>
      </c>
      <c r="P1368" s="84">
        <v>0</v>
      </c>
      <c r="Q1368" s="85">
        <f t="shared" si="446"/>
        <v>1</v>
      </c>
      <c r="R1368" s="91">
        <v>12360</v>
      </c>
      <c r="S1368" s="87"/>
      <c r="T1368" s="88">
        <f>IF(S1368=0,0,SUM($S$5:S1368))</f>
        <v>0</v>
      </c>
      <c r="U1368" s="89">
        <f t="shared" si="435"/>
        <v>0</v>
      </c>
      <c r="V1368" s="89">
        <f t="shared" si="436"/>
        <v>0</v>
      </c>
      <c r="W1368" s="90">
        <f t="shared" si="437"/>
        <v>0</v>
      </c>
      <c r="X1368" s="90">
        <f t="shared" si="438"/>
        <v>0</v>
      </c>
      <c r="Y1368" s="89">
        <f t="shared" si="439"/>
        <v>0</v>
      </c>
      <c r="Z1368" s="89">
        <f t="shared" si="440"/>
        <v>0</v>
      </c>
      <c r="AA1368" s="87"/>
      <c r="AB1368" s="87"/>
      <c r="AD1368" s="186" t="s">
        <v>145</v>
      </c>
    </row>
    <row r="1369" spans="1:30" s="74" customFormat="1" ht="12.95" customHeight="1">
      <c r="A1369" s="75" t="str">
        <f t="shared" si="441"/>
        <v/>
      </c>
      <c r="B1369" s="76">
        <f t="shared" si="442"/>
        <v>310</v>
      </c>
      <c r="C1369" s="77">
        <f t="shared" si="443"/>
        <v>0</v>
      </c>
      <c r="D1369" s="78" t="str">
        <f t="shared" si="444"/>
        <v/>
      </c>
      <c r="E1369" s="79">
        <f t="shared" si="445"/>
        <v>40</v>
      </c>
      <c r="F1369" s="80">
        <v>700</v>
      </c>
      <c r="G1369" s="81">
        <v>56.64</v>
      </c>
      <c r="H1369" s="81">
        <v>53.01</v>
      </c>
      <c r="I1369" s="81">
        <v>3.6300000000000026</v>
      </c>
      <c r="J1369" s="81" t="s">
        <v>105</v>
      </c>
      <c r="K1369" s="81" t="s">
        <v>95</v>
      </c>
      <c r="L1369" s="82">
        <v>0</v>
      </c>
      <c r="M1369" s="83" t="s">
        <v>100</v>
      </c>
      <c r="N1369" s="83" t="s">
        <v>100</v>
      </c>
      <c r="O1369" s="83" t="s">
        <v>100</v>
      </c>
      <c r="P1369" s="84">
        <v>0</v>
      </c>
      <c r="Q1369" s="85">
        <f t="shared" si="446"/>
        <v>1</v>
      </c>
      <c r="R1369" s="91">
        <v>12400</v>
      </c>
      <c r="S1369" s="87"/>
      <c r="T1369" s="88">
        <f>IF(S1369=0,0,SUM($S$5:S1369))</f>
        <v>0</v>
      </c>
      <c r="U1369" s="89">
        <f t="shared" si="435"/>
        <v>0</v>
      </c>
      <c r="V1369" s="89">
        <f t="shared" si="436"/>
        <v>0</v>
      </c>
      <c r="W1369" s="90">
        <f t="shared" si="437"/>
        <v>0</v>
      </c>
      <c r="X1369" s="90">
        <f t="shared" si="438"/>
        <v>0</v>
      </c>
      <c r="Y1369" s="89">
        <f t="shared" si="439"/>
        <v>0</v>
      </c>
      <c r="Z1369" s="89">
        <f t="shared" si="440"/>
        <v>0</v>
      </c>
      <c r="AA1369" s="87"/>
      <c r="AB1369" s="87"/>
      <c r="AD1369" s="186" t="s">
        <v>145</v>
      </c>
    </row>
    <row r="1370" spans="1:30" s="74" customFormat="1" ht="12.95" customHeight="1">
      <c r="A1370" s="75" t="str">
        <f t="shared" si="441"/>
        <v/>
      </c>
      <c r="B1370" s="76">
        <f t="shared" si="442"/>
        <v>311</v>
      </c>
      <c r="C1370" s="77">
        <f t="shared" si="443"/>
        <v>0</v>
      </c>
      <c r="D1370" s="78" t="str">
        <f t="shared" si="444"/>
        <v/>
      </c>
      <c r="E1370" s="79">
        <f t="shared" si="445"/>
        <v>40</v>
      </c>
      <c r="F1370" s="80">
        <v>700</v>
      </c>
      <c r="G1370" s="81">
        <v>56.63</v>
      </c>
      <c r="H1370" s="81">
        <v>53</v>
      </c>
      <c r="I1370" s="81">
        <v>3.6300000000000026</v>
      </c>
      <c r="J1370" s="81" t="s">
        <v>105</v>
      </c>
      <c r="K1370" s="81" t="s">
        <v>95</v>
      </c>
      <c r="L1370" s="82">
        <v>0</v>
      </c>
      <c r="M1370" s="83" t="s">
        <v>100</v>
      </c>
      <c r="N1370" s="83" t="s">
        <v>100</v>
      </c>
      <c r="O1370" s="83" t="s">
        <v>100</v>
      </c>
      <c r="P1370" s="84">
        <v>0</v>
      </c>
      <c r="Q1370" s="85">
        <f t="shared" si="446"/>
        <v>1</v>
      </c>
      <c r="R1370" s="91">
        <v>12440</v>
      </c>
      <c r="S1370" s="87"/>
      <c r="T1370" s="88">
        <f>IF(S1370=0,0,SUM($S$5:S1370))</f>
        <v>0</v>
      </c>
      <c r="U1370" s="89">
        <f t="shared" si="435"/>
        <v>0</v>
      </c>
      <c r="V1370" s="89">
        <f t="shared" si="436"/>
        <v>0</v>
      </c>
      <c r="W1370" s="90">
        <f t="shared" si="437"/>
        <v>0</v>
      </c>
      <c r="X1370" s="90">
        <f t="shared" si="438"/>
        <v>0</v>
      </c>
      <c r="Y1370" s="89">
        <f t="shared" si="439"/>
        <v>0</v>
      </c>
      <c r="Z1370" s="89">
        <f t="shared" si="440"/>
        <v>0</v>
      </c>
      <c r="AA1370" s="87"/>
      <c r="AB1370" s="87"/>
      <c r="AD1370" s="186" t="s">
        <v>145</v>
      </c>
    </row>
    <row r="1371" spans="1:30" s="74" customFormat="1" ht="12.95" customHeight="1">
      <c r="A1371" s="75" t="str">
        <f t="shared" si="441"/>
        <v/>
      </c>
      <c r="B1371" s="76">
        <f t="shared" si="442"/>
        <v>311</v>
      </c>
      <c r="C1371" s="77">
        <f t="shared" si="443"/>
        <v>2.1</v>
      </c>
      <c r="D1371" s="78" t="str">
        <f t="shared" si="444"/>
        <v>(전)</v>
      </c>
      <c r="E1371" s="79">
        <f t="shared" si="445"/>
        <v>2.1</v>
      </c>
      <c r="F1371" s="80">
        <v>700</v>
      </c>
      <c r="G1371" s="81">
        <v>56.63</v>
      </c>
      <c r="H1371" s="81">
        <v>53</v>
      </c>
      <c r="I1371" s="81">
        <v>3.6300000000000026</v>
      </c>
      <c r="J1371" s="81" t="s">
        <v>105</v>
      </c>
      <c r="K1371" s="81" t="s">
        <v>95</v>
      </c>
      <c r="L1371" s="82">
        <v>0</v>
      </c>
      <c r="M1371" s="83" t="s">
        <v>100</v>
      </c>
      <c r="N1371" s="83" t="s">
        <v>100</v>
      </c>
      <c r="O1371" s="83" t="s">
        <v>100</v>
      </c>
      <c r="P1371" s="84">
        <v>0</v>
      </c>
      <c r="Q1371" s="85">
        <f t="shared" si="446"/>
        <v>1</v>
      </c>
      <c r="R1371" s="91">
        <v>12442.1</v>
      </c>
      <c r="S1371" s="87"/>
      <c r="T1371" s="88">
        <f>IF(S1371=0,0,SUM($S$5:S1371))</f>
        <v>0</v>
      </c>
      <c r="U1371" s="89">
        <f t="shared" si="435"/>
        <v>0</v>
      </c>
      <c r="V1371" s="89">
        <f t="shared" si="436"/>
        <v>0</v>
      </c>
      <c r="W1371" s="90">
        <f t="shared" si="437"/>
        <v>0</v>
      </c>
      <c r="X1371" s="90">
        <f t="shared" si="438"/>
        <v>0</v>
      </c>
      <c r="Y1371" s="89">
        <f t="shared" si="439"/>
        <v>0</v>
      </c>
      <c r="Z1371" s="89">
        <f t="shared" si="440"/>
        <v>0</v>
      </c>
      <c r="AA1371" s="87"/>
      <c r="AB1371" s="87"/>
      <c r="AD1371" s="186" t="s">
        <v>145</v>
      </c>
    </row>
    <row r="1372" spans="1:30" s="74" customFormat="1" ht="12.95" customHeight="1">
      <c r="A1372" s="75" t="str">
        <f t="shared" si="441"/>
        <v/>
      </c>
      <c r="B1372" s="76">
        <f t="shared" si="442"/>
        <v>311</v>
      </c>
      <c r="C1372" s="77">
        <f t="shared" si="443"/>
        <v>2.1</v>
      </c>
      <c r="D1372" s="78" t="str">
        <f t="shared" si="444"/>
        <v>(후)</v>
      </c>
      <c r="E1372" s="79">
        <f t="shared" si="445"/>
        <v>0</v>
      </c>
      <c r="F1372" s="80">
        <v>700</v>
      </c>
      <c r="G1372" s="81">
        <v>56.63</v>
      </c>
      <c r="H1372" s="81">
        <v>53</v>
      </c>
      <c r="I1372" s="81">
        <v>3.6300000000000026</v>
      </c>
      <c r="J1372" s="81" t="s">
        <v>105</v>
      </c>
      <c r="K1372" s="81" t="s">
        <v>113</v>
      </c>
      <c r="L1372" s="82" t="s">
        <v>114</v>
      </c>
      <c r="M1372" s="83" t="s">
        <v>100</v>
      </c>
      <c r="N1372" s="83" t="s">
        <v>100</v>
      </c>
      <c r="O1372" s="83" t="s">
        <v>100</v>
      </c>
      <c r="P1372" s="84">
        <v>0</v>
      </c>
      <c r="Q1372" s="85">
        <f t="shared" si="446"/>
        <v>1</v>
      </c>
      <c r="R1372" s="91">
        <v>12442.1</v>
      </c>
      <c r="S1372" s="87"/>
      <c r="T1372" s="88">
        <f>IF(S1372=0,0,SUM($S$5:S1372))</f>
        <v>0</v>
      </c>
      <c r="U1372" s="89">
        <f t="shared" si="435"/>
        <v>0</v>
      </c>
      <c r="V1372" s="89">
        <f t="shared" si="436"/>
        <v>0</v>
      </c>
      <c r="W1372" s="90">
        <f t="shared" si="437"/>
        <v>0</v>
      </c>
      <c r="X1372" s="90">
        <f t="shared" si="438"/>
        <v>0</v>
      </c>
      <c r="Y1372" s="89">
        <f t="shared" si="439"/>
        <v>0</v>
      </c>
      <c r="Z1372" s="89">
        <f t="shared" si="440"/>
        <v>0</v>
      </c>
      <c r="AA1372" s="87"/>
      <c r="AB1372" s="87"/>
      <c r="AD1372" s="186" t="s">
        <v>145</v>
      </c>
    </row>
    <row r="1373" spans="1:30" s="146" customFormat="1" ht="12.95" customHeight="1">
      <c r="A1373" s="136" t="str">
        <f t="shared" si="441"/>
        <v/>
      </c>
      <c r="B1373" s="137">
        <f t="shared" si="442"/>
        <v>311</v>
      </c>
      <c r="C1373" s="138">
        <f t="shared" si="443"/>
        <v>5.3</v>
      </c>
      <c r="D1373" s="139" t="str">
        <f t="shared" si="444"/>
        <v>(전)</v>
      </c>
      <c r="E1373" s="140">
        <f t="shared" si="445"/>
        <v>3.2</v>
      </c>
      <c r="F1373" s="141">
        <v>700</v>
      </c>
      <c r="G1373" s="142">
        <v>56.63</v>
      </c>
      <c r="H1373" s="142">
        <v>53</v>
      </c>
      <c r="I1373" s="142">
        <v>3.6300000000000026</v>
      </c>
      <c r="J1373" s="142" t="s">
        <v>105</v>
      </c>
      <c r="K1373" s="142" t="s">
        <v>113</v>
      </c>
      <c r="L1373" s="143" t="s">
        <v>114</v>
      </c>
      <c r="M1373" s="144" t="s">
        <v>100</v>
      </c>
      <c r="N1373" s="144" t="s">
        <v>100</v>
      </c>
      <c r="O1373" s="144" t="s">
        <v>100</v>
      </c>
      <c r="P1373" s="145">
        <v>0</v>
      </c>
      <c r="Q1373" s="85">
        <f t="shared" si="446"/>
        <v>1</v>
      </c>
      <c r="R1373" s="91">
        <v>12445.3</v>
      </c>
      <c r="S1373" s="87"/>
      <c r="T1373" s="88">
        <f>IF(S1373=0,0,SUM($S$5:S1373))</f>
        <v>0</v>
      </c>
      <c r="U1373" s="89">
        <f t="shared" si="435"/>
        <v>0</v>
      </c>
      <c r="V1373" s="89">
        <f t="shared" si="436"/>
        <v>0</v>
      </c>
      <c r="W1373" s="90">
        <f t="shared" si="437"/>
        <v>0</v>
      </c>
      <c r="X1373" s="90">
        <f t="shared" si="438"/>
        <v>0</v>
      </c>
      <c r="Y1373" s="89">
        <f t="shared" si="439"/>
        <v>0</v>
      </c>
      <c r="Z1373" s="89">
        <f t="shared" si="440"/>
        <v>0</v>
      </c>
      <c r="AA1373" s="87"/>
      <c r="AB1373" s="87"/>
      <c r="AC1373" s="74"/>
      <c r="AD1373" s="186" t="s">
        <v>145</v>
      </c>
    </row>
    <row r="1374" spans="1:30" s="146" customFormat="1" ht="12.95" customHeight="1">
      <c r="A1374" s="136" t="str">
        <f t="shared" si="441"/>
        <v/>
      </c>
      <c r="B1374" s="137">
        <f t="shared" si="442"/>
        <v>311</v>
      </c>
      <c r="C1374" s="138">
        <f t="shared" si="443"/>
        <v>5.3</v>
      </c>
      <c r="D1374" s="139" t="str">
        <f t="shared" si="444"/>
        <v>(후)</v>
      </c>
      <c r="E1374" s="140">
        <f t="shared" si="445"/>
        <v>0</v>
      </c>
      <c r="F1374" s="141">
        <v>700</v>
      </c>
      <c r="G1374" s="142">
        <v>56.63</v>
      </c>
      <c r="H1374" s="142">
        <v>53</v>
      </c>
      <c r="I1374" s="142">
        <v>3.6300000000000026</v>
      </c>
      <c r="J1374" s="142" t="s">
        <v>105</v>
      </c>
      <c r="K1374" s="142" t="s">
        <v>95</v>
      </c>
      <c r="L1374" s="143">
        <v>0</v>
      </c>
      <c r="M1374" s="144" t="s">
        <v>100</v>
      </c>
      <c r="N1374" s="144" t="s">
        <v>100</v>
      </c>
      <c r="O1374" s="144" t="s">
        <v>100</v>
      </c>
      <c r="P1374" s="145">
        <v>0</v>
      </c>
      <c r="Q1374" s="85">
        <f t="shared" si="446"/>
        <v>1</v>
      </c>
      <c r="R1374" s="91">
        <v>12445.3</v>
      </c>
      <c r="S1374" s="87"/>
      <c r="T1374" s="88">
        <f>IF(S1374=0,0,SUM($S$5:S1374))</f>
        <v>0</v>
      </c>
      <c r="U1374" s="89">
        <f t="shared" si="435"/>
        <v>0</v>
      </c>
      <c r="V1374" s="89">
        <f t="shared" si="436"/>
        <v>0</v>
      </c>
      <c r="W1374" s="90">
        <f t="shared" si="437"/>
        <v>0</v>
      </c>
      <c r="X1374" s="90">
        <f t="shared" si="438"/>
        <v>0</v>
      </c>
      <c r="Y1374" s="89">
        <f t="shared" si="439"/>
        <v>0</v>
      </c>
      <c r="Z1374" s="89">
        <f t="shared" si="440"/>
        <v>0</v>
      </c>
      <c r="AA1374" s="87"/>
      <c r="AB1374" s="87"/>
      <c r="AC1374" s="74"/>
      <c r="AD1374" s="186" t="s">
        <v>145</v>
      </c>
    </row>
    <row r="1375" spans="1:30" s="74" customFormat="1" ht="12.95" customHeight="1">
      <c r="A1375" s="75" t="str">
        <f t="shared" si="441"/>
        <v/>
      </c>
      <c r="B1375" s="76">
        <f t="shared" si="442"/>
        <v>311</v>
      </c>
      <c r="C1375" s="77">
        <f t="shared" si="443"/>
        <v>20</v>
      </c>
      <c r="D1375" s="78" t="str">
        <f t="shared" si="444"/>
        <v/>
      </c>
      <c r="E1375" s="79">
        <f t="shared" si="445"/>
        <v>14.7</v>
      </c>
      <c r="F1375" s="80">
        <v>700</v>
      </c>
      <c r="G1375" s="81">
        <v>56.62</v>
      </c>
      <c r="H1375" s="81">
        <v>52.99</v>
      </c>
      <c r="I1375" s="81">
        <v>3.6299999999999955</v>
      </c>
      <c r="J1375" s="81" t="s">
        <v>105</v>
      </c>
      <c r="K1375" s="81" t="s">
        <v>95</v>
      </c>
      <c r="L1375" s="82">
        <v>0</v>
      </c>
      <c r="M1375" s="83" t="s">
        <v>121</v>
      </c>
      <c r="N1375" s="83" t="s">
        <v>100</v>
      </c>
      <c r="O1375" s="83" t="s">
        <v>100</v>
      </c>
      <c r="P1375" s="84">
        <v>0</v>
      </c>
      <c r="Q1375" s="85">
        <f t="shared" si="446"/>
        <v>1</v>
      </c>
      <c r="R1375" s="91">
        <v>12460</v>
      </c>
      <c r="S1375" s="87"/>
      <c r="T1375" s="88">
        <f>IF(S1375=0,0,SUM($S$5:S1375))</f>
        <v>0</v>
      </c>
      <c r="U1375" s="89">
        <f t="shared" si="435"/>
        <v>0</v>
      </c>
      <c r="V1375" s="89">
        <f t="shared" si="436"/>
        <v>0</v>
      </c>
      <c r="W1375" s="90">
        <f t="shared" si="437"/>
        <v>0</v>
      </c>
      <c r="X1375" s="90">
        <f t="shared" si="438"/>
        <v>0</v>
      </c>
      <c r="Y1375" s="89">
        <f t="shared" si="439"/>
        <v>0</v>
      </c>
      <c r="Z1375" s="89">
        <f t="shared" si="440"/>
        <v>0</v>
      </c>
      <c r="AA1375" s="87"/>
      <c r="AB1375" s="87"/>
      <c r="AD1375" s="186" t="s">
        <v>145</v>
      </c>
    </row>
    <row r="1376" spans="1:30" s="74" customFormat="1" ht="12.95" customHeight="1">
      <c r="A1376" s="75" t="str">
        <f t="shared" si="441"/>
        <v/>
      </c>
      <c r="B1376" s="76">
        <f t="shared" si="442"/>
        <v>311</v>
      </c>
      <c r="C1376" s="77">
        <f t="shared" si="443"/>
        <v>21.4</v>
      </c>
      <c r="D1376" s="78" t="str">
        <f t="shared" si="444"/>
        <v>(전)</v>
      </c>
      <c r="E1376" s="79">
        <f t="shared" si="445"/>
        <v>1.4</v>
      </c>
      <c r="F1376" s="80">
        <v>700</v>
      </c>
      <c r="G1376" s="81">
        <v>56.62</v>
      </c>
      <c r="H1376" s="81">
        <v>52.99</v>
      </c>
      <c r="I1376" s="81">
        <v>3.6299999999999955</v>
      </c>
      <c r="J1376" s="81" t="s">
        <v>105</v>
      </c>
      <c r="K1376" s="81" t="s">
        <v>95</v>
      </c>
      <c r="L1376" s="82">
        <v>0</v>
      </c>
      <c r="M1376" s="83" t="s">
        <v>100</v>
      </c>
      <c r="N1376" s="83" t="s">
        <v>100</v>
      </c>
      <c r="O1376" s="83" t="s">
        <v>100</v>
      </c>
      <c r="P1376" s="84">
        <v>0</v>
      </c>
      <c r="Q1376" s="85">
        <f t="shared" si="446"/>
        <v>1</v>
      </c>
      <c r="R1376" s="91">
        <v>12461.4</v>
      </c>
      <c r="S1376" s="87"/>
      <c r="T1376" s="88">
        <f>IF(S1376=0,0,SUM($S$5:S1376))</f>
        <v>0</v>
      </c>
      <c r="U1376" s="89">
        <f t="shared" si="435"/>
        <v>0</v>
      </c>
      <c r="V1376" s="89">
        <f t="shared" si="436"/>
        <v>0</v>
      </c>
      <c r="W1376" s="90">
        <f t="shared" si="437"/>
        <v>0</v>
      </c>
      <c r="X1376" s="90">
        <f t="shared" si="438"/>
        <v>0</v>
      </c>
      <c r="Y1376" s="89">
        <f t="shared" si="439"/>
        <v>0</v>
      </c>
      <c r="Z1376" s="89">
        <f t="shared" si="440"/>
        <v>0</v>
      </c>
      <c r="AA1376" s="87"/>
      <c r="AB1376" s="87"/>
      <c r="AD1376" s="186" t="s">
        <v>145</v>
      </c>
    </row>
    <row r="1377" spans="1:30" s="74" customFormat="1" ht="12.95" customHeight="1">
      <c r="A1377" s="75" t="str">
        <f t="shared" si="441"/>
        <v/>
      </c>
      <c r="B1377" s="76">
        <f t="shared" si="442"/>
        <v>311</v>
      </c>
      <c r="C1377" s="77">
        <f t="shared" si="443"/>
        <v>21.4</v>
      </c>
      <c r="D1377" s="78" t="str">
        <f t="shared" si="444"/>
        <v>(후)</v>
      </c>
      <c r="E1377" s="79">
        <f t="shared" si="445"/>
        <v>0</v>
      </c>
      <c r="F1377" s="80">
        <v>700</v>
      </c>
      <c r="G1377" s="81">
        <v>56.62</v>
      </c>
      <c r="H1377" s="81">
        <v>52.99</v>
      </c>
      <c r="I1377" s="81">
        <v>3.6299999999999955</v>
      </c>
      <c r="J1377" s="81" t="s">
        <v>105</v>
      </c>
      <c r="K1377" s="81" t="s">
        <v>113</v>
      </c>
      <c r="L1377" s="82" t="s">
        <v>114</v>
      </c>
      <c r="M1377" s="83" t="s">
        <v>100</v>
      </c>
      <c r="N1377" s="83" t="s">
        <v>100</v>
      </c>
      <c r="O1377" s="83" t="s">
        <v>100</v>
      </c>
      <c r="P1377" s="84">
        <v>0</v>
      </c>
      <c r="Q1377" s="85">
        <f t="shared" si="446"/>
        <v>1</v>
      </c>
      <c r="R1377" s="91">
        <v>12461.4</v>
      </c>
      <c r="S1377" s="87"/>
      <c r="T1377" s="88">
        <f>IF(S1377=0,0,SUM($S$5:S1377))</f>
        <v>0</v>
      </c>
      <c r="U1377" s="89">
        <f t="shared" si="435"/>
        <v>0</v>
      </c>
      <c r="V1377" s="89">
        <f t="shared" si="436"/>
        <v>0</v>
      </c>
      <c r="W1377" s="90">
        <f t="shared" si="437"/>
        <v>0</v>
      </c>
      <c r="X1377" s="90">
        <f t="shared" si="438"/>
        <v>0</v>
      </c>
      <c r="Y1377" s="89">
        <f t="shared" si="439"/>
        <v>0</v>
      </c>
      <c r="Z1377" s="89">
        <f t="shared" si="440"/>
        <v>0</v>
      </c>
      <c r="AA1377" s="87"/>
      <c r="AB1377" s="87"/>
      <c r="AD1377" s="186" t="s">
        <v>145</v>
      </c>
    </row>
    <row r="1378" spans="1:30" s="74" customFormat="1" ht="12.95" customHeight="1">
      <c r="A1378" s="75" t="str">
        <f t="shared" si="441"/>
        <v/>
      </c>
      <c r="B1378" s="76">
        <f t="shared" si="442"/>
        <v>311</v>
      </c>
      <c r="C1378" s="77">
        <f t="shared" si="443"/>
        <v>24</v>
      </c>
      <c r="D1378" s="78" t="str">
        <f t="shared" si="444"/>
        <v>(전)</v>
      </c>
      <c r="E1378" s="79">
        <f t="shared" si="445"/>
        <v>2.6</v>
      </c>
      <c r="F1378" s="80">
        <v>700</v>
      </c>
      <c r="G1378" s="81">
        <v>56.61</v>
      </c>
      <c r="H1378" s="81">
        <v>52.99</v>
      </c>
      <c r="I1378" s="81">
        <v>3.6199999999999974</v>
      </c>
      <c r="J1378" s="81" t="s">
        <v>105</v>
      </c>
      <c r="K1378" s="81" t="s">
        <v>113</v>
      </c>
      <c r="L1378" s="82" t="s">
        <v>114</v>
      </c>
      <c r="M1378" s="83" t="s">
        <v>100</v>
      </c>
      <c r="N1378" s="83" t="s">
        <v>100</v>
      </c>
      <c r="O1378" s="83" t="s">
        <v>100</v>
      </c>
      <c r="P1378" s="84">
        <v>0</v>
      </c>
      <c r="Q1378" s="85">
        <f t="shared" si="446"/>
        <v>1</v>
      </c>
      <c r="R1378" s="91">
        <v>12464</v>
      </c>
      <c r="S1378" s="87"/>
      <c r="T1378" s="88">
        <f>IF(S1378=0,0,SUM($S$5:S1378))</f>
        <v>0</v>
      </c>
      <c r="U1378" s="89">
        <f t="shared" si="435"/>
        <v>0</v>
      </c>
      <c r="V1378" s="89">
        <f t="shared" si="436"/>
        <v>0</v>
      </c>
      <c r="W1378" s="90">
        <f t="shared" si="437"/>
        <v>0</v>
      </c>
      <c r="X1378" s="90">
        <f t="shared" si="438"/>
        <v>0</v>
      </c>
      <c r="Y1378" s="89">
        <f t="shared" si="439"/>
        <v>0</v>
      </c>
      <c r="Z1378" s="89">
        <f t="shared" si="440"/>
        <v>0</v>
      </c>
      <c r="AA1378" s="87"/>
      <c r="AB1378" s="87"/>
      <c r="AD1378" s="186" t="s">
        <v>145</v>
      </c>
    </row>
    <row r="1379" spans="1:30" s="74" customFormat="1" ht="12.95" customHeight="1">
      <c r="A1379" s="75" t="str">
        <f t="shared" si="441"/>
        <v/>
      </c>
      <c r="B1379" s="76">
        <f t="shared" si="442"/>
        <v>311</v>
      </c>
      <c r="C1379" s="77">
        <f t="shared" si="443"/>
        <v>24</v>
      </c>
      <c r="D1379" s="78" t="str">
        <f t="shared" si="444"/>
        <v>(후)</v>
      </c>
      <c r="E1379" s="79">
        <f t="shared" si="445"/>
        <v>0</v>
      </c>
      <c r="F1379" s="80">
        <v>700</v>
      </c>
      <c r="G1379" s="81">
        <v>56.61</v>
      </c>
      <c r="H1379" s="81">
        <v>52.99</v>
      </c>
      <c r="I1379" s="81">
        <v>3.6199999999999974</v>
      </c>
      <c r="J1379" s="81" t="s">
        <v>105</v>
      </c>
      <c r="K1379" s="81" t="s">
        <v>95</v>
      </c>
      <c r="L1379" s="82">
        <v>0</v>
      </c>
      <c r="M1379" s="83" t="s">
        <v>100</v>
      </c>
      <c r="N1379" s="83" t="s">
        <v>100</v>
      </c>
      <c r="O1379" s="83" t="s">
        <v>100</v>
      </c>
      <c r="P1379" s="84">
        <v>0</v>
      </c>
      <c r="Q1379" s="85">
        <f t="shared" si="446"/>
        <v>1</v>
      </c>
      <c r="R1379" s="91">
        <v>12464</v>
      </c>
      <c r="S1379" s="87"/>
      <c r="T1379" s="88">
        <f>IF(S1379=0,0,SUM($S$5:S1379))</f>
        <v>0</v>
      </c>
      <c r="U1379" s="89">
        <f t="shared" si="435"/>
        <v>0</v>
      </c>
      <c r="V1379" s="89">
        <f t="shared" si="436"/>
        <v>0</v>
      </c>
      <c r="W1379" s="90">
        <f t="shared" si="437"/>
        <v>0</v>
      </c>
      <c r="X1379" s="90">
        <f t="shared" si="438"/>
        <v>0</v>
      </c>
      <c r="Y1379" s="89">
        <f t="shared" si="439"/>
        <v>0</v>
      </c>
      <c r="Z1379" s="89">
        <f t="shared" si="440"/>
        <v>0</v>
      </c>
      <c r="AA1379" s="87"/>
      <c r="AB1379" s="87"/>
      <c r="AD1379" s="186" t="s">
        <v>145</v>
      </c>
    </row>
    <row r="1380" spans="1:30" s="74" customFormat="1" ht="12.95" customHeight="1">
      <c r="A1380" s="75" t="str">
        <f t="shared" si="441"/>
        <v/>
      </c>
      <c r="B1380" s="76">
        <f t="shared" si="442"/>
        <v>312</v>
      </c>
      <c r="C1380" s="77">
        <f t="shared" si="443"/>
        <v>0</v>
      </c>
      <c r="D1380" s="78" t="str">
        <f t="shared" si="444"/>
        <v/>
      </c>
      <c r="E1380" s="79">
        <f t="shared" si="445"/>
        <v>16</v>
      </c>
      <c r="F1380" s="80">
        <v>700</v>
      </c>
      <c r="G1380" s="81">
        <v>56.57</v>
      </c>
      <c r="H1380" s="81">
        <v>52.98</v>
      </c>
      <c r="I1380" s="81">
        <v>3.5900000000000034</v>
      </c>
      <c r="J1380" s="81" t="s">
        <v>105</v>
      </c>
      <c r="K1380" s="81" t="s">
        <v>95</v>
      </c>
      <c r="L1380" s="82">
        <v>0</v>
      </c>
      <c r="M1380" s="83" t="s">
        <v>100</v>
      </c>
      <c r="N1380" s="83" t="s">
        <v>100</v>
      </c>
      <c r="O1380" s="83" t="s">
        <v>100</v>
      </c>
      <c r="P1380" s="84">
        <v>0</v>
      </c>
      <c r="Q1380" s="85">
        <f t="shared" si="446"/>
        <v>1</v>
      </c>
      <c r="R1380" s="91">
        <v>12480</v>
      </c>
      <c r="S1380" s="87"/>
      <c r="T1380" s="88">
        <f>IF(S1380=0,0,SUM($S$5:S1380))</f>
        <v>0</v>
      </c>
      <c r="U1380" s="89">
        <f t="shared" si="435"/>
        <v>0</v>
      </c>
      <c r="V1380" s="89">
        <f t="shared" si="436"/>
        <v>0</v>
      </c>
      <c r="W1380" s="90">
        <f t="shared" si="437"/>
        <v>0</v>
      </c>
      <c r="X1380" s="90">
        <f t="shared" si="438"/>
        <v>0</v>
      </c>
      <c r="Y1380" s="89">
        <f t="shared" si="439"/>
        <v>0</v>
      </c>
      <c r="Z1380" s="89">
        <f t="shared" si="440"/>
        <v>0</v>
      </c>
      <c r="AA1380" s="87"/>
      <c r="AB1380" s="87"/>
      <c r="AD1380" s="186" t="s">
        <v>145</v>
      </c>
    </row>
    <row r="1381" spans="1:30" s="74" customFormat="1" ht="12.95" customHeight="1">
      <c r="A1381" s="75" t="str">
        <f t="shared" si="441"/>
        <v/>
      </c>
      <c r="B1381" s="76">
        <f t="shared" si="442"/>
        <v>313</v>
      </c>
      <c r="C1381" s="77">
        <f t="shared" si="443"/>
        <v>0</v>
      </c>
      <c r="D1381" s="78" t="str">
        <f t="shared" si="444"/>
        <v/>
      </c>
      <c r="E1381" s="79">
        <f t="shared" si="445"/>
        <v>40</v>
      </c>
      <c r="F1381" s="80">
        <v>700</v>
      </c>
      <c r="G1381" s="81">
        <v>56.47</v>
      </c>
      <c r="H1381" s="81">
        <v>52.97</v>
      </c>
      <c r="I1381" s="81">
        <v>3.5</v>
      </c>
      <c r="J1381" s="81" t="s">
        <v>105</v>
      </c>
      <c r="K1381" s="81" t="s">
        <v>95</v>
      </c>
      <c r="L1381" s="82">
        <v>0</v>
      </c>
      <c r="M1381" s="83" t="s">
        <v>100</v>
      </c>
      <c r="N1381" s="83" t="s">
        <v>100</v>
      </c>
      <c r="O1381" s="83" t="s">
        <v>100</v>
      </c>
      <c r="P1381" s="84">
        <v>0</v>
      </c>
      <c r="Q1381" s="85">
        <f t="shared" si="446"/>
        <v>1</v>
      </c>
      <c r="R1381" s="91">
        <v>12520</v>
      </c>
      <c r="S1381" s="87"/>
      <c r="T1381" s="88">
        <f>IF(S1381=0,0,SUM($S$5:S1381))</f>
        <v>0</v>
      </c>
      <c r="U1381" s="89">
        <f t="shared" si="435"/>
        <v>0</v>
      </c>
      <c r="V1381" s="89">
        <f t="shared" si="436"/>
        <v>0</v>
      </c>
      <c r="W1381" s="90">
        <f t="shared" si="437"/>
        <v>0</v>
      </c>
      <c r="X1381" s="90">
        <f t="shared" si="438"/>
        <v>0</v>
      </c>
      <c r="Y1381" s="89">
        <f t="shared" si="439"/>
        <v>0</v>
      </c>
      <c r="Z1381" s="89">
        <f t="shared" si="440"/>
        <v>0</v>
      </c>
      <c r="AA1381" s="87"/>
      <c r="AB1381" s="87"/>
      <c r="AD1381" s="186" t="s">
        <v>145</v>
      </c>
    </row>
    <row r="1382" spans="1:30" s="74" customFormat="1" ht="12.95" customHeight="1">
      <c r="A1382" s="75" t="str">
        <f t="shared" si="441"/>
        <v/>
      </c>
      <c r="B1382" s="76">
        <f t="shared" si="442"/>
        <v>313</v>
      </c>
      <c r="C1382" s="77">
        <f t="shared" si="443"/>
        <v>8.9</v>
      </c>
      <c r="D1382" s="78" t="str">
        <f t="shared" si="444"/>
        <v/>
      </c>
      <c r="E1382" s="79">
        <f t="shared" si="445"/>
        <v>8.9</v>
      </c>
      <c r="F1382" s="80">
        <v>700</v>
      </c>
      <c r="G1382" s="81">
        <v>56.45</v>
      </c>
      <c r="H1382" s="81">
        <v>52.97</v>
      </c>
      <c r="I1382" s="81">
        <v>3.480000000000004</v>
      </c>
      <c r="J1382" s="81" t="s">
        <v>105</v>
      </c>
      <c r="K1382" s="81" t="s">
        <v>95</v>
      </c>
      <c r="L1382" s="82">
        <v>0</v>
      </c>
      <c r="M1382" s="83" t="s">
        <v>100</v>
      </c>
      <c r="N1382" s="83" t="s">
        <v>100</v>
      </c>
      <c r="O1382" s="83" t="s">
        <v>100</v>
      </c>
      <c r="P1382" s="84">
        <v>0</v>
      </c>
      <c r="Q1382" s="85">
        <f t="shared" si="446"/>
        <v>1</v>
      </c>
      <c r="R1382" s="91">
        <v>12528.9</v>
      </c>
      <c r="S1382" s="87"/>
      <c r="T1382" s="88">
        <f>IF(S1382=0,0,SUM($S$5:S1382))</f>
        <v>0</v>
      </c>
      <c r="U1382" s="89">
        <f t="shared" si="435"/>
        <v>0</v>
      </c>
      <c r="V1382" s="89">
        <f t="shared" si="436"/>
        <v>0</v>
      </c>
      <c r="W1382" s="90">
        <f t="shared" si="437"/>
        <v>0</v>
      </c>
      <c r="X1382" s="90">
        <f t="shared" si="438"/>
        <v>0</v>
      </c>
      <c r="Y1382" s="89">
        <f t="shared" si="439"/>
        <v>0</v>
      </c>
      <c r="Z1382" s="89">
        <f t="shared" si="440"/>
        <v>0</v>
      </c>
      <c r="AA1382" s="87"/>
      <c r="AB1382" s="87"/>
      <c r="AD1382" s="186" t="s">
        <v>145</v>
      </c>
    </row>
    <row r="1383" spans="1:30" s="74" customFormat="1" ht="12.95" customHeight="1">
      <c r="A1383" s="75" t="str">
        <f t="shared" si="441"/>
        <v/>
      </c>
      <c r="B1383" s="76">
        <f t="shared" si="442"/>
        <v>314</v>
      </c>
      <c r="C1383" s="77">
        <f t="shared" si="443"/>
        <v>0</v>
      </c>
      <c r="D1383" s="78" t="str">
        <f t="shared" si="444"/>
        <v/>
      </c>
      <c r="E1383" s="79">
        <f t="shared" si="445"/>
        <v>31.1</v>
      </c>
      <c r="F1383" s="80">
        <v>700</v>
      </c>
      <c r="G1383" s="81">
        <v>56.31</v>
      </c>
      <c r="H1383" s="81">
        <v>52.95</v>
      </c>
      <c r="I1383" s="81">
        <v>3.3599999999999994</v>
      </c>
      <c r="J1383" s="81" t="s">
        <v>105</v>
      </c>
      <c r="K1383" s="81" t="s">
        <v>95</v>
      </c>
      <c r="L1383" s="82">
        <v>0</v>
      </c>
      <c r="M1383" s="83" t="s">
        <v>100</v>
      </c>
      <c r="N1383" s="83" t="s">
        <v>100</v>
      </c>
      <c r="O1383" s="83" t="s">
        <v>100</v>
      </c>
      <c r="P1383" s="84">
        <v>0</v>
      </c>
      <c r="Q1383" s="85">
        <f t="shared" si="446"/>
        <v>1</v>
      </c>
      <c r="R1383" s="91">
        <v>12560</v>
      </c>
      <c r="S1383" s="87"/>
      <c r="T1383" s="88">
        <f>IF(S1383=0,0,SUM($S$5:S1383))</f>
        <v>0</v>
      </c>
      <c r="U1383" s="89">
        <f t="shared" si="435"/>
        <v>0</v>
      </c>
      <c r="V1383" s="89">
        <f t="shared" si="436"/>
        <v>0</v>
      </c>
      <c r="W1383" s="90">
        <f t="shared" si="437"/>
        <v>0</v>
      </c>
      <c r="X1383" s="90">
        <f t="shared" si="438"/>
        <v>0</v>
      </c>
      <c r="Y1383" s="89">
        <f t="shared" si="439"/>
        <v>0</v>
      </c>
      <c r="Z1383" s="89">
        <f t="shared" si="440"/>
        <v>0</v>
      </c>
      <c r="AA1383" s="87"/>
      <c r="AB1383" s="87"/>
      <c r="AD1383" s="186" t="s">
        <v>145</v>
      </c>
    </row>
    <row r="1384" spans="1:30" s="74" customFormat="1" ht="12.95" customHeight="1">
      <c r="A1384" s="75" t="str">
        <f t="shared" si="441"/>
        <v/>
      </c>
      <c r="B1384" s="76">
        <f t="shared" si="442"/>
        <v>315</v>
      </c>
      <c r="C1384" s="77">
        <f t="shared" si="443"/>
        <v>0</v>
      </c>
      <c r="D1384" s="78" t="str">
        <f t="shared" si="444"/>
        <v/>
      </c>
      <c r="E1384" s="79">
        <f t="shared" si="445"/>
        <v>40</v>
      </c>
      <c r="F1384" s="80">
        <v>700</v>
      </c>
      <c r="G1384" s="81">
        <v>56.13</v>
      </c>
      <c r="H1384" s="81">
        <v>52.94</v>
      </c>
      <c r="I1384" s="81">
        <v>3.1900000000000048</v>
      </c>
      <c r="J1384" s="81" t="s">
        <v>105</v>
      </c>
      <c r="K1384" s="81" t="s">
        <v>95</v>
      </c>
      <c r="L1384" s="82">
        <v>0</v>
      </c>
      <c r="M1384" s="83" t="s">
        <v>100</v>
      </c>
      <c r="N1384" s="83" t="s">
        <v>100</v>
      </c>
      <c r="O1384" s="83" t="s">
        <v>100</v>
      </c>
      <c r="P1384" s="84">
        <v>0</v>
      </c>
      <c r="Q1384" s="85">
        <f t="shared" si="446"/>
        <v>1</v>
      </c>
      <c r="R1384" s="91">
        <v>12600</v>
      </c>
      <c r="S1384" s="87"/>
      <c r="T1384" s="88">
        <f>IF(S1384=0,0,SUM($S$5:S1384))</f>
        <v>0</v>
      </c>
      <c r="U1384" s="89">
        <f t="shared" si="435"/>
        <v>0</v>
      </c>
      <c r="V1384" s="89">
        <f t="shared" si="436"/>
        <v>0</v>
      </c>
      <c r="W1384" s="90">
        <f t="shared" si="437"/>
        <v>0</v>
      </c>
      <c r="X1384" s="90">
        <f t="shared" si="438"/>
        <v>0</v>
      </c>
      <c r="Y1384" s="89">
        <f t="shared" si="439"/>
        <v>0</v>
      </c>
      <c r="Z1384" s="89">
        <f t="shared" si="440"/>
        <v>0</v>
      </c>
      <c r="AA1384" s="87"/>
      <c r="AB1384" s="87"/>
      <c r="AD1384" s="186" t="s">
        <v>145</v>
      </c>
    </row>
    <row r="1385" spans="1:30" s="74" customFormat="1" ht="12.95" customHeight="1">
      <c r="A1385" s="75" t="str">
        <f t="shared" si="441"/>
        <v/>
      </c>
      <c r="B1385" s="76">
        <f t="shared" si="442"/>
        <v>315</v>
      </c>
      <c r="C1385" s="77">
        <f t="shared" si="443"/>
        <v>8.9</v>
      </c>
      <c r="D1385" s="78" t="str">
        <f t="shared" si="444"/>
        <v/>
      </c>
      <c r="E1385" s="79">
        <f t="shared" si="445"/>
        <v>8.9</v>
      </c>
      <c r="F1385" s="80">
        <v>700</v>
      </c>
      <c r="G1385" s="81">
        <v>56.09</v>
      </c>
      <c r="H1385" s="81">
        <v>52.94</v>
      </c>
      <c r="I1385" s="81">
        <v>3.1500000000000057</v>
      </c>
      <c r="J1385" s="81" t="s">
        <v>105</v>
      </c>
      <c r="K1385" s="81" t="s">
        <v>95</v>
      </c>
      <c r="L1385" s="82">
        <v>0</v>
      </c>
      <c r="M1385" s="83" t="s">
        <v>100</v>
      </c>
      <c r="N1385" s="83" t="s">
        <v>100</v>
      </c>
      <c r="O1385" s="83" t="s">
        <v>100</v>
      </c>
      <c r="P1385" s="84">
        <v>0</v>
      </c>
      <c r="Q1385" s="85">
        <f t="shared" si="446"/>
        <v>1</v>
      </c>
      <c r="R1385" s="91">
        <v>12608.9</v>
      </c>
      <c r="S1385" s="87"/>
      <c r="T1385" s="88">
        <f>IF(S1385=0,0,SUM($S$5:S1385))</f>
        <v>0</v>
      </c>
      <c r="U1385" s="89">
        <f t="shared" si="435"/>
        <v>0</v>
      </c>
      <c r="V1385" s="89">
        <f t="shared" si="436"/>
        <v>0</v>
      </c>
      <c r="W1385" s="90">
        <f t="shared" si="437"/>
        <v>0</v>
      </c>
      <c r="X1385" s="90">
        <f t="shared" si="438"/>
        <v>0</v>
      </c>
      <c r="Y1385" s="89">
        <f t="shared" si="439"/>
        <v>0</v>
      </c>
      <c r="Z1385" s="89">
        <f t="shared" si="440"/>
        <v>0</v>
      </c>
      <c r="AA1385" s="87"/>
      <c r="AB1385" s="87"/>
      <c r="AD1385" s="186" t="s">
        <v>145</v>
      </c>
    </row>
    <row r="1386" spans="1:30" s="74" customFormat="1" ht="12.95" customHeight="1">
      <c r="A1386" s="75" t="str">
        <f t="shared" si="441"/>
        <v/>
      </c>
      <c r="B1386" s="76">
        <f t="shared" si="442"/>
        <v>315</v>
      </c>
      <c r="C1386" s="77">
        <f t="shared" si="443"/>
        <v>24.8</v>
      </c>
      <c r="D1386" s="78" t="str">
        <f t="shared" si="444"/>
        <v>(전)</v>
      </c>
      <c r="E1386" s="79">
        <f t="shared" si="445"/>
        <v>15.9</v>
      </c>
      <c r="F1386" s="80">
        <v>700</v>
      </c>
      <c r="G1386" s="81">
        <v>56.11</v>
      </c>
      <c r="H1386" s="81">
        <v>52.93</v>
      </c>
      <c r="I1386" s="81">
        <v>3.1799999999999997</v>
      </c>
      <c r="J1386" s="81" t="s">
        <v>105</v>
      </c>
      <c r="K1386" s="81" t="s">
        <v>95</v>
      </c>
      <c r="L1386" s="82">
        <v>0</v>
      </c>
      <c r="M1386" s="83" t="s">
        <v>100</v>
      </c>
      <c r="N1386" s="83" t="s">
        <v>100</v>
      </c>
      <c r="O1386" s="83" t="s">
        <v>100</v>
      </c>
      <c r="P1386" s="84">
        <v>0</v>
      </c>
      <c r="Q1386" s="85">
        <f t="shared" si="446"/>
        <v>1</v>
      </c>
      <c r="R1386" s="91">
        <v>12624.8</v>
      </c>
      <c r="S1386" s="87"/>
      <c r="T1386" s="88">
        <f>IF(S1386=0,0,SUM($S$5:S1386))</f>
        <v>0</v>
      </c>
      <c r="U1386" s="89">
        <f t="shared" ref="U1386:U1449" si="447">IF(S1386=1,Q1386,0)</f>
        <v>0</v>
      </c>
      <c r="V1386" s="89">
        <f t="shared" ref="V1386:V1449" si="448">IF(S1386=1,R1386,0)</f>
        <v>0</v>
      </c>
      <c r="W1386" s="90">
        <f t="shared" ref="W1386:W1449" si="449">IF($S1386=0,0,G1386)</f>
        <v>0</v>
      </c>
      <c r="X1386" s="90">
        <f t="shared" ref="X1386:X1449" si="450">IF($S1386=0,0,H1386)</f>
        <v>0</v>
      </c>
      <c r="Y1386" s="89">
        <f t="shared" ref="Y1386:Y1449" si="451">IF(S1386=1,J1386,0)</f>
        <v>0</v>
      </c>
      <c r="Z1386" s="89">
        <f t="shared" ref="Z1386:Z1449" si="452">IF(S1386=1,K1386,0)</f>
        <v>0</v>
      </c>
      <c r="AA1386" s="87"/>
      <c r="AB1386" s="87"/>
      <c r="AD1386" s="186" t="s">
        <v>145</v>
      </c>
    </row>
    <row r="1387" spans="1:30" s="74" customFormat="1" ht="12.95" customHeight="1">
      <c r="A1387" s="75" t="str">
        <f t="shared" si="441"/>
        <v/>
      </c>
      <c r="B1387" s="76">
        <f t="shared" si="442"/>
        <v>315</v>
      </c>
      <c r="C1387" s="77">
        <f t="shared" si="443"/>
        <v>24.8</v>
      </c>
      <c r="D1387" s="78" t="str">
        <f t="shared" si="444"/>
        <v>(후)</v>
      </c>
      <c r="E1387" s="79">
        <f t="shared" si="445"/>
        <v>0</v>
      </c>
      <c r="F1387" s="80">
        <v>700</v>
      </c>
      <c r="G1387" s="81">
        <v>56.11</v>
      </c>
      <c r="H1387" s="81">
        <v>52.93</v>
      </c>
      <c r="I1387" s="81">
        <v>3.1799999999999997</v>
      </c>
      <c r="J1387" s="81" t="s">
        <v>103</v>
      </c>
      <c r="K1387" s="81" t="s">
        <v>98</v>
      </c>
      <c r="L1387" s="82">
        <v>0</v>
      </c>
      <c r="M1387" s="83" t="s">
        <v>100</v>
      </c>
      <c r="N1387" s="83" t="s">
        <v>100</v>
      </c>
      <c r="O1387" s="83" t="s">
        <v>100</v>
      </c>
      <c r="P1387" s="84">
        <v>0</v>
      </c>
      <c r="Q1387" s="85">
        <f t="shared" si="446"/>
        <v>1</v>
      </c>
      <c r="R1387" s="91">
        <v>12624.8</v>
      </c>
      <c r="S1387" s="87"/>
      <c r="T1387" s="88">
        <f>IF(S1387=0,0,SUM($S$5:S1387))</f>
        <v>0</v>
      </c>
      <c r="U1387" s="89">
        <f t="shared" si="447"/>
        <v>0</v>
      </c>
      <c r="V1387" s="89">
        <f t="shared" si="448"/>
        <v>0</v>
      </c>
      <c r="W1387" s="90">
        <f t="shared" si="449"/>
        <v>0</v>
      </c>
      <c r="X1387" s="90">
        <f t="shared" si="450"/>
        <v>0</v>
      </c>
      <c r="Y1387" s="89">
        <f t="shared" si="451"/>
        <v>0</v>
      </c>
      <c r="Z1387" s="89">
        <f t="shared" si="452"/>
        <v>0</v>
      </c>
      <c r="AA1387" s="87"/>
      <c r="AB1387" s="87"/>
      <c r="AD1387" s="186" t="s">
        <v>145</v>
      </c>
    </row>
    <row r="1388" spans="1:30" s="74" customFormat="1" ht="12.95" customHeight="1">
      <c r="A1388" s="75" t="str">
        <f t="shared" si="441"/>
        <v/>
      </c>
      <c r="B1388" s="76">
        <f t="shared" si="442"/>
        <v>315</v>
      </c>
      <c r="C1388" s="77">
        <f t="shared" si="443"/>
        <v>27.2</v>
      </c>
      <c r="D1388" s="78" t="str">
        <f t="shared" si="444"/>
        <v/>
      </c>
      <c r="E1388" s="79">
        <f t="shared" si="445"/>
        <v>2.4</v>
      </c>
      <c r="F1388" s="80">
        <v>700</v>
      </c>
      <c r="G1388" s="81">
        <v>56.11</v>
      </c>
      <c r="H1388" s="81">
        <v>52.17</v>
      </c>
      <c r="I1388" s="81">
        <v>3.9399999999999977</v>
      </c>
      <c r="J1388" s="81" t="s">
        <v>103</v>
      </c>
      <c r="K1388" s="81" t="s">
        <v>98</v>
      </c>
      <c r="L1388" s="82">
        <v>0</v>
      </c>
      <c r="M1388" s="83" t="s">
        <v>100</v>
      </c>
      <c r="N1388" s="83" t="s">
        <v>112</v>
      </c>
      <c r="O1388" s="83" t="s">
        <v>100</v>
      </c>
      <c r="P1388" s="84">
        <v>0</v>
      </c>
      <c r="Q1388" s="85">
        <f t="shared" si="446"/>
        <v>1</v>
      </c>
      <c r="R1388" s="91">
        <v>12627.2</v>
      </c>
      <c r="S1388" s="87"/>
      <c r="T1388" s="88">
        <f>IF(S1388=0,0,SUM($S$5:S1388))</f>
        <v>0</v>
      </c>
      <c r="U1388" s="89">
        <f t="shared" si="447"/>
        <v>0</v>
      </c>
      <c r="V1388" s="89">
        <f t="shared" si="448"/>
        <v>0</v>
      </c>
      <c r="W1388" s="90">
        <f t="shared" si="449"/>
        <v>0</v>
      </c>
      <c r="X1388" s="90">
        <f t="shared" si="450"/>
        <v>0</v>
      </c>
      <c r="Y1388" s="89">
        <f t="shared" si="451"/>
        <v>0</v>
      </c>
      <c r="Z1388" s="89">
        <f t="shared" si="452"/>
        <v>0</v>
      </c>
      <c r="AA1388" s="87"/>
      <c r="AB1388" s="87"/>
      <c r="AD1388" s="186" t="s">
        <v>145</v>
      </c>
    </row>
    <row r="1389" spans="1:30" s="74" customFormat="1" ht="12.95" customHeight="1">
      <c r="A1389" s="75" t="str">
        <f t="shared" si="441"/>
        <v/>
      </c>
      <c r="B1389" s="76">
        <f t="shared" si="442"/>
        <v>315</v>
      </c>
      <c r="C1389" s="77">
        <f t="shared" si="443"/>
        <v>34.799999999999997</v>
      </c>
      <c r="D1389" s="78" t="str">
        <f t="shared" si="444"/>
        <v>(전)</v>
      </c>
      <c r="E1389" s="79">
        <f t="shared" si="445"/>
        <v>7.6</v>
      </c>
      <c r="F1389" s="80">
        <v>700</v>
      </c>
      <c r="G1389" s="81">
        <v>56.12</v>
      </c>
      <c r="H1389" s="81">
        <v>49.75</v>
      </c>
      <c r="I1389" s="81">
        <v>6.3699999999999974</v>
      </c>
      <c r="J1389" s="81" t="s">
        <v>103</v>
      </c>
      <c r="K1389" s="81" t="s">
        <v>98</v>
      </c>
      <c r="L1389" s="82">
        <v>0</v>
      </c>
      <c r="M1389" s="83" t="s">
        <v>100</v>
      </c>
      <c r="N1389" s="83" t="s">
        <v>110</v>
      </c>
      <c r="O1389" s="83" t="s">
        <v>100</v>
      </c>
      <c r="P1389" s="84">
        <v>0</v>
      </c>
      <c r="Q1389" s="85">
        <f t="shared" si="446"/>
        <v>1</v>
      </c>
      <c r="R1389" s="91">
        <v>12634.8</v>
      </c>
      <c r="S1389" s="87"/>
      <c r="T1389" s="88">
        <f>IF(S1389=0,0,SUM($S$5:S1389))</f>
        <v>0</v>
      </c>
      <c r="U1389" s="89">
        <f t="shared" si="447"/>
        <v>0</v>
      </c>
      <c r="V1389" s="89">
        <f t="shared" si="448"/>
        <v>0</v>
      </c>
      <c r="W1389" s="90">
        <f t="shared" si="449"/>
        <v>0</v>
      </c>
      <c r="X1389" s="90">
        <f t="shared" si="450"/>
        <v>0</v>
      </c>
      <c r="Y1389" s="89">
        <f t="shared" si="451"/>
        <v>0</v>
      </c>
      <c r="Z1389" s="89">
        <f t="shared" si="452"/>
        <v>0</v>
      </c>
      <c r="AA1389" s="87"/>
      <c r="AB1389" s="87"/>
      <c r="AD1389" s="186" t="s">
        <v>145</v>
      </c>
    </row>
    <row r="1390" spans="1:30" s="74" customFormat="1" ht="12.95" customHeight="1">
      <c r="A1390" s="75" t="str">
        <f t="shared" si="441"/>
        <v/>
      </c>
      <c r="B1390" s="76">
        <f t="shared" si="442"/>
        <v>315</v>
      </c>
      <c r="C1390" s="77">
        <f t="shared" si="443"/>
        <v>34.799999999999997</v>
      </c>
      <c r="D1390" s="78" t="str">
        <f t="shared" si="444"/>
        <v>(후)</v>
      </c>
      <c r="E1390" s="79">
        <f t="shared" si="445"/>
        <v>0</v>
      </c>
      <c r="F1390" s="80">
        <v>700</v>
      </c>
      <c r="G1390" s="81">
        <v>56.12</v>
      </c>
      <c r="H1390" s="81">
        <v>49.75</v>
      </c>
      <c r="I1390" s="81">
        <v>6.3699999999999974</v>
      </c>
      <c r="J1390" s="81" t="s">
        <v>103</v>
      </c>
      <c r="K1390" s="81" t="s">
        <v>107</v>
      </c>
      <c r="L1390" s="82">
        <v>0</v>
      </c>
      <c r="M1390" s="83" t="s">
        <v>100</v>
      </c>
      <c r="N1390" s="83" t="s">
        <v>100</v>
      </c>
      <c r="O1390" s="83" t="s">
        <v>109</v>
      </c>
      <c r="P1390" s="84">
        <v>0</v>
      </c>
      <c r="Q1390" s="85">
        <f t="shared" si="446"/>
        <v>1</v>
      </c>
      <c r="R1390" s="91">
        <v>12634.8</v>
      </c>
      <c r="S1390" s="87"/>
      <c r="T1390" s="88">
        <f>IF(S1390=0,0,SUM($S$5:S1390))</f>
        <v>0</v>
      </c>
      <c r="U1390" s="89">
        <f t="shared" si="447"/>
        <v>0</v>
      </c>
      <c r="V1390" s="89">
        <f t="shared" si="448"/>
        <v>0</v>
      </c>
      <c r="W1390" s="90">
        <f t="shared" si="449"/>
        <v>0</v>
      </c>
      <c r="X1390" s="90">
        <f t="shared" si="450"/>
        <v>0</v>
      </c>
      <c r="Y1390" s="89">
        <f t="shared" si="451"/>
        <v>0</v>
      </c>
      <c r="Z1390" s="89">
        <f t="shared" si="452"/>
        <v>0</v>
      </c>
      <c r="AA1390" s="87"/>
      <c r="AB1390" s="87"/>
      <c r="AD1390" s="186" t="s">
        <v>145</v>
      </c>
    </row>
    <row r="1391" spans="1:30" s="74" customFormat="1" ht="12.95" customHeight="1">
      <c r="A1391" s="75" t="str">
        <f t="shared" si="441"/>
        <v/>
      </c>
      <c r="B1391" s="76">
        <f t="shared" si="442"/>
        <v>315</v>
      </c>
      <c r="C1391" s="77">
        <f t="shared" si="443"/>
        <v>37.4</v>
      </c>
      <c r="D1391" s="78" t="str">
        <f t="shared" si="444"/>
        <v/>
      </c>
      <c r="E1391" s="79">
        <f t="shared" si="445"/>
        <v>2.6</v>
      </c>
      <c r="F1391" s="80">
        <v>700</v>
      </c>
      <c r="G1391" s="81">
        <v>56.12</v>
      </c>
      <c r="H1391" s="81">
        <v>49.75</v>
      </c>
      <c r="I1391" s="81">
        <v>6.3699999999999974</v>
      </c>
      <c r="J1391" s="81" t="s">
        <v>103</v>
      </c>
      <c r="K1391" s="81" t="s">
        <v>107</v>
      </c>
      <c r="L1391" s="82">
        <v>0</v>
      </c>
      <c r="M1391" s="83" t="s">
        <v>100</v>
      </c>
      <c r="N1391" s="83" t="s">
        <v>100</v>
      </c>
      <c r="O1391" s="83" t="s">
        <v>100</v>
      </c>
      <c r="P1391" s="84">
        <v>0</v>
      </c>
      <c r="Q1391" s="85">
        <f t="shared" si="446"/>
        <v>1</v>
      </c>
      <c r="R1391" s="91">
        <v>12637.4</v>
      </c>
      <c r="S1391" s="87"/>
      <c r="T1391" s="88">
        <f>IF(S1391=0,0,SUM($S$5:S1391))</f>
        <v>0</v>
      </c>
      <c r="U1391" s="89">
        <f t="shared" si="447"/>
        <v>0</v>
      </c>
      <c r="V1391" s="89">
        <f t="shared" si="448"/>
        <v>0</v>
      </c>
      <c r="W1391" s="90">
        <f t="shared" si="449"/>
        <v>0</v>
      </c>
      <c r="X1391" s="90">
        <f t="shared" si="450"/>
        <v>0</v>
      </c>
      <c r="Y1391" s="89">
        <f t="shared" si="451"/>
        <v>0</v>
      </c>
      <c r="Z1391" s="89">
        <f t="shared" si="452"/>
        <v>0</v>
      </c>
      <c r="AA1391" s="87"/>
      <c r="AB1391" s="87"/>
      <c r="AD1391" s="186" t="s">
        <v>145</v>
      </c>
    </row>
    <row r="1392" spans="1:30" s="74" customFormat="1" ht="12.95" customHeight="1">
      <c r="A1392" s="75" t="str">
        <f t="shared" si="441"/>
        <v/>
      </c>
      <c r="B1392" s="76">
        <f t="shared" si="442"/>
        <v>316</v>
      </c>
      <c r="C1392" s="77">
        <f t="shared" si="443"/>
        <v>0</v>
      </c>
      <c r="D1392" s="78" t="str">
        <f t="shared" si="444"/>
        <v/>
      </c>
      <c r="E1392" s="79">
        <f t="shared" si="445"/>
        <v>2.6</v>
      </c>
      <c r="F1392" s="80">
        <v>700</v>
      </c>
      <c r="G1392" s="81">
        <v>57.49</v>
      </c>
      <c r="H1392" s="81">
        <v>49.75</v>
      </c>
      <c r="I1392" s="81">
        <v>7.740000000000002</v>
      </c>
      <c r="J1392" s="81" t="s">
        <v>103</v>
      </c>
      <c r="K1392" s="81" t="s">
        <v>107</v>
      </c>
      <c r="L1392" s="82">
        <v>0</v>
      </c>
      <c r="M1392" s="83" t="s">
        <v>100</v>
      </c>
      <c r="N1392" s="83" t="s">
        <v>100</v>
      </c>
      <c r="O1392" s="83" t="s">
        <v>100</v>
      </c>
      <c r="P1392" s="84">
        <v>0</v>
      </c>
      <c r="Q1392" s="85">
        <f t="shared" si="446"/>
        <v>1</v>
      </c>
      <c r="R1392" s="91">
        <v>12640</v>
      </c>
      <c r="S1392" s="87"/>
      <c r="T1392" s="88">
        <f>IF(S1392=0,0,SUM($S$5:S1392))</f>
        <v>0</v>
      </c>
      <c r="U1392" s="89">
        <f t="shared" si="447"/>
        <v>0</v>
      </c>
      <c r="V1392" s="89">
        <f t="shared" si="448"/>
        <v>0</v>
      </c>
      <c r="W1392" s="90">
        <f t="shared" si="449"/>
        <v>0</v>
      </c>
      <c r="X1392" s="90">
        <f t="shared" si="450"/>
        <v>0</v>
      </c>
      <c r="Y1392" s="89">
        <f t="shared" si="451"/>
        <v>0</v>
      </c>
      <c r="Z1392" s="89">
        <f t="shared" si="452"/>
        <v>0</v>
      </c>
      <c r="AA1392" s="87"/>
      <c r="AB1392" s="87"/>
      <c r="AD1392" s="186" t="s">
        <v>145</v>
      </c>
    </row>
    <row r="1393" spans="1:30" s="74" customFormat="1" ht="12.95" customHeight="1">
      <c r="A1393" s="75" t="str">
        <f t="shared" si="441"/>
        <v/>
      </c>
      <c r="B1393" s="76">
        <f t="shared" si="442"/>
        <v>316</v>
      </c>
      <c r="C1393" s="77">
        <f t="shared" si="443"/>
        <v>4.5</v>
      </c>
      <c r="D1393" s="78" t="str">
        <f t="shared" si="444"/>
        <v/>
      </c>
      <c r="E1393" s="79">
        <f t="shared" si="445"/>
        <v>4.5</v>
      </c>
      <c r="F1393" s="80">
        <v>700</v>
      </c>
      <c r="G1393" s="81">
        <v>59.86</v>
      </c>
      <c r="H1393" s="81">
        <v>49.75</v>
      </c>
      <c r="I1393" s="81">
        <v>10.11</v>
      </c>
      <c r="J1393" s="81" t="s">
        <v>103</v>
      </c>
      <c r="K1393" s="81" t="s">
        <v>107</v>
      </c>
      <c r="L1393" s="82">
        <v>0</v>
      </c>
      <c r="M1393" s="83" t="s">
        <v>100</v>
      </c>
      <c r="N1393" s="83" t="s">
        <v>100</v>
      </c>
      <c r="O1393" s="83" t="s">
        <v>100</v>
      </c>
      <c r="P1393" s="84">
        <v>0</v>
      </c>
      <c r="Q1393" s="85">
        <f t="shared" si="446"/>
        <v>1</v>
      </c>
      <c r="R1393" s="91">
        <v>12644.5</v>
      </c>
      <c r="S1393" s="87"/>
      <c r="T1393" s="88">
        <f>IF(S1393=0,0,SUM($S$5:S1393))</f>
        <v>0</v>
      </c>
      <c r="U1393" s="89">
        <f t="shared" si="447"/>
        <v>0</v>
      </c>
      <c r="V1393" s="89">
        <f t="shared" si="448"/>
        <v>0</v>
      </c>
      <c r="W1393" s="90">
        <f t="shared" si="449"/>
        <v>0</v>
      </c>
      <c r="X1393" s="90">
        <f t="shared" si="450"/>
        <v>0</v>
      </c>
      <c r="Y1393" s="89">
        <f t="shared" si="451"/>
        <v>0</v>
      </c>
      <c r="Z1393" s="89">
        <f t="shared" si="452"/>
        <v>0</v>
      </c>
      <c r="AA1393" s="87"/>
      <c r="AB1393" s="87"/>
      <c r="AD1393" s="186" t="s">
        <v>145</v>
      </c>
    </row>
    <row r="1394" spans="1:30" s="74" customFormat="1" ht="12.95" customHeight="1">
      <c r="A1394" s="75" t="str">
        <f t="shared" si="441"/>
        <v/>
      </c>
      <c r="B1394" s="76">
        <f t="shared" si="442"/>
        <v>316</v>
      </c>
      <c r="C1394" s="77">
        <f t="shared" si="443"/>
        <v>14.1</v>
      </c>
      <c r="D1394" s="78" t="str">
        <f t="shared" si="444"/>
        <v/>
      </c>
      <c r="E1394" s="79">
        <f t="shared" si="445"/>
        <v>9.6</v>
      </c>
      <c r="F1394" s="80">
        <v>700</v>
      </c>
      <c r="G1394" s="81">
        <v>59.94</v>
      </c>
      <c r="H1394" s="81">
        <v>49.75</v>
      </c>
      <c r="I1394" s="81">
        <v>10.189999999999998</v>
      </c>
      <c r="J1394" s="81" t="s">
        <v>103</v>
      </c>
      <c r="K1394" s="81" t="s">
        <v>107</v>
      </c>
      <c r="L1394" s="82">
        <v>0</v>
      </c>
      <c r="M1394" s="83" t="s">
        <v>100</v>
      </c>
      <c r="N1394" s="83" t="s">
        <v>100</v>
      </c>
      <c r="O1394" s="83" t="s">
        <v>100</v>
      </c>
      <c r="P1394" s="84">
        <v>0</v>
      </c>
      <c r="Q1394" s="85">
        <f t="shared" si="446"/>
        <v>1</v>
      </c>
      <c r="R1394" s="91">
        <v>12654.1</v>
      </c>
      <c r="S1394" s="87"/>
      <c r="T1394" s="88">
        <f>IF(S1394=0,0,SUM($S$5:S1394))</f>
        <v>0</v>
      </c>
      <c r="U1394" s="89">
        <f t="shared" si="447"/>
        <v>0</v>
      </c>
      <c r="V1394" s="89">
        <f t="shared" si="448"/>
        <v>0</v>
      </c>
      <c r="W1394" s="90">
        <f t="shared" si="449"/>
        <v>0</v>
      </c>
      <c r="X1394" s="90">
        <f t="shared" si="450"/>
        <v>0</v>
      </c>
      <c r="Y1394" s="89">
        <f t="shared" si="451"/>
        <v>0</v>
      </c>
      <c r="Z1394" s="89">
        <f t="shared" si="452"/>
        <v>0</v>
      </c>
      <c r="AA1394" s="87"/>
      <c r="AB1394" s="87"/>
      <c r="AD1394" s="186" t="s">
        <v>145</v>
      </c>
    </row>
    <row r="1395" spans="1:30" s="74" customFormat="1" ht="12.95" customHeight="1">
      <c r="A1395" s="75" t="str">
        <f t="shared" si="441"/>
        <v/>
      </c>
      <c r="B1395" s="76">
        <f t="shared" si="442"/>
        <v>316</v>
      </c>
      <c r="C1395" s="77">
        <f t="shared" si="443"/>
        <v>19.2</v>
      </c>
      <c r="D1395" s="78" t="str">
        <f t="shared" si="444"/>
        <v/>
      </c>
      <c r="E1395" s="79">
        <f t="shared" si="445"/>
        <v>5.0999999999999996</v>
      </c>
      <c r="F1395" s="80">
        <v>700</v>
      </c>
      <c r="G1395" s="81">
        <v>56.8</v>
      </c>
      <c r="H1395" s="81">
        <v>49.75</v>
      </c>
      <c r="I1395" s="81">
        <v>7.0499999999999972</v>
      </c>
      <c r="J1395" s="81" t="s">
        <v>103</v>
      </c>
      <c r="K1395" s="81" t="s">
        <v>107</v>
      </c>
      <c r="L1395" s="82">
        <v>0</v>
      </c>
      <c r="M1395" s="83" t="s">
        <v>100</v>
      </c>
      <c r="N1395" s="83" t="s">
        <v>100</v>
      </c>
      <c r="O1395" s="83" t="s">
        <v>100</v>
      </c>
      <c r="P1395" s="84">
        <v>0</v>
      </c>
      <c r="Q1395" s="85">
        <f t="shared" si="446"/>
        <v>1</v>
      </c>
      <c r="R1395" s="91">
        <v>12659.2</v>
      </c>
      <c r="S1395" s="87"/>
      <c r="T1395" s="88">
        <f>IF(S1395=0,0,SUM($S$5:S1395))</f>
        <v>0</v>
      </c>
      <c r="U1395" s="89">
        <f t="shared" si="447"/>
        <v>0</v>
      </c>
      <c r="V1395" s="89">
        <f t="shared" si="448"/>
        <v>0</v>
      </c>
      <c r="W1395" s="90">
        <f t="shared" si="449"/>
        <v>0</v>
      </c>
      <c r="X1395" s="90">
        <f t="shared" si="450"/>
        <v>0</v>
      </c>
      <c r="Y1395" s="89">
        <f t="shared" si="451"/>
        <v>0</v>
      </c>
      <c r="Z1395" s="89">
        <f t="shared" si="452"/>
        <v>0</v>
      </c>
      <c r="AA1395" s="87"/>
      <c r="AB1395" s="87"/>
      <c r="AD1395" s="186" t="s">
        <v>145</v>
      </c>
    </row>
    <row r="1396" spans="1:30" s="74" customFormat="1" ht="12.95" customHeight="1">
      <c r="A1396" s="75" t="str">
        <f t="shared" si="441"/>
        <v/>
      </c>
      <c r="B1396" s="76">
        <f t="shared" si="442"/>
        <v>316</v>
      </c>
      <c r="C1396" s="77">
        <f t="shared" si="443"/>
        <v>30</v>
      </c>
      <c r="D1396" s="78" t="str">
        <f t="shared" si="444"/>
        <v/>
      </c>
      <c r="E1396" s="79">
        <f t="shared" si="445"/>
        <v>10.8</v>
      </c>
      <c r="F1396" s="80">
        <v>700</v>
      </c>
      <c r="G1396" s="81">
        <v>56.8</v>
      </c>
      <c r="H1396" s="81">
        <v>49.75</v>
      </c>
      <c r="I1396" s="81">
        <v>7.0499999999999972</v>
      </c>
      <c r="J1396" s="81" t="s">
        <v>103</v>
      </c>
      <c r="K1396" s="81" t="s">
        <v>107</v>
      </c>
      <c r="L1396" s="82">
        <v>0</v>
      </c>
      <c r="M1396" s="83" t="s">
        <v>100</v>
      </c>
      <c r="N1396" s="83" t="s">
        <v>100</v>
      </c>
      <c r="O1396" s="83" t="s">
        <v>100</v>
      </c>
      <c r="P1396" s="84">
        <v>0</v>
      </c>
      <c r="Q1396" s="85">
        <f t="shared" si="446"/>
        <v>1</v>
      </c>
      <c r="R1396" s="91">
        <v>12670</v>
      </c>
      <c r="S1396" s="87"/>
      <c r="T1396" s="88">
        <f>IF(S1396=0,0,SUM($S$5:S1396))</f>
        <v>0</v>
      </c>
      <c r="U1396" s="89">
        <f t="shared" si="447"/>
        <v>0</v>
      </c>
      <c r="V1396" s="89">
        <f t="shared" si="448"/>
        <v>0</v>
      </c>
      <c r="W1396" s="90">
        <f t="shared" si="449"/>
        <v>0</v>
      </c>
      <c r="X1396" s="90">
        <f t="shared" si="450"/>
        <v>0</v>
      </c>
      <c r="Y1396" s="89">
        <f t="shared" si="451"/>
        <v>0</v>
      </c>
      <c r="Z1396" s="89">
        <f t="shared" si="452"/>
        <v>0</v>
      </c>
      <c r="AA1396" s="87"/>
      <c r="AB1396" s="87"/>
      <c r="AD1396" s="186" t="s">
        <v>145</v>
      </c>
    </row>
    <row r="1397" spans="1:30" s="74" customFormat="1" ht="12.95" customHeight="1">
      <c r="A1397" s="75" t="str">
        <f t="shared" si="441"/>
        <v/>
      </c>
      <c r="B1397" s="76">
        <f t="shared" si="442"/>
        <v>316</v>
      </c>
      <c r="C1397" s="77">
        <f t="shared" si="443"/>
        <v>33.6</v>
      </c>
      <c r="D1397" s="78" t="str">
        <f t="shared" si="444"/>
        <v/>
      </c>
      <c r="E1397" s="79">
        <f t="shared" si="445"/>
        <v>3.6</v>
      </c>
      <c r="F1397" s="80">
        <v>700</v>
      </c>
      <c r="G1397" s="81">
        <v>55.24</v>
      </c>
      <c r="H1397" s="81">
        <v>49.75</v>
      </c>
      <c r="I1397" s="81">
        <v>5.490000000000002</v>
      </c>
      <c r="J1397" s="81" t="s">
        <v>103</v>
      </c>
      <c r="K1397" s="81" t="s">
        <v>107</v>
      </c>
      <c r="L1397" s="82">
        <v>0</v>
      </c>
      <c r="M1397" s="83" t="s">
        <v>100</v>
      </c>
      <c r="N1397" s="83" t="s">
        <v>100</v>
      </c>
      <c r="O1397" s="83" t="s">
        <v>100</v>
      </c>
      <c r="P1397" s="84">
        <v>0</v>
      </c>
      <c r="Q1397" s="85">
        <f t="shared" si="446"/>
        <v>1</v>
      </c>
      <c r="R1397" s="91">
        <v>12673.6</v>
      </c>
      <c r="S1397" s="87"/>
      <c r="T1397" s="88">
        <f>IF(S1397=0,0,SUM($S$5:S1397))</f>
        <v>0</v>
      </c>
      <c r="U1397" s="89">
        <f t="shared" si="447"/>
        <v>0</v>
      </c>
      <c r="V1397" s="89">
        <f t="shared" si="448"/>
        <v>0</v>
      </c>
      <c r="W1397" s="90">
        <f t="shared" si="449"/>
        <v>0</v>
      </c>
      <c r="X1397" s="90">
        <f t="shared" si="450"/>
        <v>0</v>
      </c>
      <c r="Y1397" s="89">
        <f t="shared" si="451"/>
        <v>0</v>
      </c>
      <c r="Z1397" s="89">
        <f t="shared" si="452"/>
        <v>0</v>
      </c>
      <c r="AA1397" s="87"/>
      <c r="AB1397" s="87"/>
      <c r="AD1397" s="186" t="s">
        <v>145</v>
      </c>
    </row>
    <row r="1398" spans="1:30" s="74" customFormat="1" ht="12.95" customHeight="1">
      <c r="A1398" s="75" t="str">
        <f t="shared" si="441"/>
        <v/>
      </c>
      <c r="B1398" s="76">
        <f t="shared" si="442"/>
        <v>317</v>
      </c>
      <c r="C1398" s="77">
        <f t="shared" si="443"/>
        <v>0</v>
      </c>
      <c r="D1398" s="78" t="str">
        <f t="shared" si="444"/>
        <v/>
      </c>
      <c r="E1398" s="79">
        <f t="shared" si="445"/>
        <v>6.4</v>
      </c>
      <c r="F1398" s="80">
        <v>700</v>
      </c>
      <c r="G1398" s="81">
        <v>55.08</v>
      </c>
      <c r="H1398" s="81">
        <v>49.75</v>
      </c>
      <c r="I1398" s="81">
        <v>5.3299999999999983</v>
      </c>
      <c r="J1398" s="81" t="s">
        <v>103</v>
      </c>
      <c r="K1398" s="81" t="s">
        <v>107</v>
      </c>
      <c r="L1398" s="82">
        <v>0</v>
      </c>
      <c r="M1398" s="83" t="s">
        <v>100</v>
      </c>
      <c r="N1398" s="83" t="s">
        <v>100</v>
      </c>
      <c r="O1398" s="83" t="s">
        <v>100</v>
      </c>
      <c r="P1398" s="84">
        <v>0</v>
      </c>
      <c r="Q1398" s="85">
        <f t="shared" si="446"/>
        <v>1</v>
      </c>
      <c r="R1398" s="91">
        <v>12680</v>
      </c>
      <c r="S1398" s="87"/>
      <c r="T1398" s="88">
        <f>IF(S1398=0,0,SUM($S$5:S1398))</f>
        <v>0</v>
      </c>
      <c r="U1398" s="89">
        <f t="shared" si="447"/>
        <v>0</v>
      </c>
      <c r="V1398" s="89">
        <f t="shared" si="448"/>
        <v>0</v>
      </c>
      <c r="W1398" s="90">
        <f t="shared" si="449"/>
        <v>0</v>
      </c>
      <c r="X1398" s="90">
        <f t="shared" si="450"/>
        <v>0</v>
      </c>
      <c r="Y1398" s="89">
        <f t="shared" si="451"/>
        <v>0</v>
      </c>
      <c r="Z1398" s="89">
        <f t="shared" si="452"/>
        <v>0</v>
      </c>
      <c r="AA1398" s="87"/>
      <c r="AB1398" s="87"/>
      <c r="AD1398" s="186" t="s">
        <v>145</v>
      </c>
    </row>
    <row r="1399" spans="1:30" s="74" customFormat="1" ht="12.95" customHeight="1">
      <c r="A1399" s="75" t="str">
        <f t="shared" si="441"/>
        <v/>
      </c>
      <c r="B1399" s="76">
        <f t="shared" si="442"/>
        <v>318</v>
      </c>
      <c r="C1399" s="77">
        <f t="shared" si="443"/>
        <v>0</v>
      </c>
      <c r="D1399" s="78" t="str">
        <f t="shared" si="444"/>
        <v/>
      </c>
      <c r="E1399" s="79">
        <f t="shared" si="445"/>
        <v>40</v>
      </c>
      <c r="F1399" s="80">
        <v>700</v>
      </c>
      <c r="G1399" s="81">
        <v>54.1</v>
      </c>
      <c r="H1399" s="81">
        <v>49.75</v>
      </c>
      <c r="I1399" s="81">
        <v>4.3500000000000014</v>
      </c>
      <c r="J1399" s="81" t="s">
        <v>103</v>
      </c>
      <c r="K1399" s="81" t="s">
        <v>107</v>
      </c>
      <c r="L1399" s="82">
        <v>0</v>
      </c>
      <c r="M1399" s="83" t="s">
        <v>100</v>
      </c>
      <c r="N1399" s="83" t="s">
        <v>100</v>
      </c>
      <c r="O1399" s="83" t="s">
        <v>100</v>
      </c>
      <c r="P1399" s="84">
        <v>0</v>
      </c>
      <c r="Q1399" s="85">
        <f t="shared" si="446"/>
        <v>1</v>
      </c>
      <c r="R1399" s="91">
        <v>12720</v>
      </c>
      <c r="S1399" s="87"/>
      <c r="T1399" s="88">
        <f>IF(S1399=0,0,SUM($S$5:S1399))</f>
        <v>0</v>
      </c>
      <c r="U1399" s="89">
        <f t="shared" si="447"/>
        <v>0</v>
      </c>
      <c r="V1399" s="89">
        <f t="shared" si="448"/>
        <v>0</v>
      </c>
      <c r="W1399" s="90">
        <f t="shared" si="449"/>
        <v>0</v>
      </c>
      <c r="X1399" s="90">
        <f t="shared" si="450"/>
        <v>0</v>
      </c>
      <c r="Y1399" s="89">
        <f t="shared" si="451"/>
        <v>0</v>
      </c>
      <c r="Z1399" s="89">
        <f t="shared" si="452"/>
        <v>0</v>
      </c>
      <c r="AA1399" s="87"/>
      <c r="AB1399" s="87"/>
      <c r="AD1399" s="186" t="s">
        <v>145</v>
      </c>
    </row>
    <row r="1400" spans="1:30" s="74" customFormat="1" ht="12.95" customHeight="1">
      <c r="A1400" s="75" t="str">
        <f t="shared" si="441"/>
        <v/>
      </c>
      <c r="B1400" s="76">
        <f t="shared" si="442"/>
        <v>318</v>
      </c>
      <c r="C1400" s="77">
        <f t="shared" si="443"/>
        <v>3.5</v>
      </c>
      <c r="D1400" s="78" t="str">
        <f t="shared" si="444"/>
        <v/>
      </c>
      <c r="E1400" s="79">
        <f t="shared" si="445"/>
        <v>3.5</v>
      </c>
      <c r="F1400" s="80">
        <v>700</v>
      </c>
      <c r="G1400" s="81">
        <v>54.01</v>
      </c>
      <c r="H1400" s="81">
        <v>49.75</v>
      </c>
      <c r="I1400" s="81">
        <v>4.259999999999998</v>
      </c>
      <c r="J1400" s="81" t="s">
        <v>103</v>
      </c>
      <c r="K1400" s="81" t="s">
        <v>107</v>
      </c>
      <c r="L1400" s="82">
        <v>0</v>
      </c>
      <c r="M1400" s="83" t="s">
        <v>100</v>
      </c>
      <c r="N1400" s="83" t="s">
        <v>100</v>
      </c>
      <c r="O1400" s="83" t="s">
        <v>100</v>
      </c>
      <c r="P1400" s="84">
        <v>0</v>
      </c>
      <c r="Q1400" s="85">
        <f t="shared" si="446"/>
        <v>1</v>
      </c>
      <c r="R1400" s="91">
        <v>12723.5</v>
      </c>
      <c r="S1400" s="87"/>
      <c r="T1400" s="88">
        <f>IF(S1400=0,0,SUM($S$5:S1400))</f>
        <v>0</v>
      </c>
      <c r="U1400" s="89">
        <f t="shared" si="447"/>
        <v>0</v>
      </c>
      <c r="V1400" s="89">
        <f t="shared" si="448"/>
        <v>0</v>
      </c>
      <c r="W1400" s="90">
        <f t="shared" si="449"/>
        <v>0</v>
      </c>
      <c r="X1400" s="90">
        <f t="shared" si="450"/>
        <v>0</v>
      </c>
      <c r="Y1400" s="89">
        <f t="shared" si="451"/>
        <v>0</v>
      </c>
      <c r="Z1400" s="89">
        <f t="shared" si="452"/>
        <v>0</v>
      </c>
      <c r="AA1400" s="87"/>
      <c r="AB1400" s="87"/>
      <c r="AD1400" s="186" t="s">
        <v>145</v>
      </c>
    </row>
    <row r="1401" spans="1:30" s="74" customFormat="1" ht="12.95" customHeight="1">
      <c r="A1401" s="75" t="str">
        <f t="shared" si="441"/>
        <v/>
      </c>
      <c r="B1401" s="76">
        <f t="shared" si="442"/>
        <v>318</v>
      </c>
      <c r="C1401" s="77">
        <f t="shared" si="443"/>
        <v>4.5999999999999996</v>
      </c>
      <c r="D1401" s="78" t="str">
        <f t="shared" si="444"/>
        <v/>
      </c>
      <c r="E1401" s="79">
        <f t="shared" si="445"/>
        <v>1.1000000000000001</v>
      </c>
      <c r="F1401" s="80">
        <v>700</v>
      </c>
      <c r="G1401" s="81">
        <v>53.6</v>
      </c>
      <c r="H1401" s="81">
        <v>49.75</v>
      </c>
      <c r="I1401" s="81">
        <v>3.8500000000000014</v>
      </c>
      <c r="J1401" s="81" t="s">
        <v>103</v>
      </c>
      <c r="K1401" s="81" t="s">
        <v>107</v>
      </c>
      <c r="L1401" s="82">
        <v>0</v>
      </c>
      <c r="M1401" s="83" t="s">
        <v>100</v>
      </c>
      <c r="N1401" s="83" t="s">
        <v>100</v>
      </c>
      <c r="O1401" s="83" t="s">
        <v>100</v>
      </c>
      <c r="P1401" s="84">
        <v>0</v>
      </c>
      <c r="Q1401" s="85">
        <f t="shared" si="446"/>
        <v>1</v>
      </c>
      <c r="R1401" s="91">
        <v>12724.6</v>
      </c>
      <c r="S1401" s="87"/>
      <c r="T1401" s="88">
        <f>IF(S1401=0,0,SUM($S$5:S1401))</f>
        <v>0</v>
      </c>
      <c r="U1401" s="89">
        <f t="shared" si="447"/>
        <v>0</v>
      </c>
      <c r="V1401" s="89">
        <f t="shared" si="448"/>
        <v>0</v>
      </c>
      <c r="W1401" s="90">
        <f t="shared" si="449"/>
        <v>0</v>
      </c>
      <c r="X1401" s="90">
        <f t="shared" si="450"/>
        <v>0</v>
      </c>
      <c r="Y1401" s="89">
        <f t="shared" si="451"/>
        <v>0</v>
      </c>
      <c r="Z1401" s="89">
        <f t="shared" si="452"/>
        <v>0</v>
      </c>
      <c r="AA1401" s="87"/>
      <c r="AB1401" s="87"/>
      <c r="AD1401" s="186" t="s">
        <v>145</v>
      </c>
    </row>
    <row r="1402" spans="1:30" s="74" customFormat="1" ht="12.95" customHeight="1">
      <c r="A1402" s="75" t="str">
        <f t="shared" si="441"/>
        <v/>
      </c>
      <c r="B1402" s="76">
        <f t="shared" si="442"/>
        <v>318</v>
      </c>
      <c r="C1402" s="77">
        <f t="shared" si="443"/>
        <v>38.9</v>
      </c>
      <c r="D1402" s="78" t="str">
        <f t="shared" si="444"/>
        <v/>
      </c>
      <c r="E1402" s="79">
        <f t="shared" si="445"/>
        <v>34.299999999999997</v>
      </c>
      <c r="F1402" s="80">
        <v>700</v>
      </c>
      <c r="G1402" s="81">
        <v>53.6</v>
      </c>
      <c r="H1402" s="81">
        <v>49.75</v>
      </c>
      <c r="I1402" s="81">
        <v>3.8500000000000014</v>
      </c>
      <c r="J1402" s="81" t="s">
        <v>103</v>
      </c>
      <c r="K1402" s="81" t="s">
        <v>107</v>
      </c>
      <c r="L1402" s="82">
        <v>0</v>
      </c>
      <c r="M1402" s="83" t="s">
        <v>100</v>
      </c>
      <c r="N1402" s="83" t="s">
        <v>100</v>
      </c>
      <c r="O1402" s="83" t="s">
        <v>100</v>
      </c>
      <c r="P1402" s="84">
        <v>0</v>
      </c>
      <c r="Q1402" s="85">
        <f t="shared" si="446"/>
        <v>1</v>
      </c>
      <c r="R1402" s="91">
        <v>12758.9</v>
      </c>
      <c r="S1402" s="87"/>
      <c r="T1402" s="88">
        <f>IF(S1402=0,0,SUM($S$5:S1402))</f>
        <v>0</v>
      </c>
      <c r="U1402" s="89">
        <f t="shared" si="447"/>
        <v>0</v>
      </c>
      <c r="V1402" s="89">
        <f t="shared" si="448"/>
        <v>0</v>
      </c>
      <c r="W1402" s="90">
        <f t="shared" si="449"/>
        <v>0</v>
      </c>
      <c r="X1402" s="90">
        <f t="shared" si="450"/>
        <v>0</v>
      </c>
      <c r="Y1402" s="89">
        <f t="shared" si="451"/>
        <v>0</v>
      </c>
      <c r="Z1402" s="89">
        <f t="shared" si="452"/>
        <v>0</v>
      </c>
      <c r="AA1402" s="87"/>
      <c r="AB1402" s="87"/>
      <c r="AD1402" s="186" t="s">
        <v>145</v>
      </c>
    </row>
    <row r="1403" spans="1:30" s="74" customFormat="1" ht="12.95" customHeight="1">
      <c r="A1403" s="75" t="str">
        <f t="shared" si="441"/>
        <v/>
      </c>
      <c r="B1403" s="76">
        <f t="shared" si="442"/>
        <v>319</v>
      </c>
      <c r="C1403" s="77">
        <f t="shared" si="443"/>
        <v>0</v>
      </c>
      <c r="D1403" s="78" t="str">
        <f t="shared" si="444"/>
        <v/>
      </c>
      <c r="E1403" s="79">
        <f t="shared" si="445"/>
        <v>1.1000000000000001</v>
      </c>
      <c r="F1403" s="80">
        <v>700</v>
      </c>
      <c r="G1403" s="81">
        <v>53.77</v>
      </c>
      <c r="H1403" s="81">
        <v>49.75</v>
      </c>
      <c r="I1403" s="81">
        <v>4.0200000000000031</v>
      </c>
      <c r="J1403" s="81" t="s">
        <v>103</v>
      </c>
      <c r="K1403" s="81" t="s">
        <v>107</v>
      </c>
      <c r="L1403" s="82">
        <v>0</v>
      </c>
      <c r="M1403" s="83" t="s">
        <v>100</v>
      </c>
      <c r="N1403" s="83" t="s">
        <v>100</v>
      </c>
      <c r="O1403" s="83" t="s">
        <v>100</v>
      </c>
      <c r="P1403" s="84">
        <v>0</v>
      </c>
      <c r="Q1403" s="85">
        <f t="shared" si="446"/>
        <v>1</v>
      </c>
      <c r="R1403" s="91">
        <v>12760</v>
      </c>
      <c r="S1403" s="87"/>
      <c r="T1403" s="88">
        <f>IF(S1403=0,0,SUM($S$5:S1403))</f>
        <v>0</v>
      </c>
      <c r="U1403" s="89">
        <f t="shared" si="447"/>
        <v>0</v>
      </c>
      <c r="V1403" s="89">
        <f t="shared" si="448"/>
        <v>0</v>
      </c>
      <c r="W1403" s="90">
        <f t="shared" si="449"/>
        <v>0</v>
      </c>
      <c r="X1403" s="90">
        <f t="shared" si="450"/>
        <v>0</v>
      </c>
      <c r="Y1403" s="89">
        <f t="shared" si="451"/>
        <v>0</v>
      </c>
      <c r="Z1403" s="89">
        <f t="shared" si="452"/>
        <v>0</v>
      </c>
      <c r="AA1403" s="87"/>
      <c r="AB1403" s="87"/>
      <c r="AD1403" s="186" t="s">
        <v>145</v>
      </c>
    </row>
    <row r="1404" spans="1:30" s="74" customFormat="1" ht="12.95" customHeight="1">
      <c r="A1404" s="75" t="str">
        <f t="shared" si="441"/>
        <v/>
      </c>
      <c r="B1404" s="76">
        <f t="shared" si="442"/>
        <v>319</v>
      </c>
      <c r="C1404" s="77">
        <f t="shared" si="443"/>
        <v>2.7</v>
      </c>
      <c r="D1404" s="78" t="str">
        <f t="shared" si="444"/>
        <v/>
      </c>
      <c r="E1404" s="79">
        <f t="shared" si="445"/>
        <v>2.7</v>
      </c>
      <c r="F1404" s="80">
        <v>700</v>
      </c>
      <c r="G1404" s="81">
        <v>54.18</v>
      </c>
      <c r="H1404" s="81">
        <v>49.75</v>
      </c>
      <c r="I1404" s="81">
        <v>4.43</v>
      </c>
      <c r="J1404" s="81" t="s">
        <v>103</v>
      </c>
      <c r="K1404" s="81" t="s">
        <v>107</v>
      </c>
      <c r="L1404" s="82">
        <v>0</v>
      </c>
      <c r="M1404" s="83" t="s">
        <v>100</v>
      </c>
      <c r="N1404" s="83" t="s">
        <v>100</v>
      </c>
      <c r="O1404" s="83" t="s">
        <v>100</v>
      </c>
      <c r="P1404" s="84">
        <v>0</v>
      </c>
      <c r="Q1404" s="85">
        <f t="shared" si="446"/>
        <v>1</v>
      </c>
      <c r="R1404" s="91">
        <v>12762.7</v>
      </c>
      <c r="S1404" s="87"/>
      <c r="T1404" s="88">
        <f>IF(S1404=0,0,SUM($S$5:S1404))</f>
        <v>0</v>
      </c>
      <c r="U1404" s="89">
        <f t="shared" si="447"/>
        <v>0</v>
      </c>
      <c r="V1404" s="89">
        <f t="shared" si="448"/>
        <v>0</v>
      </c>
      <c r="W1404" s="90">
        <f t="shared" si="449"/>
        <v>0</v>
      </c>
      <c r="X1404" s="90">
        <f t="shared" si="450"/>
        <v>0</v>
      </c>
      <c r="Y1404" s="89">
        <f t="shared" si="451"/>
        <v>0</v>
      </c>
      <c r="Z1404" s="89">
        <f t="shared" si="452"/>
        <v>0</v>
      </c>
      <c r="AA1404" s="87"/>
      <c r="AB1404" s="87"/>
      <c r="AD1404" s="186" t="s">
        <v>145</v>
      </c>
    </row>
    <row r="1405" spans="1:30" s="74" customFormat="1" ht="12.95" customHeight="1">
      <c r="A1405" s="75" t="str">
        <f t="shared" si="441"/>
        <v/>
      </c>
      <c r="B1405" s="76">
        <f t="shared" si="442"/>
        <v>319</v>
      </c>
      <c r="C1405" s="77">
        <f t="shared" si="443"/>
        <v>9.8000000000000007</v>
      </c>
      <c r="D1405" s="78" t="str">
        <f t="shared" si="444"/>
        <v/>
      </c>
      <c r="E1405" s="79">
        <f t="shared" si="445"/>
        <v>7.1</v>
      </c>
      <c r="F1405" s="80">
        <v>700</v>
      </c>
      <c r="G1405" s="81">
        <v>54.16</v>
      </c>
      <c r="H1405" s="81">
        <v>49.75</v>
      </c>
      <c r="I1405" s="81">
        <v>4.4099999999999966</v>
      </c>
      <c r="J1405" s="81" t="s">
        <v>103</v>
      </c>
      <c r="K1405" s="81" t="s">
        <v>107</v>
      </c>
      <c r="L1405" s="82">
        <v>0</v>
      </c>
      <c r="M1405" s="83" t="s">
        <v>100</v>
      </c>
      <c r="N1405" s="83" t="s">
        <v>100</v>
      </c>
      <c r="O1405" s="83" t="s">
        <v>100</v>
      </c>
      <c r="P1405" s="84">
        <v>0</v>
      </c>
      <c r="Q1405" s="85">
        <f t="shared" si="446"/>
        <v>1</v>
      </c>
      <c r="R1405" s="91">
        <v>12769.8</v>
      </c>
      <c r="S1405" s="87"/>
      <c r="T1405" s="88">
        <f>IF(S1405=0,0,SUM($S$5:S1405))</f>
        <v>0</v>
      </c>
      <c r="U1405" s="89">
        <f t="shared" si="447"/>
        <v>0</v>
      </c>
      <c r="V1405" s="89">
        <f t="shared" si="448"/>
        <v>0</v>
      </c>
      <c r="W1405" s="90">
        <f t="shared" si="449"/>
        <v>0</v>
      </c>
      <c r="X1405" s="90">
        <f t="shared" si="450"/>
        <v>0</v>
      </c>
      <c r="Y1405" s="89">
        <f t="shared" si="451"/>
        <v>0</v>
      </c>
      <c r="Z1405" s="89">
        <f t="shared" si="452"/>
        <v>0</v>
      </c>
      <c r="AA1405" s="87"/>
      <c r="AB1405" s="87"/>
      <c r="AD1405" s="186" t="s">
        <v>145</v>
      </c>
    </row>
    <row r="1406" spans="1:30" s="74" customFormat="1" ht="12.95" customHeight="1">
      <c r="A1406" s="75" t="str">
        <f t="shared" si="441"/>
        <v/>
      </c>
      <c r="B1406" s="76">
        <f t="shared" si="442"/>
        <v>319</v>
      </c>
      <c r="C1406" s="77">
        <f t="shared" si="443"/>
        <v>16.3</v>
      </c>
      <c r="D1406" s="78" t="str">
        <f t="shared" si="444"/>
        <v/>
      </c>
      <c r="E1406" s="79">
        <f t="shared" si="445"/>
        <v>6.5</v>
      </c>
      <c r="F1406" s="80">
        <v>700</v>
      </c>
      <c r="G1406" s="81">
        <v>53.89</v>
      </c>
      <c r="H1406" s="81">
        <v>49.75</v>
      </c>
      <c r="I1406" s="81">
        <v>4.1400000000000006</v>
      </c>
      <c r="J1406" s="81" t="s">
        <v>103</v>
      </c>
      <c r="K1406" s="81" t="s">
        <v>107</v>
      </c>
      <c r="L1406" s="82">
        <v>0</v>
      </c>
      <c r="M1406" s="83" t="s">
        <v>100</v>
      </c>
      <c r="N1406" s="83" t="s">
        <v>100</v>
      </c>
      <c r="O1406" s="83" t="s">
        <v>100</v>
      </c>
      <c r="P1406" s="84">
        <v>0</v>
      </c>
      <c r="Q1406" s="85">
        <f t="shared" si="446"/>
        <v>1</v>
      </c>
      <c r="R1406" s="91">
        <v>12776.3</v>
      </c>
      <c r="S1406" s="87"/>
      <c r="T1406" s="88">
        <f>IF(S1406=0,0,SUM($S$5:S1406))</f>
        <v>0</v>
      </c>
      <c r="U1406" s="89">
        <f t="shared" si="447"/>
        <v>0</v>
      </c>
      <c r="V1406" s="89">
        <f t="shared" si="448"/>
        <v>0</v>
      </c>
      <c r="W1406" s="90">
        <f t="shared" si="449"/>
        <v>0</v>
      </c>
      <c r="X1406" s="90">
        <f t="shared" si="450"/>
        <v>0</v>
      </c>
      <c r="Y1406" s="89">
        <f t="shared" si="451"/>
        <v>0</v>
      </c>
      <c r="Z1406" s="89">
        <f t="shared" si="452"/>
        <v>0</v>
      </c>
      <c r="AA1406" s="87"/>
      <c r="AB1406" s="87"/>
      <c r="AD1406" s="186" t="s">
        <v>145</v>
      </c>
    </row>
    <row r="1407" spans="1:30" s="74" customFormat="1" ht="12.95" customHeight="1">
      <c r="A1407" s="75" t="str">
        <f t="shared" si="441"/>
        <v/>
      </c>
      <c r="B1407" s="76">
        <f t="shared" si="442"/>
        <v>319</v>
      </c>
      <c r="C1407" s="77">
        <f t="shared" si="443"/>
        <v>17.399999999999999</v>
      </c>
      <c r="D1407" s="78" t="str">
        <f t="shared" si="444"/>
        <v/>
      </c>
      <c r="E1407" s="79">
        <f t="shared" si="445"/>
        <v>1.1000000000000001</v>
      </c>
      <c r="F1407" s="80">
        <v>700</v>
      </c>
      <c r="G1407" s="81">
        <v>53.28</v>
      </c>
      <c r="H1407" s="81">
        <v>49.75</v>
      </c>
      <c r="I1407" s="81">
        <v>3.5300000000000011</v>
      </c>
      <c r="J1407" s="81" t="s">
        <v>103</v>
      </c>
      <c r="K1407" s="81" t="s">
        <v>107</v>
      </c>
      <c r="L1407" s="82">
        <v>0</v>
      </c>
      <c r="M1407" s="83" t="s">
        <v>100</v>
      </c>
      <c r="N1407" s="83" t="s">
        <v>100</v>
      </c>
      <c r="O1407" s="83" t="s">
        <v>100</v>
      </c>
      <c r="P1407" s="84">
        <v>0</v>
      </c>
      <c r="Q1407" s="85">
        <f t="shared" si="446"/>
        <v>1</v>
      </c>
      <c r="R1407" s="91">
        <v>12777.4</v>
      </c>
      <c r="S1407" s="87"/>
      <c r="T1407" s="88">
        <f>IF(S1407=0,0,SUM($S$5:S1407))</f>
        <v>0</v>
      </c>
      <c r="U1407" s="89">
        <f t="shared" si="447"/>
        <v>0</v>
      </c>
      <c r="V1407" s="89">
        <f t="shared" si="448"/>
        <v>0</v>
      </c>
      <c r="W1407" s="90">
        <f t="shared" si="449"/>
        <v>0</v>
      </c>
      <c r="X1407" s="90">
        <f t="shared" si="450"/>
        <v>0</v>
      </c>
      <c r="Y1407" s="89">
        <f t="shared" si="451"/>
        <v>0</v>
      </c>
      <c r="Z1407" s="89">
        <f t="shared" si="452"/>
        <v>0</v>
      </c>
      <c r="AA1407" s="87"/>
      <c r="AB1407" s="87"/>
      <c r="AD1407" s="186" t="s">
        <v>145</v>
      </c>
    </row>
    <row r="1408" spans="1:30" s="74" customFormat="1" ht="12.95" customHeight="1">
      <c r="A1408" s="75" t="str">
        <f t="shared" si="441"/>
        <v/>
      </c>
      <c r="B1408" s="76">
        <f t="shared" si="442"/>
        <v>319</v>
      </c>
      <c r="C1408" s="77">
        <f t="shared" si="443"/>
        <v>25.5</v>
      </c>
      <c r="D1408" s="78" t="str">
        <f t="shared" si="444"/>
        <v/>
      </c>
      <c r="E1408" s="79">
        <f t="shared" si="445"/>
        <v>8.1</v>
      </c>
      <c r="F1408" s="80">
        <v>700</v>
      </c>
      <c r="G1408" s="81">
        <v>53.06</v>
      </c>
      <c r="H1408" s="81">
        <v>49.75</v>
      </c>
      <c r="I1408" s="81">
        <v>3.3100000000000023</v>
      </c>
      <c r="J1408" s="81" t="s">
        <v>103</v>
      </c>
      <c r="K1408" s="81" t="s">
        <v>107</v>
      </c>
      <c r="L1408" s="82">
        <v>0</v>
      </c>
      <c r="M1408" s="83" t="s">
        <v>100</v>
      </c>
      <c r="N1408" s="83" t="s">
        <v>100</v>
      </c>
      <c r="O1408" s="83" t="s">
        <v>100</v>
      </c>
      <c r="P1408" s="84">
        <v>0</v>
      </c>
      <c r="Q1408" s="85">
        <f t="shared" si="446"/>
        <v>1</v>
      </c>
      <c r="R1408" s="91">
        <v>12785.5</v>
      </c>
      <c r="S1408" s="87"/>
      <c r="T1408" s="88">
        <f>IF(S1408=0,0,SUM($S$5:S1408))</f>
        <v>0</v>
      </c>
      <c r="U1408" s="89">
        <f t="shared" si="447"/>
        <v>0</v>
      </c>
      <c r="V1408" s="89">
        <f t="shared" si="448"/>
        <v>0</v>
      </c>
      <c r="W1408" s="90">
        <f t="shared" si="449"/>
        <v>0</v>
      </c>
      <c r="X1408" s="90">
        <f t="shared" si="450"/>
        <v>0</v>
      </c>
      <c r="Y1408" s="89">
        <f t="shared" si="451"/>
        <v>0</v>
      </c>
      <c r="Z1408" s="89">
        <f t="shared" si="452"/>
        <v>0</v>
      </c>
      <c r="AA1408" s="87"/>
      <c r="AB1408" s="87"/>
      <c r="AD1408" s="186" t="s">
        <v>145</v>
      </c>
    </row>
    <row r="1409" spans="1:30" s="74" customFormat="1" ht="12.95" customHeight="1">
      <c r="A1409" s="75" t="str">
        <f t="shared" ref="A1409:A1472" si="453">IF(P1409&gt;0,P1409,"")</f>
        <v/>
      </c>
      <c r="B1409" s="76">
        <f t="shared" ref="B1409:B1472" si="454">ROUNDDOWN(R1409/$P$2,0)</f>
        <v>320</v>
      </c>
      <c r="C1409" s="77">
        <f t="shared" ref="C1409:C1472" si="455">ROUND(R1409-(B1409*$P$2),2)</f>
        <v>0</v>
      </c>
      <c r="D1409" s="78" t="str">
        <f t="shared" ref="D1409:D1472" si="456">IF(D1408="(전)","(후)",IF(AND(B1409=B1410,C1409=C1410),"(전)",""))</f>
        <v/>
      </c>
      <c r="E1409" s="79">
        <f t="shared" ref="E1409:E1472" si="457">IF(P1409&gt;0,0,ROUND(((B1409*$P$2)+C1409)-((B1408*$P$2)+C1408),2))</f>
        <v>14.5</v>
      </c>
      <c r="F1409" s="80">
        <v>700</v>
      </c>
      <c r="G1409" s="81">
        <v>53.01</v>
      </c>
      <c r="H1409" s="81">
        <v>49.75</v>
      </c>
      <c r="I1409" s="81">
        <v>3.259999999999998</v>
      </c>
      <c r="J1409" s="81" t="s">
        <v>103</v>
      </c>
      <c r="K1409" s="81" t="s">
        <v>107</v>
      </c>
      <c r="L1409" s="82">
        <v>0</v>
      </c>
      <c r="M1409" s="83" t="s">
        <v>100</v>
      </c>
      <c r="N1409" s="83" t="s">
        <v>100</v>
      </c>
      <c r="O1409" s="83" t="s">
        <v>100</v>
      </c>
      <c r="P1409" s="84">
        <v>0</v>
      </c>
      <c r="Q1409" s="85">
        <f t="shared" si="446"/>
        <v>1</v>
      </c>
      <c r="R1409" s="91">
        <v>12800</v>
      </c>
      <c r="S1409" s="87"/>
      <c r="T1409" s="88">
        <f>IF(S1409=0,0,SUM($S$5:S1409))</f>
        <v>0</v>
      </c>
      <c r="U1409" s="89">
        <f t="shared" si="447"/>
        <v>0</v>
      </c>
      <c r="V1409" s="89">
        <f t="shared" si="448"/>
        <v>0</v>
      </c>
      <c r="W1409" s="90">
        <f t="shared" si="449"/>
        <v>0</v>
      </c>
      <c r="X1409" s="90">
        <f t="shared" si="450"/>
        <v>0</v>
      </c>
      <c r="Y1409" s="89">
        <f t="shared" si="451"/>
        <v>0</v>
      </c>
      <c r="Z1409" s="89">
        <f t="shared" si="452"/>
        <v>0</v>
      </c>
      <c r="AA1409" s="87"/>
      <c r="AB1409" s="87"/>
      <c r="AD1409" s="186" t="s">
        <v>145</v>
      </c>
    </row>
    <row r="1410" spans="1:30" s="74" customFormat="1" ht="12.95" customHeight="1">
      <c r="A1410" s="75" t="str">
        <f t="shared" si="453"/>
        <v/>
      </c>
      <c r="B1410" s="76">
        <f t="shared" si="454"/>
        <v>321</v>
      </c>
      <c r="C1410" s="77">
        <f t="shared" si="455"/>
        <v>0</v>
      </c>
      <c r="D1410" s="78" t="str">
        <f t="shared" si="456"/>
        <v/>
      </c>
      <c r="E1410" s="79">
        <f t="shared" si="457"/>
        <v>40</v>
      </c>
      <c r="F1410" s="80">
        <v>700</v>
      </c>
      <c r="G1410" s="81">
        <v>52.87</v>
      </c>
      <c r="H1410" s="81">
        <v>49.75</v>
      </c>
      <c r="I1410" s="81">
        <v>3.1199999999999974</v>
      </c>
      <c r="J1410" s="81" t="s">
        <v>103</v>
      </c>
      <c r="K1410" s="81" t="s">
        <v>107</v>
      </c>
      <c r="L1410" s="82">
        <v>0</v>
      </c>
      <c r="M1410" s="83" t="s">
        <v>100</v>
      </c>
      <c r="N1410" s="83" t="s">
        <v>100</v>
      </c>
      <c r="O1410" s="83" t="s">
        <v>100</v>
      </c>
      <c r="P1410" s="84">
        <v>0</v>
      </c>
      <c r="Q1410" s="85">
        <f t="shared" si="446"/>
        <v>1</v>
      </c>
      <c r="R1410" s="91">
        <v>12840</v>
      </c>
      <c r="S1410" s="87"/>
      <c r="T1410" s="88">
        <f>IF(S1410=0,0,SUM($S$5:S1410))</f>
        <v>0</v>
      </c>
      <c r="U1410" s="89">
        <f t="shared" si="447"/>
        <v>0</v>
      </c>
      <c r="V1410" s="89">
        <f t="shared" si="448"/>
        <v>0</v>
      </c>
      <c r="W1410" s="90">
        <f t="shared" si="449"/>
        <v>0</v>
      </c>
      <c r="X1410" s="90">
        <f t="shared" si="450"/>
        <v>0</v>
      </c>
      <c r="Y1410" s="89">
        <f t="shared" si="451"/>
        <v>0</v>
      </c>
      <c r="Z1410" s="89">
        <f t="shared" si="452"/>
        <v>0</v>
      </c>
      <c r="AA1410" s="87"/>
      <c r="AB1410" s="87"/>
      <c r="AD1410" s="186" t="s">
        <v>145</v>
      </c>
    </row>
    <row r="1411" spans="1:30" s="74" customFormat="1" ht="12.95" customHeight="1">
      <c r="A1411" s="75" t="str">
        <f t="shared" si="453"/>
        <v/>
      </c>
      <c r="B1411" s="76">
        <f t="shared" si="454"/>
        <v>321</v>
      </c>
      <c r="C1411" s="77">
        <f t="shared" si="455"/>
        <v>21.3</v>
      </c>
      <c r="D1411" s="78" t="str">
        <f t="shared" si="456"/>
        <v/>
      </c>
      <c r="E1411" s="79">
        <f t="shared" si="457"/>
        <v>21.3</v>
      </c>
      <c r="F1411" s="80">
        <v>700</v>
      </c>
      <c r="G1411" s="81">
        <v>52.8</v>
      </c>
      <c r="H1411" s="81">
        <v>49.75</v>
      </c>
      <c r="I1411" s="81">
        <v>3.0499999999999972</v>
      </c>
      <c r="J1411" s="81" t="s">
        <v>103</v>
      </c>
      <c r="K1411" s="81" t="s">
        <v>107</v>
      </c>
      <c r="L1411" s="82">
        <v>0</v>
      </c>
      <c r="M1411" s="83" t="s">
        <v>100</v>
      </c>
      <c r="N1411" s="83" t="s">
        <v>100</v>
      </c>
      <c r="O1411" s="83" t="s">
        <v>100</v>
      </c>
      <c r="P1411" s="84">
        <v>0</v>
      </c>
      <c r="Q1411" s="85">
        <f t="shared" ref="Q1411:Q1474" si="458">IF(P1411=0,Q1410,P1411)</f>
        <v>1</v>
      </c>
      <c r="R1411" s="91">
        <v>12861.3</v>
      </c>
      <c r="S1411" s="87"/>
      <c r="T1411" s="88">
        <f>IF(S1411=0,0,SUM($S$5:S1411))</f>
        <v>0</v>
      </c>
      <c r="U1411" s="89">
        <f t="shared" si="447"/>
        <v>0</v>
      </c>
      <c r="V1411" s="89">
        <f t="shared" si="448"/>
        <v>0</v>
      </c>
      <c r="W1411" s="90">
        <f t="shared" si="449"/>
        <v>0</v>
      </c>
      <c r="X1411" s="90">
        <f t="shared" si="450"/>
        <v>0</v>
      </c>
      <c r="Y1411" s="89">
        <f t="shared" si="451"/>
        <v>0</v>
      </c>
      <c r="Z1411" s="89">
        <f t="shared" si="452"/>
        <v>0</v>
      </c>
      <c r="AA1411" s="87"/>
      <c r="AB1411" s="87"/>
      <c r="AD1411" s="186" t="s">
        <v>145</v>
      </c>
    </row>
    <row r="1412" spans="1:30" s="74" customFormat="1" ht="12.95" customHeight="1">
      <c r="A1412" s="75" t="str">
        <f t="shared" si="453"/>
        <v/>
      </c>
      <c r="B1412" s="76">
        <f t="shared" si="454"/>
        <v>321</v>
      </c>
      <c r="C1412" s="77">
        <f t="shared" si="455"/>
        <v>22.8</v>
      </c>
      <c r="D1412" s="78" t="str">
        <f t="shared" si="456"/>
        <v/>
      </c>
      <c r="E1412" s="79">
        <f t="shared" si="457"/>
        <v>1.5</v>
      </c>
      <c r="F1412" s="80">
        <v>700</v>
      </c>
      <c r="G1412" s="81">
        <v>53.59</v>
      </c>
      <c r="H1412" s="81">
        <v>49.75</v>
      </c>
      <c r="I1412" s="81">
        <v>3.8400000000000034</v>
      </c>
      <c r="J1412" s="81" t="s">
        <v>103</v>
      </c>
      <c r="K1412" s="81" t="s">
        <v>107</v>
      </c>
      <c r="L1412" s="82">
        <v>0</v>
      </c>
      <c r="M1412" s="83" t="s">
        <v>100</v>
      </c>
      <c r="N1412" s="83" t="s">
        <v>100</v>
      </c>
      <c r="O1412" s="83" t="s">
        <v>100</v>
      </c>
      <c r="P1412" s="84">
        <v>0</v>
      </c>
      <c r="Q1412" s="85">
        <f t="shared" si="458"/>
        <v>1</v>
      </c>
      <c r="R1412" s="91">
        <v>12862.8</v>
      </c>
      <c r="S1412" s="87"/>
      <c r="T1412" s="88">
        <f>IF(S1412=0,0,SUM($S$5:S1412))</f>
        <v>0</v>
      </c>
      <c r="U1412" s="89">
        <f t="shared" si="447"/>
        <v>0</v>
      </c>
      <c r="V1412" s="89">
        <f t="shared" si="448"/>
        <v>0</v>
      </c>
      <c r="W1412" s="90">
        <f t="shared" si="449"/>
        <v>0</v>
      </c>
      <c r="X1412" s="90">
        <f t="shared" si="450"/>
        <v>0</v>
      </c>
      <c r="Y1412" s="89">
        <f t="shared" si="451"/>
        <v>0</v>
      </c>
      <c r="Z1412" s="89">
        <f t="shared" si="452"/>
        <v>0</v>
      </c>
      <c r="AA1412" s="87"/>
      <c r="AB1412" s="87"/>
      <c r="AD1412" s="186" t="s">
        <v>145</v>
      </c>
    </row>
    <row r="1413" spans="1:30" s="74" customFormat="1" ht="12.95" customHeight="1">
      <c r="A1413" s="75" t="str">
        <f t="shared" si="453"/>
        <v/>
      </c>
      <c r="B1413" s="76">
        <f t="shared" si="454"/>
        <v>322</v>
      </c>
      <c r="C1413" s="77">
        <f t="shared" si="455"/>
        <v>0</v>
      </c>
      <c r="D1413" s="78" t="str">
        <f t="shared" si="456"/>
        <v/>
      </c>
      <c r="E1413" s="79">
        <f t="shared" si="457"/>
        <v>17.2</v>
      </c>
      <c r="F1413" s="80">
        <v>700</v>
      </c>
      <c r="G1413" s="81">
        <v>53.21</v>
      </c>
      <c r="H1413" s="81">
        <v>49.75</v>
      </c>
      <c r="I1413" s="81">
        <v>3.4600000000000009</v>
      </c>
      <c r="J1413" s="81" t="s">
        <v>103</v>
      </c>
      <c r="K1413" s="81" t="s">
        <v>107</v>
      </c>
      <c r="L1413" s="82">
        <v>0</v>
      </c>
      <c r="M1413" s="83" t="s">
        <v>100</v>
      </c>
      <c r="N1413" s="83" t="s">
        <v>100</v>
      </c>
      <c r="O1413" s="83" t="s">
        <v>100</v>
      </c>
      <c r="P1413" s="84">
        <v>0</v>
      </c>
      <c r="Q1413" s="85">
        <f t="shared" si="458"/>
        <v>1</v>
      </c>
      <c r="R1413" s="91">
        <v>12880</v>
      </c>
      <c r="S1413" s="87"/>
      <c r="T1413" s="88">
        <f>IF(S1413=0,0,SUM($S$5:S1413))</f>
        <v>0</v>
      </c>
      <c r="U1413" s="89">
        <f t="shared" si="447"/>
        <v>0</v>
      </c>
      <c r="V1413" s="89">
        <f t="shared" si="448"/>
        <v>0</v>
      </c>
      <c r="W1413" s="90">
        <f t="shared" si="449"/>
        <v>0</v>
      </c>
      <c r="X1413" s="90">
        <f t="shared" si="450"/>
        <v>0</v>
      </c>
      <c r="Y1413" s="89">
        <f t="shared" si="451"/>
        <v>0</v>
      </c>
      <c r="Z1413" s="89">
        <f t="shared" si="452"/>
        <v>0</v>
      </c>
      <c r="AA1413" s="87"/>
      <c r="AB1413" s="87"/>
      <c r="AD1413" s="186" t="s">
        <v>145</v>
      </c>
    </row>
    <row r="1414" spans="1:30" s="74" customFormat="1" ht="12.95" customHeight="1">
      <c r="A1414" s="75" t="str">
        <f t="shared" si="453"/>
        <v/>
      </c>
      <c r="B1414" s="76">
        <f t="shared" si="454"/>
        <v>322</v>
      </c>
      <c r="C1414" s="77">
        <f t="shared" si="455"/>
        <v>4.5</v>
      </c>
      <c r="D1414" s="78" t="str">
        <f t="shared" si="456"/>
        <v/>
      </c>
      <c r="E1414" s="79">
        <f t="shared" si="457"/>
        <v>4.5</v>
      </c>
      <c r="F1414" s="80">
        <v>700</v>
      </c>
      <c r="G1414" s="81">
        <v>53.11</v>
      </c>
      <c r="H1414" s="81">
        <v>49.75</v>
      </c>
      <c r="I1414" s="81">
        <v>3.3599999999999994</v>
      </c>
      <c r="J1414" s="81" t="s">
        <v>103</v>
      </c>
      <c r="K1414" s="81" t="s">
        <v>107</v>
      </c>
      <c r="L1414" s="82">
        <v>0</v>
      </c>
      <c r="M1414" s="83" t="s">
        <v>100</v>
      </c>
      <c r="N1414" s="83" t="s">
        <v>100</v>
      </c>
      <c r="O1414" s="83" t="s">
        <v>100</v>
      </c>
      <c r="P1414" s="84">
        <v>0</v>
      </c>
      <c r="Q1414" s="85">
        <f t="shared" si="458"/>
        <v>1</v>
      </c>
      <c r="R1414" s="91">
        <v>12884.5</v>
      </c>
      <c r="S1414" s="87"/>
      <c r="T1414" s="88">
        <f>IF(S1414=0,0,SUM($S$5:S1414))</f>
        <v>0</v>
      </c>
      <c r="U1414" s="89">
        <f t="shared" si="447"/>
        <v>0</v>
      </c>
      <c r="V1414" s="89">
        <f t="shared" si="448"/>
        <v>0</v>
      </c>
      <c r="W1414" s="90">
        <f t="shared" si="449"/>
        <v>0</v>
      </c>
      <c r="X1414" s="90">
        <f t="shared" si="450"/>
        <v>0</v>
      </c>
      <c r="Y1414" s="89">
        <f t="shared" si="451"/>
        <v>0</v>
      </c>
      <c r="Z1414" s="89">
        <f t="shared" si="452"/>
        <v>0</v>
      </c>
      <c r="AA1414" s="87"/>
      <c r="AB1414" s="87"/>
      <c r="AD1414" s="186" t="s">
        <v>145</v>
      </c>
    </row>
    <row r="1415" spans="1:30" s="74" customFormat="1" ht="12.95" customHeight="1">
      <c r="A1415" s="75" t="str">
        <f t="shared" si="453"/>
        <v/>
      </c>
      <c r="B1415" s="76">
        <f t="shared" si="454"/>
        <v>322</v>
      </c>
      <c r="C1415" s="77">
        <f t="shared" si="455"/>
        <v>11</v>
      </c>
      <c r="D1415" s="78" t="str">
        <f t="shared" si="456"/>
        <v/>
      </c>
      <c r="E1415" s="79">
        <f t="shared" si="457"/>
        <v>6.5</v>
      </c>
      <c r="F1415" s="80">
        <v>700</v>
      </c>
      <c r="G1415" s="81">
        <v>53.22</v>
      </c>
      <c r="H1415" s="81">
        <v>49.75</v>
      </c>
      <c r="I1415" s="81">
        <v>3.4699999999999989</v>
      </c>
      <c r="J1415" s="81" t="s">
        <v>103</v>
      </c>
      <c r="K1415" s="81" t="s">
        <v>107</v>
      </c>
      <c r="L1415" s="82">
        <v>0</v>
      </c>
      <c r="M1415" s="83" t="s">
        <v>100</v>
      </c>
      <c r="N1415" s="83" t="s">
        <v>100</v>
      </c>
      <c r="O1415" s="83" t="s">
        <v>100</v>
      </c>
      <c r="P1415" s="84">
        <v>0</v>
      </c>
      <c r="Q1415" s="85">
        <f t="shared" si="458"/>
        <v>1</v>
      </c>
      <c r="R1415" s="91">
        <v>12891</v>
      </c>
      <c r="S1415" s="87"/>
      <c r="T1415" s="88">
        <f>IF(S1415=0,0,SUM($S$5:S1415))</f>
        <v>0</v>
      </c>
      <c r="U1415" s="89">
        <f t="shared" si="447"/>
        <v>0</v>
      </c>
      <c r="V1415" s="89">
        <f t="shared" si="448"/>
        <v>0</v>
      </c>
      <c r="W1415" s="90">
        <f t="shared" si="449"/>
        <v>0</v>
      </c>
      <c r="X1415" s="90">
        <f t="shared" si="450"/>
        <v>0</v>
      </c>
      <c r="Y1415" s="89">
        <f t="shared" si="451"/>
        <v>0</v>
      </c>
      <c r="Z1415" s="89">
        <f t="shared" si="452"/>
        <v>0</v>
      </c>
      <c r="AA1415" s="87"/>
      <c r="AB1415" s="87"/>
      <c r="AD1415" s="186" t="s">
        <v>145</v>
      </c>
    </row>
    <row r="1416" spans="1:30" s="74" customFormat="1" ht="12.95" customHeight="1">
      <c r="A1416" s="75" t="str">
        <f t="shared" si="453"/>
        <v/>
      </c>
      <c r="B1416" s="76">
        <f t="shared" si="454"/>
        <v>322</v>
      </c>
      <c r="C1416" s="77">
        <f t="shared" si="455"/>
        <v>12.1</v>
      </c>
      <c r="D1416" s="78" t="str">
        <f t="shared" si="456"/>
        <v/>
      </c>
      <c r="E1416" s="79">
        <f t="shared" si="457"/>
        <v>1.1000000000000001</v>
      </c>
      <c r="F1416" s="80">
        <v>700</v>
      </c>
      <c r="G1416" s="81">
        <v>53.89</v>
      </c>
      <c r="H1416" s="81">
        <v>49.75</v>
      </c>
      <c r="I1416" s="81">
        <v>4.1400000000000006</v>
      </c>
      <c r="J1416" s="81" t="s">
        <v>103</v>
      </c>
      <c r="K1416" s="81" t="s">
        <v>107</v>
      </c>
      <c r="L1416" s="82">
        <v>0</v>
      </c>
      <c r="M1416" s="83" t="s">
        <v>100</v>
      </c>
      <c r="N1416" s="83" t="s">
        <v>100</v>
      </c>
      <c r="O1416" s="83" t="s">
        <v>100</v>
      </c>
      <c r="P1416" s="84">
        <v>0</v>
      </c>
      <c r="Q1416" s="85">
        <f t="shared" si="458"/>
        <v>1</v>
      </c>
      <c r="R1416" s="91">
        <v>12892.1</v>
      </c>
      <c r="S1416" s="87"/>
      <c r="T1416" s="88">
        <f>IF(S1416=0,0,SUM($S$5:S1416))</f>
        <v>0</v>
      </c>
      <c r="U1416" s="89">
        <f t="shared" si="447"/>
        <v>0</v>
      </c>
      <c r="V1416" s="89">
        <f t="shared" si="448"/>
        <v>0</v>
      </c>
      <c r="W1416" s="90">
        <f t="shared" si="449"/>
        <v>0</v>
      </c>
      <c r="X1416" s="90">
        <f t="shared" si="450"/>
        <v>0</v>
      </c>
      <c r="Y1416" s="89">
        <f t="shared" si="451"/>
        <v>0</v>
      </c>
      <c r="Z1416" s="89">
        <f t="shared" si="452"/>
        <v>0</v>
      </c>
      <c r="AA1416" s="87"/>
      <c r="AB1416" s="87"/>
      <c r="AD1416" s="186" t="s">
        <v>145</v>
      </c>
    </row>
    <row r="1417" spans="1:30" s="74" customFormat="1" ht="12.95" customHeight="1">
      <c r="A1417" s="75" t="str">
        <f t="shared" si="453"/>
        <v/>
      </c>
      <c r="B1417" s="76">
        <f t="shared" si="454"/>
        <v>322</v>
      </c>
      <c r="C1417" s="77">
        <f t="shared" si="455"/>
        <v>25.8</v>
      </c>
      <c r="D1417" s="78" t="str">
        <f t="shared" si="456"/>
        <v/>
      </c>
      <c r="E1417" s="79">
        <f t="shared" si="457"/>
        <v>13.7</v>
      </c>
      <c r="F1417" s="80">
        <v>700</v>
      </c>
      <c r="G1417" s="81">
        <v>53.93</v>
      </c>
      <c r="H1417" s="81">
        <v>49.75</v>
      </c>
      <c r="I1417" s="81">
        <v>4.18</v>
      </c>
      <c r="J1417" s="81" t="s">
        <v>103</v>
      </c>
      <c r="K1417" s="81" t="s">
        <v>107</v>
      </c>
      <c r="L1417" s="82">
        <v>0</v>
      </c>
      <c r="M1417" s="83" t="s">
        <v>100</v>
      </c>
      <c r="N1417" s="83" t="s">
        <v>100</v>
      </c>
      <c r="O1417" s="83" t="s">
        <v>100</v>
      </c>
      <c r="P1417" s="84">
        <v>0</v>
      </c>
      <c r="Q1417" s="85">
        <f t="shared" si="458"/>
        <v>1</v>
      </c>
      <c r="R1417" s="91">
        <v>12905.8</v>
      </c>
      <c r="S1417" s="87"/>
      <c r="T1417" s="88">
        <f>IF(S1417=0,0,SUM($S$5:S1417))</f>
        <v>0</v>
      </c>
      <c r="U1417" s="89">
        <f t="shared" si="447"/>
        <v>0</v>
      </c>
      <c r="V1417" s="89">
        <f t="shared" si="448"/>
        <v>0</v>
      </c>
      <c r="W1417" s="90">
        <f t="shared" si="449"/>
        <v>0</v>
      </c>
      <c r="X1417" s="90">
        <f t="shared" si="450"/>
        <v>0</v>
      </c>
      <c r="Y1417" s="89">
        <f t="shared" si="451"/>
        <v>0</v>
      </c>
      <c r="Z1417" s="89">
        <f t="shared" si="452"/>
        <v>0</v>
      </c>
      <c r="AA1417" s="87"/>
      <c r="AB1417" s="87"/>
      <c r="AD1417" s="186" t="s">
        <v>145</v>
      </c>
    </row>
    <row r="1418" spans="1:30" s="74" customFormat="1" ht="12.95" customHeight="1">
      <c r="A1418" s="75" t="str">
        <f t="shared" si="453"/>
        <v/>
      </c>
      <c r="B1418" s="76">
        <f t="shared" si="454"/>
        <v>323</v>
      </c>
      <c r="C1418" s="77">
        <f t="shared" si="455"/>
        <v>0</v>
      </c>
      <c r="D1418" s="78" t="str">
        <f t="shared" si="456"/>
        <v/>
      </c>
      <c r="E1418" s="79">
        <f t="shared" si="457"/>
        <v>14.2</v>
      </c>
      <c r="F1418" s="80">
        <v>700</v>
      </c>
      <c r="G1418" s="81">
        <v>55.23</v>
      </c>
      <c r="H1418" s="81">
        <v>49.75</v>
      </c>
      <c r="I1418" s="81">
        <v>5.4799999999999969</v>
      </c>
      <c r="J1418" s="81" t="s">
        <v>103</v>
      </c>
      <c r="K1418" s="81" t="s">
        <v>107</v>
      </c>
      <c r="L1418" s="82">
        <v>0</v>
      </c>
      <c r="M1418" s="83" t="s">
        <v>100</v>
      </c>
      <c r="N1418" s="83" t="s">
        <v>100</v>
      </c>
      <c r="O1418" s="83" t="s">
        <v>100</v>
      </c>
      <c r="P1418" s="84">
        <v>0</v>
      </c>
      <c r="Q1418" s="85">
        <f t="shared" si="458"/>
        <v>1</v>
      </c>
      <c r="R1418" s="91">
        <v>12920</v>
      </c>
      <c r="S1418" s="87"/>
      <c r="T1418" s="88">
        <f>IF(S1418=0,0,SUM($S$5:S1418))</f>
        <v>0</v>
      </c>
      <c r="U1418" s="89">
        <f t="shared" si="447"/>
        <v>0</v>
      </c>
      <c r="V1418" s="89">
        <f t="shared" si="448"/>
        <v>0</v>
      </c>
      <c r="W1418" s="90">
        <f t="shared" si="449"/>
        <v>0</v>
      </c>
      <c r="X1418" s="90">
        <f t="shared" si="450"/>
        <v>0</v>
      </c>
      <c r="Y1418" s="89">
        <f t="shared" si="451"/>
        <v>0</v>
      </c>
      <c r="Z1418" s="89">
        <f t="shared" si="452"/>
        <v>0</v>
      </c>
      <c r="AA1418" s="87"/>
      <c r="AB1418" s="87"/>
      <c r="AD1418" s="186" t="s">
        <v>145</v>
      </c>
    </row>
    <row r="1419" spans="1:30" s="74" customFormat="1" ht="12.95" customHeight="1">
      <c r="A1419" s="75" t="str">
        <f t="shared" si="453"/>
        <v/>
      </c>
      <c r="B1419" s="76">
        <f t="shared" si="454"/>
        <v>323</v>
      </c>
      <c r="C1419" s="77">
        <f t="shared" si="455"/>
        <v>5.7</v>
      </c>
      <c r="D1419" s="78" t="str">
        <f t="shared" si="456"/>
        <v/>
      </c>
      <c r="E1419" s="79">
        <f t="shared" si="457"/>
        <v>5.7</v>
      </c>
      <c r="F1419" s="80">
        <v>700</v>
      </c>
      <c r="G1419" s="81">
        <v>55.75</v>
      </c>
      <c r="H1419" s="81">
        <v>49.75</v>
      </c>
      <c r="I1419" s="81">
        <v>6</v>
      </c>
      <c r="J1419" s="81" t="s">
        <v>103</v>
      </c>
      <c r="K1419" s="81" t="s">
        <v>107</v>
      </c>
      <c r="L1419" s="82">
        <v>0</v>
      </c>
      <c r="M1419" s="83" t="s">
        <v>100</v>
      </c>
      <c r="N1419" s="83" t="s">
        <v>100</v>
      </c>
      <c r="O1419" s="83" t="s">
        <v>100</v>
      </c>
      <c r="P1419" s="84">
        <v>0</v>
      </c>
      <c r="Q1419" s="85">
        <f t="shared" si="458"/>
        <v>1</v>
      </c>
      <c r="R1419" s="91">
        <v>12925.7</v>
      </c>
      <c r="S1419" s="87"/>
      <c r="T1419" s="88">
        <f>IF(S1419=0,0,SUM($S$5:S1419))</f>
        <v>0</v>
      </c>
      <c r="U1419" s="89">
        <f t="shared" si="447"/>
        <v>0</v>
      </c>
      <c r="V1419" s="89">
        <f t="shared" si="448"/>
        <v>0</v>
      </c>
      <c r="W1419" s="90">
        <f t="shared" si="449"/>
        <v>0</v>
      </c>
      <c r="X1419" s="90">
        <f t="shared" si="450"/>
        <v>0</v>
      </c>
      <c r="Y1419" s="89">
        <f t="shared" si="451"/>
        <v>0</v>
      </c>
      <c r="Z1419" s="89">
        <f t="shared" si="452"/>
        <v>0</v>
      </c>
      <c r="AA1419" s="87"/>
      <c r="AB1419" s="87"/>
      <c r="AD1419" s="186" t="s">
        <v>145</v>
      </c>
    </row>
    <row r="1420" spans="1:30" s="74" customFormat="1" ht="12.95" customHeight="1">
      <c r="A1420" s="75" t="str">
        <f t="shared" si="453"/>
        <v/>
      </c>
      <c r="B1420" s="76">
        <f t="shared" si="454"/>
        <v>323</v>
      </c>
      <c r="C1420" s="77">
        <f t="shared" si="455"/>
        <v>8.6999999999999993</v>
      </c>
      <c r="D1420" s="78" t="str">
        <f t="shared" si="456"/>
        <v/>
      </c>
      <c r="E1420" s="79">
        <f t="shared" si="457"/>
        <v>3</v>
      </c>
      <c r="F1420" s="80">
        <v>700</v>
      </c>
      <c r="G1420" s="81">
        <v>57.57</v>
      </c>
      <c r="H1420" s="81">
        <v>49.75</v>
      </c>
      <c r="I1420" s="81">
        <v>7.82</v>
      </c>
      <c r="J1420" s="81" t="s">
        <v>103</v>
      </c>
      <c r="K1420" s="81" t="s">
        <v>107</v>
      </c>
      <c r="L1420" s="82">
        <v>0</v>
      </c>
      <c r="M1420" s="83" t="s">
        <v>100</v>
      </c>
      <c r="N1420" s="83" t="s">
        <v>100</v>
      </c>
      <c r="O1420" s="83" t="s">
        <v>100</v>
      </c>
      <c r="P1420" s="84">
        <v>0</v>
      </c>
      <c r="Q1420" s="85">
        <f t="shared" si="458"/>
        <v>1</v>
      </c>
      <c r="R1420" s="91">
        <v>12928.7</v>
      </c>
      <c r="S1420" s="87"/>
      <c r="T1420" s="88">
        <f>IF(S1420=0,0,SUM($S$5:S1420))</f>
        <v>0</v>
      </c>
      <c r="U1420" s="89">
        <f t="shared" si="447"/>
        <v>0</v>
      </c>
      <c r="V1420" s="89">
        <f t="shared" si="448"/>
        <v>0</v>
      </c>
      <c r="W1420" s="90">
        <f t="shared" si="449"/>
        <v>0</v>
      </c>
      <c r="X1420" s="90">
        <f t="shared" si="450"/>
        <v>0</v>
      </c>
      <c r="Y1420" s="89">
        <f t="shared" si="451"/>
        <v>0</v>
      </c>
      <c r="Z1420" s="89">
        <f t="shared" si="452"/>
        <v>0</v>
      </c>
      <c r="AA1420" s="87"/>
      <c r="AB1420" s="87"/>
      <c r="AD1420" s="186" t="s">
        <v>145</v>
      </c>
    </row>
    <row r="1421" spans="1:30" s="74" customFormat="1" ht="12.95" customHeight="1">
      <c r="A1421" s="75" t="str">
        <f t="shared" si="453"/>
        <v/>
      </c>
      <c r="B1421" s="76">
        <f t="shared" si="454"/>
        <v>323</v>
      </c>
      <c r="C1421" s="77">
        <f t="shared" si="455"/>
        <v>23.5</v>
      </c>
      <c r="D1421" s="78" t="str">
        <f t="shared" si="456"/>
        <v/>
      </c>
      <c r="E1421" s="79">
        <f t="shared" si="457"/>
        <v>14.8</v>
      </c>
      <c r="F1421" s="80">
        <v>700</v>
      </c>
      <c r="G1421" s="81">
        <v>57.62</v>
      </c>
      <c r="H1421" s="81">
        <v>49.75</v>
      </c>
      <c r="I1421" s="81">
        <v>7.8699999999999974</v>
      </c>
      <c r="J1421" s="81" t="s">
        <v>103</v>
      </c>
      <c r="K1421" s="81" t="s">
        <v>107</v>
      </c>
      <c r="L1421" s="82">
        <v>0</v>
      </c>
      <c r="M1421" s="83" t="s">
        <v>100</v>
      </c>
      <c r="N1421" s="83" t="s">
        <v>100</v>
      </c>
      <c r="O1421" s="83" t="s">
        <v>100</v>
      </c>
      <c r="P1421" s="84">
        <v>0</v>
      </c>
      <c r="Q1421" s="85">
        <f t="shared" si="458"/>
        <v>1</v>
      </c>
      <c r="R1421" s="91">
        <v>12943.5</v>
      </c>
      <c r="S1421" s="87"/>
      <c r="T1421" s="88">
        <f>IF(S1421=0,0,SUM($S$5:S1421))</f>
        <v>0</v>
      </c>
      <c r="U1421" s="89">
        <f t="shared" si="447"/>
        <v>0</v>
      </c>
      <c r="V1421" s="89">
        <f t="shared" si="448"/>
        <v>0</v>
      </c>
      <c r="W1421" s="90">
        <f t="shared" si="449"/>
        <v>0</v>
      </c>
      <c r="X1421" s="90">
        <f t="shared" si="450"/>
        <v>0</v>
      </c>
      <c r="Y1421" s="89">
        <f t="shared" si="451"/>
        <v>0</v>
      </c>
      <c r="Z1421" s="89">
        <f t="shared" si="452"/>
        <v>0</v>
      </c>
      <c r="AA1421" s="87"/>
      <c r="AB1421" s="87"/>
      <c r="AD1421" s="186" t="s">
        <v>145</v>
      </c>
    </row>
    <row r="1422" spans="1:30" s="74" customFormat="1" ht="12.95" customHeight="1">
      <c r="A1422" s="75" t="str">
        <f t="shared" si="453"/>
        <v/>
      </c>
      <c r="B1422" s="76">
        <f t="shared" si="454"/>
        <v>323</v>
      </c>
      <c r="C1422" s="77">
        <f t="shared" si="455"/>
        <v>25.1</v>
      </c>
      <c r="D1422" s="78" t="str">
        <f t="shared" si="456"/>
        <v/>
      </c>
      <c r="E1422" s="79">
        <f t="shared" si="457"/>
        <v>1.6</v>
      </c>
      <c r="F1422" s="80">
        <v>700</v>
      </c>
      <c r="G1422" s="81">
        <v>56.37</v>
      </c>
      <c r="H1422" s="81">
        <v>49.75</v>
      </c>
      <c r="I1422" s="81">
        <v>6.6199999999999974</v>
      </c>
      <c r="J1422" s="81" t="s">
        <v>103</v>
      </c>
      <c r="K1422" s="81" t="s">
        <v>107</v>
      </c>
      <c r="L1422" s="82">
        <v>0</v>
      </c>
      <c r="M1422" s="83" t="s">
        <v>100</v>
      </c>
      <c r="N1422" s="83" t="s">
        <v>100</v>
      </c>
      <c r="O1422" s="83" t="s">
        <v>100</v>
      </c>
      <c r="P1422" s="84">
        <v>0</v>
      </c>
      <c r="Q1422" s="85">
        <f t="shared" si="458"/>
        <v>1</v>
      </c>
      <c r="R1422" s="91">
        <v>12945.1</v>
      </c>
      <c r="S1422" s="87"/>
      <c r="T1422" s="88">
        <f>IF(S1422=0,0,SUM($S$5:S1422))</f>
        <v>0</v>
      </c>
      <c r="U1422" s="89">
        <f t="shared" si="447"/>
        <v>0</v>
      </c>
      <c r="V1422" s="89">
        <f t="shared" si="448"/>
        <v>0</v>
      </c>
      <c r="W1422" s="90">
        <f t="shared" si="449"/>
        <v>0</v>
      </c>
      <c r="X1422" s="90">
        <f t="shared" si="450"/>
        <v>0</v>
      </c>
      <c r="Y1422" s="89">
        <f t="shared" si="451"/>
        <v>0</v>
      </c>
      <c r="Z1422" s="89">
        <f t="shared" si="452"/>
        <v>0</v>
      </c>
      <c r="AA1422" s="87"/>
      <c r="AB1422" s="87"/>
      <c r="AD1422" s="186" t="s">
        <v>145</v>
      </c>
    </row>
    <row r="1423" spans="1:30" s="74" customFormat="1" ht="12.95" customHeight="1">
      <c r="A1423" s="75" t="str">
        <f t="shared" si="453"/>
        <v/>
      </c>
      <c r="B1423" s="76">
        <f t="shared" si="454"/>
        <v>323</v>
      </c>
      <c r="C1423" s="77">
        <f t="shared" si="455"/>
        <v>39.6</v>
      </c>
      <c r="D1423" s="78" t="str">
        <f t="shared" si="456"/>
        <v/>
      </c>
      <c r="E1423" s="79">
        <f t="shared" si="457"/>
        <v>14.5</v>
      </c>
      <c r="F1423" s="80">
        <v>700</v>
      </c>
      <c r="G1423" s="81">
        <v>56.08</v>
      </c>
      <c r="H1423" s="81">
        <v>49.75</v>
      </c>
      <c r="I1423" s="81">
        <v>6.3299999999999983</v>
      </c>
      <c r="J1423" s="81" t="s">
        <v>103</v>
      </c>
      <c r="K1423" s="81" t="s">
        <v>107</v>
      </c>
      <c r="L1423" s="82">
        <v>0</v>
      </c>
      <c r="M1423" s="83" t="s">
        <v>100</v>
      </c>
      <c r="N1423" s="83" t="s">
        <v>100</v>
      </c>
      <c r="O1423" s="83" t="s">
        <v>100</v>
      </c>
      <c r="P1423" s="84">
        <v>0</v>
      </c>
      <c r="Q1423" s="85">
        <f t="shared" si="458"/>
        <v>1</v>
      </c>
      <c r="R1423" s="91">
        <v>12959.6</v>
      </c>
      <c r="S1423" s="87"/>
      <c r="T1423" s="88">
        <f>IF(S1423=0,0,SUM($S$5:S1423))</f>
        <v>0</v>
      </c>
      <c r="U1423" s="89">
        <f t="shared" si="447"/>
        <v>0</v>
      </c>
      <c r="V1423" s="89">
        <f t="shared" si="448"/>
        <v>0</v>
      </c>
      <c r="W1423" s="90">
        <f t="shared" si="449"/>
        <v>0</v>
      </c>
      <c r="X1423" s="90">
        <f t="shared" si="450"/>
        <v>0</v>
      </c>
      <c r="Y1423" s="89">
        <f t="shared" si="451"/>
        <v>0</v>
      </c>
      <c r="Z1423" s="89">
        <f t="shared" si="452"/>
        <v>0</v>
      </c>
      <c r="AA1423" s="87"/>
      <c r="AB1423" s="87"/>
      <c r="AD1423" s="186" t="s">
        <v>145</v>
      </c>
    </row>
    <row r="1424" spans="1:30" s="74" customFormat="1" ht="12.95" customHeight="1">
      <c r="A1424" s="75" t="str">
        <f t="shared" si="453"/>
        <v/>
      </c>
      <c r="B1424" s="76">
        <f t="shared" si="454"/>
        <v>324</v>
      </c>
      <c r="C1424" s="77">
        <f t="shared" si="455"/>
        <v>0</v>
      </c>
      <c r="D1424" s="78" t="str">
        <f t="shared" si="456"/>
        <v/>
      </c>
      <c r="E1424" s="79">
        <f t="shared" si="457"/>
        <v>0.4</v>
      </c>
      <c r="F1424" s="80">
        <v>700</v>
      </c>
      <c r="G1424" s="81">
        <v>56.08</v>
      </c>
      <c r="H1424" s="81">
        <v>49.75</v>
      </c>
      <c r="I1424" s="81">
        <v>6.3299999999999983</v>
      </c>
      <c r="J1424" s="81" t="s">
        <v>103</v>
      </c>
      <c r="K1424" s="81" t="s">
        <v>107</v>
      </c>
      <c r="L1424" s="82">
        <v>0</v>
      </c>
      <c r="M1424" s="83" t="s">
        <v>100</v>
      </c>
      <c r="N1424" s="83" t="s">
        <v>100</v>
      </c>
      <c r="O1424" s="83" t="s">
        <v>100</v>
      </c>
      <c r="P1424" s="84">
        <v>0</v>
      </c>
      <c r="Q1424" s="85">
        <f t="shared" si="458"/>
        <v>1</v>
      </c>
      <c r="R1424" s="91">
        <v>12960</v>
      </c>
      <c r="S1424" s="87"/>
      <c r="T1424" s="88">
        <f>IF(S1424=0,0,SUM($S$5:S1424))</f>
        <v>0</v>
      </c>
      <c r="U1424" s="89">
        <f t="shared" si="447"/>
        <v>0</v>
      </c>
      <c r="V1424" s="89">
        <f t="shared" si="448"/>
        <v>0</v>
      </c>
      <c r="W1424" s="90">
        <f t="shared" si="449"/>
        <v>0</v>
      </c>
      <c r="X1424" s="90">
        <f t="shared" si="450"/>
        <v>0</v>
      </c>
      <c r="Y1424" s="89">
        <f t="shared" si="451"/>
        <v>0</v>
      </c>
      <c r="Z1424" s="89">
        <f t="shared" si="452"/>
        <v>0</v>
      </c>
      <c r="AA1424" s="87"/>
      <c r="AB1424" s="87"/>
      <c r="AD1424" s="186" t="s">
        <v>145</v>
      </c>
    </row>
    <row r="1425" spans="1:30" s="74" customFormat="1" ht="12.95" customHeight="1">
      <c r="A1425" s="75" t="str">
        <f t="shared" si="453"/>
        <v/>
      </c>
      <c r="B1425" s="76">
        <f t="shared" si="454"/>
        <v>324</v>
      </c>
      <c r="C1425" s="77">
        <f t="shared" si="455"/>
        <v>2.7</v>
      </c>
      <c r="D1425" s="78" t="str">
        <f t="shared" si="456"/>
        <v/>
      </c>
      <c r="E1425" s="79">
        <f t="shared" si="457"/>
        <v>2.7</v>
      </c>
      <c r="F1425" s="80">
        <v>700</v>
      </c>
      <c r="G1425" s="81">
        <v>56.07</v>
      </c>
      <c r="H1425" s="81">
        <v>49.75</v>
      </c>
      <c r="I1425" s="81">
        <v>6.32</v>
      </c>
      <c r="J1425" s="81" t="s">
        <v>103</v>
      </c>
      <c r="K1425" s="81" t="s">
        <v>107</v>
      </c>
      <c r="L1425" s="82">
        <v>0</v>
      </c>
      <c r="M1425" s="83" t="s">
        <v>100</v>
      </c>
      <c r="N1425" s="83" t="s">
        <v>100</v>
      </c>
      <c r="O1425" s="83" t="s">
        <v>100</v>
      </c>
      <c r="P1425" s="84">
        <v>0</v>
      </c>
      <c r="Q1425" s="85">
        <f t="shared" si="458"/>
        <v>1</v>
      </c>
      <c r="R1425" s="91">
        <v>12962.7</v>
      </c>
      <c r="S1425" s="87"/>
      <c r="T1425" s="88">
        <f>IF(S1425=0,0,SUM($S$5:S1425))</f>
        <v>0</v>
      </c>
      <c r="U1425" s="89">
        <f t="shared" si="447"/>
        <v>0</v>
      </c>
      <c r="V1425" s="89">
        <f t="shared" si="448"/>
        <v>0</v>
      </c>
      <c r="W1425" s="90">
        <f t="shared" si="449"/>
        <v>0</v>
      </c>
      <c r="X1425" s="90">
        <f t="shared" si="450"/>
        <v>0</v>
      </c>
      <c r="Y1425" s="89">
        <f t="shared" si="451"/>
        <v>0</v>
      </c>
      <c r="Z1425" s="89">
        <f t="shared" si="452"/>
        <v>0</v>
      </c>
      <c r="AA1425" s="87"/>
      <c r="AB1425" s="87"/>
      <c r="AD1425" s="186" t="s">
        <v>145</v>
      </c>
    </row>
    <row r="1426" spans="1:30" s="74" customFormat="1" ht="12.95" customHeight="1">
      <c r="A1426" s="75" t="str">
        <f t="shared" si="453"/>
        <v/>
      </c>
      <c r="B1426" s="76">
        <f t="shared" si="454"/>
        <v>324</v>
      </c>
      <c r="C1426" s="77">
        <f t="shared" si="455"/>
        <v>9.1</v>
      </c>
      <c r="D1426" s="78" t="str">
        <f t="shared" si="456"/>
        <v/>
      </c>
      <c r="E1426" s="79">
        <f t="shared" si="457"/>
        <v>6.4</v>
      </c>
      <c r="F1426" s="80">
        <v>700</v>
      </c>
      <c r="G1426" s="81">
        <v>58.48</v>
      </c>
      <c r="H1426" s="81">
        <v>49.75</v>
      </c>
      <c r="I1426" s="81">
        <v>8.7299999999999969</v>
      </c>
      <c r="J1426" s="81" t="s">
        <v>103</v>
      </c>
      <c r="K1426" s="81" t="s">
        <v>107</v>
      </c>
      <c r="L1426" s="82">
        <v>0</v>
      </c>
      <c r="M1426" s="83" t="s">
        <v>100</v>
      </c>
      <c r="N1426" s="83" t="s">
        <v>100</v>
      </c>
      <c r="O1426" s="83" t="s">
        <v>100</v>
      </c>
      <c r="P1426" s="84">
        <v>0</v>
      </c>
      <c r="Q1426" s="85">
        <f t="shared" si="458"/>
        <v>1</v>
      </c>
      <c r="R1426" s="91">
        <v>12969.1</v>
      </c>
      <c r="S1426" s="87"/>
      <c r="T1426" s="88">
        <f>IF(S1426=0,0,SUM($S$5:S1426))</f>
        <v>0</v>
      </c>
      <c r="U1426" s="89">
        <f t="shared" si="447"/>
        <v>0</v>
      </c>
      <c r="V1426" s="89">
        <f t="shared" si="448"/>
        <v>0</v>
      </c>
      <c r="W1426" s="90">
        <f t="shared" si="449"/>
        <v>0</v>
      </c>
      <c r="X1426" s="90">
        <f t="shared" si="450"/>
        <v>0</v>
      </c>
      <c r="Y1426" s="89">
        <f t="shared" si="451"/>
        <v>0</v>
      </c>
      <c r="Z1426" s="89">
        <f t="shared" si="452"/>
        <v>0</v>
      </c>
      <c r="AA1426" s="87"/>
      <c r="AB1426" s="87"/>
      <c r="AD1426" s="186" t="s">
        <v>145</v>
      </c>
    </row>
    <row r="1427" spans="1:30" s="74" customFormat="1" ht="12.95" customHeight="1">
      <c r="A1427" s="75" t="str">
        <f t="shared" si="453"/>
        <v/>
      </c>
      <c r="B1427" s="76">
        <f t="shared" si="454"/>
        <v>324</v>
      </c>
      <c r="C1427" s="77">
        <f t="shared" si="455"/>
        <v>10.9</v>
      </c>
      <c r="D1427" s="78" t="str">
        <f t="shared" si="456"/>
        <v/>
      </c>
      <c r="E1427" s="79">
        <f t="shared" si="457"/>
        <v>1.8</v>
      </c>
      <c r="F1427" s="80">
        <v>700</v>
      </c>
      <c r="G1427" s="81">
        <v>58.6</v>
      </c>
      <c r="H1427" s="81">
        <v>49.75</v>
      </c>
      <c r="I1427" s="81">
        <v>8.8500000000000014</v>
      </c>
      <c r="J1427" s="81" t="s">
        <v>103</v>
      </c>
      <c r="K1427" s="81" t="s">
        <v>107</v>
      </c>
      <c r="L1427" s="82">
        <v>0</v>
      </c>
      <c r="M1427" s="83" t="s">
        <v>100</v>
      </c>
      <c r="N1427" s="83" t="s">
        <v>100</v>
      </c>
      <c r="O1427" s="83" t="s">
        <v>100</v>
      </c>
      <c r="P1427" s="84">
        <v>0</v>
      </c>
      <c r="Q1427" s="85">
        <f t="shared" si="458"/>
        <v>1</v>
      </c>
      <c r="R1427" s="91">
        <v>12970.9</v>
      </c>
      <c r="S1427" s="87"/>
      <c r="T1427" s="88">
        <f>IF(S1427=0,0,SUM($S$5:S1427))</f>
        <v>0</v>
      </c>
      <c r="U1427" s="89">
        <f t="shared" si="447"/>
        <v>0</v>
      </c>
      <c r="V1427" s="89">
        <f t="shared" si="448"/>
        <v>0</v>
      </c>
      <c r="W1427" s="90">
        <f t="shared" si="449"/>
        <v>0</v>
      </c>
      <c r="X1427" s="90">
        <f t="shared" si="450"/>
        <v>0</v>
      </c>
      <c r="Y1427" s="89">
        <f t="shared" si="451"/>
        <v>0</v>
      </c>
      <c r="Z1427" s="89">
        <f t="shared" si="452"/>
        <v>0</v>
      </c>
      <c r="AA1427" s="87"/>
      <c r="AB1427" s="87"/>
      <c r="AD1427" s="186" t="s">
        <v>145</v>
      </c>
    </row>
    <row r="1428" spans="1:30" s="74" customFormat="1" ht="12.95" customHeight="1">
      <c r="A1428" s="75" t="str">
        <f t="shared" si="453"/>
        <v/>
      </c>
      <c r="B1428" s="76">
        <f t="shared" si="454"/>
        <v>324</v>
      </c>
      <c r="C1428" s="77">
        <f t="shared" si="455"/>
        <v>15.3</v>
      </c>
      <c r="D1428" s="78" t="str">
        <f t="shared" si="456"/>
        <v/>
      </c>
      <c r="E1428" s="79">
        <f t="shared" si="457"/>
        <v>4.4000000000000004</v>
      </c>
      <c r="F1428" s="80">
        <v>700</v>
      </c>
      <c r="G1428" s="81">
        <v>60.22</v>
      </c>
      <c r="H1428" s="81">
        <v>49.75</v>
      </c>
      <c r="I1428" s="81">
        <v>10.469999999999999</v>
      </c>
      <c r="J1428" s="81" t="s">
        <v>103</v>
      </c>
      <c r="K1428" s="81" t="s">
        <v>107</v>
      </c>
      <c r="L1428" s="82">
        <v>0</v>
      </c>
      <c r="M1428" s="83" t="s">
        <v>100</v>
      </c>
      <c r="N1428" s="83" t="s">
        <v>100</v>
      </c>
      <c r="O1428" s="83" t="s">
        <v>100</v>
      </c>
      <c r="P1428" s="84">
        <v>0</v>
      </c>
      <c r="Q1428" s="85">
        <f t="shared" si="458"/>
        <v>1</v>
      </c>
      <c r="R1428" s="91">
        <v>12975.3</v>
      </c>
      <c r="S1428" s="87"/>
      <c r="T1428" s="88">
        <f>IF(S1428=0,0,SUM($S$5:S1428))</f>
        <v>0</v>
      </c>
      <c r="U1428" s="89">
        <f t="shared" si="447"/>
        <v>0</v>
      </c>
      <c r="V1428" s="89">
        <f t="shared" si="448"/>
        <v>0</v>
      </c>
      <c r="W1428" s="90">
        <f t="shared" si="449"/>
        <v>0</v>
      </c>
      <c r="X1428" s="90">
        <f t="shared" si="450"/>
        <v>0</v>
      </c>
      <c r="Y1428" s="89">
        <f t="shared" si="451"/>
        <v>0</v>
      </c>
      <c r="Z1428" s="89">
        <f t="shared" si="452"/>
        <v>0</v>
      </c>
      <c r="AA1428" s="87"/>
      <c r="AB1428" s="87"/>
      <c r="AD1428" s="186" t="s">
        <v>145</v>
      </c>
    </row>
    <row r="1429" spans="1:30" s="74" customFormat="1" ht="12.95" customHeight="1">
      <c r="A1429" s="75" t="str">
        <f t="shared" si="453"/>
        <v/>
      </c>
      <c r="B1429" s="76">
        <f t="shared" si="454"/>
        <v>324</v>
      </c>
      <c r="C1429" s="77">
        <f t="shared" si="455"/>
        <v>16.7</v>
      </c>
      <c r="D1429" s="78" t="str">
        <f t="shared" si="456"/>
        <v/>
      </c>
      <c r="E1429" s="79">
        <f t="shared" si="457"/>
        <v>1.4</v>
      </c>
      <c r="F1429" s="80">
        <v>700</v>
      </c>
      <c r="G1429" s="81">
        <v>60.16</v>
      </c>
      <c r="H1429" s="81">
        <v>49.75</v>
      </c>
      <c r="I1429" s="81">
        <v>10.409999999999997</v>
      </c>
      <c r="J1429" s="81" t="s">
        <v>103</v>
      </c>
      <c r="K1429" s="81" t="s">
        <v>107</v>
      </c>
      <c r="L1429" s="82">
        <v>0</v>
      </c>
      <c r="M1429" s="83" t="s">
        <v>100</v>
      </c>
      <c r="N1429" s="83" t="s">
        <v>100</v>
      </c>
      <c r="O1429" s="83" t="s">
        <v>100</v>
      </c>
      <c r="P1429" s="84">
        <v>0</v>
      </c>
      <c r="Q1429" s="85">
        <f t="shared" si="458"/>
        <v>1</v>
      </c>
      <c r="R1429" s="91">
        <v>12976.7</v>
      </c>
      <c r="S1429" s="87"/>
      <c r="T1429" s="88">
        <f>IF(S1429=0,0,SUM($S$5:S1429))</f>
        <v>0</v>
      </c>
      <c r="U1429" s="89">
        <f t="shared" si="447"/>
        <v>0</v>
      </c>
      <c r="V1429" s="89">
        <f t="shared" si="448"/>
        <v>0</v>
      </c>
      <c r="W1429" s="90">
        <f t="shared" si="449"/>
        <v>0</v>
      </c>
      <c r="X1429" s="90">
        <f t="shared" si="450"/>
        <v>0</v>
      </c>
      <c r="Y1429" s="89">
        <f t="shared" si="451"/>
        <v>0</v>
      </c>
      <c r="Z1429" s="89">
        <f t="shared" si="452"/>
        <v>0</v>
      </c>
      <c r="AA1429" s="87"/>
      <c r="AB1429" s="87"/>
      <c r="AD1429" s="186" t="s">
        <v>145</v>
      </c>
    </row>
    <row r="1430" spans="1:30" s="74" customFormat="1" ht="12.95" customHeight="1">
      <c r="A1430" s="75" t="str">
        <f t="shared" si="453"/>
        <v/>
      </c>
      <c r="B1430" s="76">
        <f t="shared" si="454"/>
        <v>324</v>
      </c>
      <c r="C1430" s="77">
        <f t="shared" si="455"/>
        <v>28.3</v>
      </c>
      <c r="D1430" s="78" t="str">
        <f t="shared" si="456"/>
        <v/>
      </c>
      <c r="E1430" s="79">
        <f t="shared" si="457"/>
        <v>11.6</v>
      </c>
      <c r="F1430" s="80">
        <v>700</v>
      </c>
      <c r="G1430" s="81">
        <v>59.68</v>
      </c>
      <c r="H1430" s="81">
        <v>49.75</v>
      </c>
      <c r="I1430" s="81">
        <v>9.93</v>
      </c>
      <c r="J1430" s="81" t="s">
        <v>103</v>
      </c>
      <c r="K1430" s="81" t="s">
        <v>107</v>
      </c>
      <c r="L1430" s="82">
        <v>0</v>
      </c>
      <c r="M1430" s="83" t="s">
        <v>100</v>
      </c>
      <c r="N1430" s="83" t="s">
        <v>100</v>
      </c>
      <c r="O1430" s="83" t="s">
        <v>100</v>
      </c>
      <c r="P1430" s="84">
        <v>0</v>
      </c>
      <c r="Q1430" s="85">
        <f t="shared" si="458"/>
        <v>1</v>
      </c>
      <c r="R1430" s="91">
        <v>12988.3</v>
      </c>
      <c r="S1430" s="87"/>
      <c r="T1430" s="88">
        <f>IF(S1430=0,0,SUM($S$5:S1430))</f>
        <v>0</v>
      </c>
      <c r="U1430" s="89">
        <f t="shared" si="447"/>
        <v>0</v>
      </c>
      <c r="V1430" s="89">
        <f t="shared" si="448"/>
        <v>0</v>
      </c>
      <c r="W1430" s="90">
        <f t="shared" si="449"/>
        <v>0</v>
      </c>
      <c r="X1430" s="90">
        <f t="shared" si="450"/>
        <v>0</v>
      </c>
      <c r="Y1430" s="89">
        <f t="shared" si="451"/>
        <v>0</v>
      </c>
      <c r="Z1430" s="89">
        <f t="shared" si="452"/>
        <v>0</v>
      </c>
      <c r="AA1430" s="87"/>
      <c r="AB1430" s="87"/>
      <c r="AD1430" s="186" t="s">
        <v>145</v>
      </c>
    </row>
    <row r="1431" spans="1:30" s="74" customFormat="1" ht="12.95" customHeight="1">
      <c r="A1431" s="75" t="str">
        <f t="shared" si="453"/>
        <v/>
      </c>
      <c r="B1431" s="76">
        <f t="shared" si="454"/>
        <v>324</v>
      </c>
      <c r="C1431" s="77">
        <f t="shared" si="455"/>
        <v>32.6</v>
      </c>
      <c r="D1431" s="78" t="str">
        <f t="shared" si="456"/>
        <v>(전)</v>
      </c>
      <c r="E1431" s="79">
        <f t="shared" si="457"/>
        <v>4.3</v>
      </c>
      <c r="F1431" s="80">
        <v>700</v>
      </c>
      <c r="G1431" s="81">
        <v>58.78</v>
      </c>
      <c r="H1431" s="81">
        <v>49.75</v>
      </c>
      <c r="I1431" s="81">
        <v>9.0300000000000011</v>
      </c>
      <c r="J1431" s="81" t="s">
        <v>103</v>
      </c>
      <c r="K1431" s="81" t="s">
        <v>107</v>
      </c>
      <c r="L1431" s="82">
        <v>0</v>
      </c>
      <c r="M1431" s="83" t="s">
        <v>100</v>
      </c>
      <c r="N1431" s="83" t="s">
        <v>100</v>
      </c>
      <c r="O1431" s="83" t="s">
        <v>108</v>
      </c>
      <c r="P1431" s="84">
        <v>0</v>
      </c>
      <c r="Q1431" s="85">
        <f t="shared" si="458"/>
        <v>1</v>
      </c>
      <c r="R1431" s="91">
        <v>12992.6</v>
      </c>
      <c r="S1431" s="87"/>
      <c r="T1431" s="88">
        <f>IF(S1431=0,0,SUM($S$5:S1431))</f>
        <v>0</v>
      </c>
      <c r="U1431" s="89">
        <f t="shared" si="447"/>
        <v>0</v>
      </c>
      <c r="V1431" s="89">
        <f t="shared" si="448"/>
        <v>0</v>
      </c>
      <c r="W1431" s="90">
        <f t="shared" si="449"/>
        <v>0</v>
      </c>
      <c r="X1431" s="90">
        <f t="shared" si="450"/>
        <v>0</v>
      </c>
      <c r="Y1431" s="89">
        <f t="shared" si="451"/>
        <v>0</v>
      </c>
      <c r="Z1431" s="89">
        <f t="shared" si="452"/>
        <v>0</v>
      </c>
      <c r="AA1431" s="87"/>
      <c r="AB1431" s="87"/>
      <c r="AD1431" s="186" t="s">
        <v>145</v>
      </c>
    </row>
    <row r="1432" spans="1:30" s="74" customFormat="1" ht="12.95" customHeight="1">
      <c r="A1432" s="75" t="str">
        <f t="shared" si="453"/>
        <v/>
      </c>
      <c r="B1432" s="76">
        <f t="shared" si="454"/>
        <v>324</v>
      </c>
      <c r="C1432" s="77">
        <f t="shared" si="455"/>
        <v>32.6</v>
      </c>
      <c r="D1432" s="78" t="str">
        <f t="shared" si="456"/>
        <v>(후)</v>
      </c>
      <c r="E1432" s="79">
        <f t="shared" si="457"/>
        <v>0</v>
      </c>
      <c r="F1432" s="80">
        <v>700</v>
      </c>
      <c r="G1432" s="81">
        <v>58.78</v>
      </c>
      <c r="H1432" s="81">
        <v>49.75</v>
      </c>
      <c r="I1432" s="81">
        <v>9.0300000000000011</v>
      </c>
      <c r="J1432" s="81" t="s">
        <v>103</v>
      </c>
      <c r="K1432" s="81" t="s">
        <v>98</v>
      </c>
      <c r="L1432" s="82">
        <v>0</v>
      </c>
      <c r="M1432" s="83" t="s">
        <v>121</v>
      </c>
      <c r="N1432" s="83" t="s">
        <v>100</v>
      </c>
      <c r="O1432" s="83" t="s">
        <v>100</v>
      </c>
      <c r="P1432" s="84">
        <v>0</v>
      </c>
      <c r="Q1432" s="85">
        <f t="shared" si="458"/>
        <v>1</v>
      </c>
      <c r="R1432" s="91">
        <v>12992.6</v>
      </c>
      <c r="S1432" s="87"/>
      <c r="T1432" s="88">
        <f>IF(S1432=0,0,SUM($S$5:S1432))</f>
        <v>0</v>
      </c>
      <c r="U1432" s="89">
        <f t="shared" si="447"/>
        <v>0</v>
      </c>
      <c r="V1432" s="89">
        <f t="shared" si="448"/>
        <v>0</v>
      </c>
      <c r="W1432" s="90">
        <f t="shared" si="449"/>
        <v>0</v>
      </c>
      <c r="X1432" s="90">
        <f t="shared" si="450"/>
        <v>0</v>
      </c>
      <c r="Y1432" s="89">
        <f t="shared" si="451"/>
        <v>0</v>
      </c>
      <c r="Z1432" s="89">
        <f t="shared" si="452"/>
        <v>0</v>
      </c>
      <c r="AA1432" s="87"/>
      <c r="AB1432" s="87"/>
      <c r="AD1432" s="186" t="s">
        <v>145</v>
      </c>
    </row>
    <row r="1433" spans="1:30" s="74" customFormat="1" ht="12.95" customHeight="1">
      <c r="A1433" s="75" t="str">
        <f t="shared" si="453"/>
        <v/>
      </c>
      <c r="B1433" s="76">
        <f t="shared" si="454"/>
        <v>324</v>
      </c>
      <c r="C1433" s="77">
        <f t="shared" si="455"/>
        <v>34.6</v>
      </c>
      <c r="D1433" s="78" t="str">
        <f t="shared" si="456"/>
        <v>(전)</v>
      </c>
      <c r="E1433" s="79">
        <f t="shared" si="457"/>
        <v>2</v>
      </c>
      <c r="F1433" s="80">
        <v>700</v>
      </c>
      <c r="G1433" s="81">
        <v>58.36</v>
      </c>
      <c r="H1433" s="81">
        <v>54.53</v>
      </c>
      <c r="I1433" s="81">
        <v>3.8299999999999983</v>
      </c>
      <c r="J1433" s="81" t="s">
        <v>103</v>
      </c>
      <c r="K1433" s="81" t="s">
        <v>98</v>
      </c>
      <c r="L1433" s="82">
        <v>0</v>
      </c>
      <c r="M1433" s="83" t="s">
        <v>100</v>
      </c>
      <c r="N1433" s="83" t="s">
        <v>100</v>
      </c>
      <c r="O1433" s="83" t="s">
        <v>100</v>
      </c>
      <c r="P1433" s="84">
        <v>0</v>
      </c>
      <c r="Q1433" s="85">
        <f t="shared" si="458"/>
        <v>1</v>
      </c>
      <c r="R1433" s="91">
        <v>12994.6</v>
      </c>
      <c r="S1433" s="87"/>
      <c r="T1433" s="88">
        <f>IF(S1433=0,0,SUM($S$5:S1433))</f>
        <v>0</v>
      </c>
      <c r="U1433" s="89">
        <f t="shared" si="447"/>
        <v>0</v>
      </c>
      <c r="V1433" s="89">
        <f t="shared" si="448"/>
        <v>0</v>
      </c>
      <c r="W1433" s="90">
        <f t="shared" si="449"/>
        <v>0</v>
      </c>
      <c r="X1433" s="90">
        <f t="shared" si="450"/>
        <v>0</v>
      </c>
      <c r="Y1433" s="89">
        <f t="shared" si="451"/>
        <v>0</v>
      </c>
      <c r="Z1433" s="89">
        <f t="shared" si="452"/>
        <v>0</v>
      </c>
      <c r="AA1433" s="87"/>
      <c r="AB1433" s="87"/>
      <c r="AD1433" s="186" t="s">
        <v>145</v>
      </c>
    </row>
    <row r="1434" spans="1:30" s="74" customFormat="1" ht="12.95" customHeight="1">
      <c r="A1434" s="75" t="str">
        <f t="shared" si="453"/>
        <v/>
      </c>
      <c r="B1434" s="76">
        <f t="shared" si="454"/>
        <v>324</v>
      </c>
      <c r="C1434" s="77">
        <f t="shared" si="455"/>
        <v>34.6</v>
      </c>
      <c r="D1434" s="78" t="str">
        <f t="shared" si="456"/>
        <v>(후)</v>
      </c>
      <c r="E1434" s="79">
        <f t="shared" si="457"/>
        <v>0</v>
      </c>
      <c r="F1434" s="80">
        <v>700</v>
      </c>
      <c r="G1434" s="81">
        <v>58.36</v>
      </c>
      <c r="H1434" s="81">
        <v>54.53</v>
      </c>
      <c r="I1434" s="81">
        <v>3.8299999999999983</v>
      </c>
      <c r="J1434" s="81" t="s">
        <v>103</v>
      </c>
      <c r="K1434" s="81" t="s">
        <v>95</v>
      </c>
      <c r="L1434" s="82">
        <v>0</v>
      </c>
      <c r="M1434" s="83" t="s">
        <v>100</v>
      </c>
      <c r="N1434" s="83" t="s">
        <v>100</v>
      </c>
      <c r="O1434" s="83" t="s">
        <v>100</v>
      </c>
      <c r="P1434" s="84">
        <v>0</v>
      </c>
      <c r="Q1434" s="85">
        <f t="shared" si="458"/>
        <v>1</v>
      </c>
      <c r="R1434" s="91">
        <v>12994.6</v>
      </c>
      <c r="S1434" s="87"/>
      <c r="T1434" s="88">
        <f>IF(S1434=0,0,SUM($S$5:S1434))</f>
        <v>0</v>
      </c>
      <c r="U1434" s="89">
        <f t="shared" si="447"/>
        <v>0</v>
      </c>
      <c r="V1434" s="89">
        <f t="shared" si="448"/>
        <v>0</v>
      </c>
      <c r="W1434" s="90">
        <f t="shared" si="449"/>
        <v>0</v>
      </c>
      <c r="X1434" s="90">
        <f t="shared" si="450"/>
        <v>0</v>
      </c>
      <c r="Y1434" s="89">
        <f t="shared" si="451"/>
        <v>0</v>
      </c>
      <c r="Z1434" s="89">
        <f t="shared" si="452"/>
        <v>0</v>
      </c>
      <c r="AA1434" s="87"/>
      <c r="AB1434" s="87"/>
      <c r="AD1434" s="186" t="s">
        <v>145</v>
      </c>
    </row>
    <row r="1435" spans="1:30" s="74" customFormat="1" ht="12.95" customHeight="1">
      <c r="A1435" s="75" t="str">
        <f t="shared" si="453"/>
        <v/>
      </c>
      <c r="B1435" s="76">
        <f t="shared" si="454"/>
        <v>325</v>
      </c>
      <c r="C1435" s="77">
        <f t="shared" si="455"/>
        <v>0</v>
      </c>
      <c r="D1435" s="78" t="str">
        <f t="shared" si="456"/>
        <v>(전)</v>
      </c>
      <c r="E1435" s="79">
        <f t="shared" si="457"/>
        <v>5.4</v>
      </c>
      <c r="F1435" s="80">
        <v>700</v>
      </c>
      <c r="G1435" s="81">
        <v>57.51</v>
      </c>
      <c r="H1435" s="81">
        <v>54.53</v>
      </c>
      <c r="I1435" s="81">
        <v>2.9799999999999969</v>
      </c>
      <c r="J1435" s="81" t="s">
        <v>103</v>
      </c>
      <c r="K1435" s="81" t="s">
        <v>95</v>
      </c>
      <c r="L1435" s="82">
        <v>0</v>
      </c>
      <c r="M1435" s="83" t="s">
        <v>100</v>
      </c>
      <c r="N1435" s="83" t="s">
        <v>100</v>
      </c>
      <c r="O1435" s="83" t="s">
        <v>100</v>
      </c>
      <c r="P1435" s="84">
        <v>0</v>
      </c>
      <c r="Q1435" s="85">
        <f t="shared" si="458"/>
        <v>1</v>
      </c>
      <c r="R1435" s="91">
        <v>13000</v>
      </c>
      <c r="S1435" s="87"/>
      <c r="T1435" s="88">
        <f>IF(S1435=0,0,SUM($S$5:S1435))</f>
        <v>0</v>
      </c>
      <c r="U1435" s="89">
        <f t="shared" si="447"/>
        <v>0</v>
      </c>
      <c r="V1435" s="89">
        <f t="shared" si="448"/>
        <v>0</v>
      </c>
      <c r="W1435" s="90">
        <f t="shared" si="449"/>
        <v>0</v>
      </c>
      <c r="X1435" s="90">
        <f t="shared" si="450"/>
        <v>0</v>
      </c>
      <c r="Y1435" s="89">
        <f t="shared" si="451"/>
        <v>0</v>
      </c>
      <c r="Z1435" s="89">
        <f t="shared" si="452"/>
        <v>0</v>
      </c>
      <c r="AA1435" s="87"/>
      <c r="AB1435" s="87"/>
      <c r="AD1435" s="186" t="s">
        <v>145</v>
      </c>
    </row>
    <row r="1436" spans="1:30" s="74" customFormat="1" ht="12.95" customHeight="1">
      <c r="A1436" s="75" t="str">
        <f t="shared" si="453"/>
        <v/>
      </c>
      <c r="B1436" s="76">
        <f t="shared" si="454"/>
        <v>325</v>
      </c>
      <c r="C1436" s="77">
        <f t="shared" si="455"/>
        <v>0</v>
      </c>
      <c r="D1436" s="78" t="str">
        <f t="shared" si="456"/>
        <v>(후)</v>
      </c>
      <c r="E1436" s="79">
        <f t="shared" si="457"/>
        <v>0</v>
      </c>
      <c r="F1436" s="80">
        <v>700</v>
      </c>
      <c r="G1436" s="81">
        <v>57.51</v>
      </c>
      <c r="H1436" s="81">
        <v>54.53</v>
      </c>
      <c r="I1436" s="81">
        <v>2.9799999999999969</v>
      </c>
      <c r="J1436" s="81" t="s">
        <v>103</v>
      </c>
      <c r="K1436" s="81" t="s">
        <v>95</v>
      </c>
      <c r="L1436" s="82">
        <v>0</v>
      </c>
      <c r="M1436" s="83" t="s">
        <v>100</v>
      </c>
      <c r="N1436" s="83" t="s">
        <v>100</v>
      </c>
      <c r="O1436" s="83" t="s">
        <v>100</v>
      </c>
      <c r="P1436" s="84">
        <v>0</v>
      </c>
      <c r="Q1436" s="85">
        <f t="shared" si="458"/>
        <v>1</v>
      </c>
      <c r="R1436" s="91">
        <v>13000</v>
      </c>
      <c r="S1436" s="87"/>
      <c r="T1436" s="88">
        <f>IF(S1436=0,0,SUM($S$5:S1436))</f>
        <v>0</v>
      </c>
      <c r="U1436" s="89">
        <f t="shared" si="447"/>
        <v>0</v>
      </c>
      <c r="V1436" s="89">
        <f t="shared" si="448"/>
        <v>0</v>
      </c>
      <c r="W1436" s="90">
        <f t="shared" si="449"/>
        <v>0</v>
      </c>
      <c r="X1436" s="90">
        <f t="shared" si="450"/>
        <v>0</v>
      </c>
      <c r="Y1436" s="89">
        <f t="shared" si="451"/>
        <v>0</v>
      </c>
      <c r="Z1436" s="89">
        <f t="shared" si="452"/>
        <v>0</v>
      </c>
      <c r="AA1436" s="87"/>
      <c r="AB1436" s="87"/>
      <c r="AD1436" s="186" t="s">
        <v>145</v>
      </c>
    </row>
    <row r="1437" spans="1:30" s="74" customFormat="1" ht="12.95" customHeight="1">
      <c r="A1437" s="75" t="str">
        <f t="shared" si="453"/>
        <v/>
      </c>
      <c r="B1437" s="76">
        <f t="shared" si="454"/>
        <v>325</v>
      </c>
      <c r="C1437" s="77">
        <f t="shared" si="455"/>
        <v>3.2</v>
      </c>
      <c r="D1437" s="78" t="str">
        <f t="shared" si="456"/>
        <v/>
      </c>
      <c r="E1437" s="79">
        <f t="shared" si="457"/>
        <v>3.2</v>
      </c>
      <c r="F1437" s="80">
        <v>700</v>
      </c>
      <c r="G1437" s="81">
        <v>57.01</v>
      </c>
      <c r="H1437" s="81">
        <v>54.54</v>
      </c>
      <c r="I1437" s="81">
        <v>2.4699999999999989</v>
      </c>
      <c r="J1437" s="81" t="s">
        <v>103</v>
      </c>
      <c r="K1437" s="81" t="s">
        <v>95</v>
      </c>
      <c r="L1437" s="82">
        <v>0</v>
      </c>
      <c r="M1437" s="83" t="s">
        <v>100</v>
      </c>
      <c r="N1437" s="83" t="s">
        <v>100</v>
      </c>
      <c r="O1437" s="83" t="s">
        <v>100</v>
      </c>
      <c r="P1437" s="84">
        <v>0</v>
      </c>
      <c r="Q1437" s="85">
        <f t="shared" si="458"/>
        <v>1</v>
      </c>
      <c r="R1437" s="91">
        <v>13003.2</v>
      </c>
      <c r="S1437" s="87"/>
      <c r="T1437" s="88">
        <f>IF(S1437=0,0,SUM($S$5:S1437))</f>
        <v>0</v>
      </c>
      <c r="U1437" s="89">
        <f t="shared" si="447"/>
        <v>0</v>
      </c>
      <c r="V1437" s="89">
        <f t="shared" si="448"/>
        <v>0</v>
      </c>
      <c r="W1437" s="90">
        <f t="shared" si="449"/>
        <v>0</v>
      </c>
      <c r="X1437" s="90">
        <f t="shared" si="450"/>
        <v>0</v>
      </c>
      <c r="Y1437" s="89">
        <f t="shared" si="451"/>
        <v>0</v>
      </c>
      <c r="Z1437" s="89">
        <f t="shared" si="452"/>
        <v>0</v>
      </c>
      <c r="AA1437" s="87"/>
      <c r="AB1437" s="87"/>
      <c r="AD1437" s="186" t="s">
        <v>145</v>
      </c>
    </row>
    <row r="1438" spans="1:30" s="74" customFormat="1" ht="12.95" customHeight="1">
      <c r="A1438" s="75" t="str">
        <f t="shared" si="453"/>
        <v/>
      </c>
      <c r="B1438" s="76">
        <f t="shared" si="454"/>
        <v>325</v>
      </c>
      <c r="C1438" s="77">
        <f t="shared" si="455"/>
        <v>8.9</v>
      </c>
      <c r="D1438" s="78" t="str">
        <f t="shared" si="456"/>
        <v/>
      </c>
      <c r="E1438" s="79">
        <f t="shared" si="457"/>
        <v>5.7</v>
      </c>
      <c r="F1438" s="80">
        <v>700</v>
      </c>
      <c r="G1438" s="81">
        <v>56.44</v>
      </c>
      <c r="H1438" s="81">
        <v>54.54</v>
      </c>
      <c r="I1438" s="81">
        <v>1.8999999999999986</v>
      </c>
      <c r="J1438" s="81" t="s">
        <v>103</v>
      </c>
      <c r="K1438" s="81" t="s">
        <v>95</v>
      </c>
      <c r="L1438" s="82">
        <v>0</v>
      </c>
      <c r="M1438" s="83" t="s">
        <v>100</v>
      </c>
      <c r="N1438" s="83" t="s">
        <v>100</v>
      </c>
      <c r="O1438" s="83" t="s">
        <v>100</v>
      </c>
      <c r="P1438" s="84">
        <v>0</v>
      </c>
      <c r="Q1438" s="85">
        <f t="shared" si="458"/>
        <v>1</v>
      </c>
      <c r="R1438" s="91">
        <v>13008.9</v>
      </c>
      <c r="S1438" s="87"/>
      <c r="T1438" s="88">
        <f>IF(S1438=0,0,SUM($S$5:S1438))</f>
        <v>0</v>
      </c>
      <c r="U1438" s="89">
        <f t="shared" si="447"/>
        <v>0</v>
      </c>
      <c r="V1438" s="89">
        <f t="shared" si="448"/>
        <v>0</v>
      </c>
      <c r="W1438" s="90">
        <f t="shared" si="449"/>
        <v>0</v>
      </c>
      <c r="X1438" s="90">
        <f t="shared" si="450"/>
        <v>0</v>
      </c>
      <c r="Y1438" s="89">
        <f t="shared" si="451"/>
        <v>0</v>
      </c>
      <c r="Z1438" s="89">
        <f t="shared" si="452"/>
        <v>0</v>
      </c>
      <c r="AA1438" s="87"/>
      <c r="AB1438" s="87"/>
      <c r="AD1438" s="186" t="s">
        <v>145</v>
      </c>
    </row>
    <row r="1439" spans="1:30" s="74" customFormat="1" ht="12.95" customHeight="1">
      <c r="A1439" s="75" t="str">
        <f t="shared" si="453"/>
        <v/>
      </c>
      <c r="B1439" s="76">
        <f t="shared" si="454"/>
        <v>326</v>
      </c>
      <c r="C1439" s="77">
        <f t="shared" si="455"/>
        <v>0</v>
      </c>
      <c r="D1439" s="78" t="str">
        <f t="shared" si="456"/>
        <v/>
      </c>
      <c r="E1439" s="79">
        <f t="shared" si="457"/>
        <v>31.1</v>
      </c>
      <c r="F1439" s="80">
        <v>700</v>
      </c>
      <c r="G1439" s="81">
        <v>56.46</v>
      </c>
      <c r="H1439" s="81">
        <v>54.56</v>
      </c>
      <c r="I1439" s="81">
        <v>1.8999999999999986</v>
      </c>
      <c r="J1439" s="81" t="s">
        <v>103</v>
      </c>
      <c r="K1439" s="81" t="s">
        <v>95</v>
      </c>
      <c r="L1439" s="82">
        <v>0</v>
      </c>
      <c r="M1439" s="83" t="s">
        <v>100</v>
      </c>
      <c r="N1439" s="83" t="s">
        <v>100</v>
      </c>
      <c r="O1439" s="83" t="s">
        <v>100</v>
      </c>
      <c r="P1439" s="84">
        <v>0</v>
      </c>
      <c r="Q1439" s="85">
        <f t="shared" si="458"/>
        <v>1</v>
      </c>
      <c r="R1439" s="91">
        <v>13040</v>
      </c>
      <c r="S1439" s="87"/>
      <c r="T1439" s="88">
        <f>IF(S1439=0,0,SUM($S$5:S1439))</f>
        <v>0</v>
      </c>
      <c r="U1439" s="89">
        <f t="shared" si="447"/>
        <v>0</v>
      </c>
      <c r="V1439" s="89">
        <f t="shared" si="448"/>
        <v>0</v>
      </c>
      <c r="W1439" s="90">
        <f t="shared" si="449"/>
        <v>0</v>
      </c>
      <c r="X1439" s="90">
        <f t="shared" si="450"/>
        <v>0</v>
      </c>
      <c r="Y1439" s="89">
        <f t="shared" si="451"/>
        <v>0</v>
      </c>
      <c r="Z1439" s="89">
        <f t="shared" si="452"/>
        <v>0</v>
      </c>
      <c r="AA1439" s="87"/>
      <c r="AB1439" s="87"/>
      <c r="AD1439" s="186" t="s">
        <v>145</v>
      </c>
    </row>
    <row r="1440" spans="1:30" s="74" customFormat="1" ht="12.95" customHeight="1">
      <c r="A1440" s="75" t="str">
        <f t="shared" si="453"/>
        <v/>
      </c>
      <c r="B1440" s="76">
        <f t="shared" si="454"/>
        <v>326</v>
      </c>
      <c r="C1440" s="77">
        <f t="shared" si="455"/>
        <v>8.9</v>
      </c>
      <c r="D1440" s="78" t="str">
        <f t="shared" si="456"/>
        <v/>
      </c>
      <c r="E1440" s="79">
        <f t="shared" si="457"/>
        <v>8.9</v>
      </c>
      <c r="F1440" s="80">
        <v>700</v>
      </c>
      <c r="G1440" s="81">
        <v>56.46</v>
      </c>
      <c r="H1440" s="81">
        <v>54.57</v>
      </c>
      <c r="I1440" s="81">
        <v>1.8900000000000006</v>
      </c>
      <c r="J1440" s="81" t="s">
        <v>103</v>
      </c>
      <c r="K1440" s="81" t="s">
        <v>95</v>
      </c>
      <c r="L1440" s="82">
        <v>0</v>
      </c>
      <c r="M1440" s="83" t="s">
        <v>100</v>
      </c>
      <c r="N1440" s="83" t="s">
        <v>100</v>
      </c>
      <c r="O1440" s="83" t="s">
        <v>100</v>
      </c>
      <c r="P1440" s="84">
        <v>0</v>
      </c>
      <c r="Q1440" s="85">
        <f t="shared" si="458"/>
        <v>1</v>
      </c>
      <c r="R1440" s="91">
        <v>13048.9</v>
      </c>
      <c r="S1440" s="87"/>
      <c r="T1440" s="88">
        <f>IF(S1440=0,0,SUM($S$5:S1440))</f>
        <v>0</v>
      </c>
      <c r="U1440" s="89">
        <f t="shared" si="447"/>
        <v>0</v>
      </c>
      <c r="V1440" s="89">
        <f t="shared" si="448"/>
        <v>0</v>
      </c>
      <c r="W1440" s="90">
        <f t="shared" si="449"/>
        <v>0</v>
      </c>
      <c r="X1440" s="90">
        <f t="shared" si="450"/>
        <v>0</v>
      </c>
      <c r="Y1440" s="89">
        <f t="shared" si="451"/>
        <v>0</v>
      </c>
      <c r="Z1440" s="89">
        <f t="shared" si="452"/>
        <v>0</v>
      </c>
      <c r="AA1440" s="87"/>
      <c r="AB1440" s="87"/>
      <c r="AD1440" s="186" t="s">
        <v>145</v>
      </c>
    </row>
    <row r="1441" spans="1:30" s="74" customFormat="1" ht="12.95" customHeight="1">
      <c r="A1441" s="75" t="str">
        <f t="shared" si="453"/>
        <v/>
      </c>
      <c r="B1441" s="76">
        <f t="shared" si="454"/>
        <v>327</v>
      </c>
      <c r="C1441" s="77">
        <f t="shared" si="455"/>
        <v>0</v>
      </c>
      <c r="D1441" s="78" t="str">
        <f t="shared" si="456"/>
        <v/>
      </c>
      <c r="E1441" s="79">
        <f t="shared" si="457"/>
        <v>31.1</v>
      </c>
      <c r="F1441" s="80">
        <v>700</v>
      </c>
      <c r="G1441" s="81">
        <v>56.5</v>
      </c>
      <c r="H1441" s="81">
        <v>54.59</v>
      </c>
      <c r="I1441" s="81">
        <v>1.9099999999999966</v>
      </c>
      <c r="J1441" s="81" t="s">
        <v>103</v>
      </c>
      <c r="K1441" s="81" t="s">
        <v>95</v>
      </c>
      <c r="L1441" s="82">
        <v>0</v>
      </c>
      <c r="M1441" s="83" t="s">
        <v>100</v>
      </c>
      <c r="N1441" s="83" t="s">
        <v>100</v>
      </c>
      <c r="O1441" s="83" t="s">
        <v>100</v>
      </c>
      <c r="P1441" s="84">
        <v>0</v>
      </c>
      <c r="Q1441" s="85">
        <f t="shared" si="458"/>
        <v>1</v>
      </c>
      <c r="R1441" s="91">
        <v>13080</v>
      </c>
      <c r="S1441" s="87"/>
      <c r="T1441" s="88">
        <f>IF(S1441=0,0,SUM($S$5:S1441))</f>
        <v>0</v>
      </c>
      <c r="U1441" s="89">
        <f t="shared" si="447"/>
        <v>0</v>
      </c>
      <c r="V1441" s="89">
        <f t="shared" si="448"/>
        <v>0</v>
      </c>
      <c r="W1441" s="90">
        <f t="shared" si="449"/>
        <v>0</v>
      </c>
      <c r="X1441" s="90">
        <f t="shared" si="450"/>
        <v>0</v>
      </c>
      <c r="Y1441" s="89">
        <f t="shared" si="451"/>
        <v>0</v>
      </c>
      <c r="Z1441" s="89">
        <f t="shared" si="452"/>
        <v>0</v>
      </c>
      <c r="AA1441" s="87"/>
      <c r="AB1441" s="87"/>
      <c r="AD1441" s="186" t="s">
        <v>145</v>
      </c>
    </row>
    <row r="1442" spans="1:30" s="74" customFormat="1" ht="12.95" customHeight="1">
      <c r="A1442" s="75" t="str">
        <f t="shared" si="453"/>
        <v/>
      </c>
      <c r="B1442" s="76">
        <f t="shared" si="454"/>
        <v>328</v>
      </c>
      <c r="C1442" s="77">
        <f t="shared" si="455"/>
        <v>0</v>
      </c>
      <c r="D1442" s="78" t="str">
        <f t="shared" si="456"/>
        <v/>
      </c>
      <c r="E1442" s="79">
        <f t="shared" si="457"/>
        <v>40</v>
      </c>
      <c r="F1442" s="80">
        <v>700</v>
      </c>
      <c r="G1442" s="81">
        <v>56.56</v>
      </c>
      <c r="H1442" s="81">
        <v>54.62</v>
      </c>
      <c r="I1442" s="81">
        <v>1.9400000000000048</v>
      </c>
      <c r="J1442" s="81" t="s">
        <v>103</v>
      </c>
      <c r="K1442" s="81" t="s">
        <v>95</v>
      </c>
      <c r="L1442" s="82">
        <v>0</v>
      </c>
      <c r="M1442" s="83" t="s">
        <v>100</v>
      </c>
      <c r="N1442" s="83" t="s">
        <v>100</v>
      </c>
      <c r="O1442" s="83" t="s">
        <v>100</v>
      </c>
      <c r="P1442" s="84">
        <v>0</v>
      </c>
      <c r="Q1442" s="85">
        <f t="shared" si="458"/>
        <v>1</v>
      </c>
      <c r="R1442" s="91">
        <v>13120</v>
      </c>
      <c r="S1442" s="87"/>
      <c r="T1442" s="88">
        <f>IF(S1442=0,0,SUM($S$5:S1442))</f>
        <v>0</v>
      </c>
      <c r="U1442" s="89">
        <f t="shared" si="447"/>
        <v>0</v>
      </c>
      <c r="V1442" s="89">
        <f t="shared" si="448"/>
        <v>0</v>
      </c>
      <c r="W1442" s="90">
        <f t="shared" si="449"/>
        <v>0</v>
      </c>
      <c r="X1442" s="90">
        <f t="shared" si="450"/>
        <v>0</v>
      </c>
      <c r="Y1442" s="89">
        <f t="shared" si="451"/>
        <v>0</v>
      </c>
      <c r="Z1442" s="89">
        <f t="shared" si="452"/>
        <v>0</v>
      </c>
      <c r="AA1442" s="87"/>
      <c r="AB1442" s="87"/>
      <c r="AD1442" s="186" t="s">
        <v>145</v>
      </c>
    </row>
    <row r="1443" spans="1:30" s="74" customFormat="1" ht="12.95" customHeight="1">
      <c r="A1443" s="75" t="str">
        <f t="shared" si="453"/>
        <v/>
      </c>
      <c r="B1443" s="76">
        <f t="shared" si="454"/>
        <v>328</v>
      </c>
      <c r="C1443" s="77">
        <f t="shared" si="455"/>
        <v>8.9</v>
      </c>
      <c r="D1443" s="78" t="str">
        <f t="shared" si="456"/>
        <v/>
      </c>
      <c r="E1443" s="79">
        <f t="shared" si="457"/>
        <v>8.9</v>
      </c>
      <c r="F1443" s="80">
        <v>700</v>
      </c>
      <c r="G1443" s="81">
        <v>56.57</v>
      </c>
      <c r="H1443" s="81">
        <v>54.62</v>
      </c>
      <c r="I1443" s="81">
        <v>1.9500000000000028</v>
      </c>
      <c r="J1443" s="81" t="s">
        <v>103</v>
      </c>
      <c r="K1443" s="81" t="s">
        <v>95</v>
      </c>
      <c r="L1443" s="82">
        <v>0</v>
      </c>
      <c r="M1443" s="83" t="s">
        <v>100</v>
      </c>
      <c r="N1443" s="83" t="s">
        <v>100</v>
      </c>
      <c r="O1443" s="83" t="s">
        <v>100</v>
      </c>
      <c r="P1443" s="84">
        <v>0</v>
      </c>
      <c r="Q1443" s="85">
        <f t="shared" si="458"/>
        <v>1</v>
      </c>
      <c r="R1443" s="91">
        <v>13128.9</v>
      </c>
      <c r="S1443" s="87"/>
      <c r="T1443" s="88">
        <f>IF(S1443=0,0,SUM($S$5:S1443))</f>
        <v>0</v>
      </c>
      <c r="U1443" s="89">
        <f t="shared" si="447"/>
        <v>0</v>
      </c>
      <c r="V1443" s="89">
        <f t="shared" si="448"/>
        <v>0</v>
      </c>
      <c r="W1443" s="90">
        <f t="shared" si="449"/>
        <v>0</v>
      </c>
      <c r="X1443" s="90">
        <f t="shared" si="450"/>
        <v>0</v>
      </c>
      <c r="Y1443" s="89">
        <f t="shared" si="451"/>
        <v>0</v>
      </c>
      <c r="Z1443" s="89">
        <f t="shared" si="452"/>
        <v>0</v>
      </c>
      <c r="AA1443" s="87"/>
      <c r="AB1443" s="87"/>
      <c r="AD1443" s="186" t="s">
        <v>145</v>
      </c>
    </row>
    <row r="1444" spans="1:30" s="74" customFormat="1" ht="12.95" customHeight="1">
      <c r="A1444" s="75" t="str">
        <f t="shared" si="453"/>
        <v/>
      </c>
      <c r="B1444" s="76">
        <f t="shared" si="454"/>
        <v>328</v>
      </c>
      <c r="C1444" s="77">
        <f t="shared" si="455"/>
        <v>29.4</v>
      </c>
      <c r="D1444" s="78" t="str">
        <f t="shared" si="456"/>
        <v>(전)</v>
      </c>
      <c r="E1444" s="79">
        <f t="shared" si="457"/>
        <v>20.5</v>
      </c>
      <c r="F1444" s="80">
        <v>700</v>
      </c>
      <c r="G1444" s="81">
        <v>57.05</v>
      </c>
      <c r="H1444" s="81">
        <v>54.64</v>
      </c>
      <c r="I1444" s="81">
        <v>2.4099999999999966</v>
      </c>
      <c r="J1444" s="81" t="s">
        <v>103</v>
      </c>
      <c r="K1444" s="81" t="s">
        <v>95</v>
      </c>
      <c r="L1444" s="82">
        <v>0</v>
      </c>
      <c r="M1444" s="83" t="s">
        <v>100</v>
      </c>
      <c r="N1444" s="83" t="s">
        <v>100</v>
      </c>
      <c r="O1444" s="83" t="s">
        <v>100</v>
      </c>
      <c r="P1444" s="84">
        <v>0</v>
      </c>
      <c r="Q1444" s="85">
        <f t="shared" si="458"/>
        <v>1</v>
      </c>
      <c r="R1444" s="91">
        <v>13149.4</v>
      </c>
      <c r="S1444" s="87"/>
      <c r="T1444" s="88">
        <f>IF(S1444=0,0,SUM($S$5:S1444))</f>
        <v>0</v>
      </c>
      <c r="U1444" s="89">
        <f t="shared" si="447"/>
        <v>0</v>
      </c>
      <c r="V1444" s="89">
        <f t="shared" si="448"/>
        <v>0</v>
      </c>
      <c r="W1444" s="90">
        <f t="shared" si="449"/>
        <v>0</v>
      </c>
      <c r="X1444" s="90">
        <f t="shared" si="450"/>
        <v>0</v>
      </c>
      <c r="Y1444" s="89">
        <f t="shared" si="451"/>
        <v>0</v>
      </c>
      <c r="Z1444" s="89">
        <f t="shared" si="452"/>
        <v>0</v>
      </c>
      <c r="AA1444" s="87"/>
      <c r="AB1444" s="87"/>
      <c r="AD1444" s="186" t="s">
        <v>145</v>
      </c>
    </row>
    <row r="1445" spans="1:30" s="74" customFormat="1" ht="12.95" customHeight="1">
      <c r="A1445" s="75" t="str">
        <f t="shared" si="453"/>
        <v/>
      </c>
      <c r="B1445" s="76">
        <f t="shared" si="454"/>
        <v>328</v>
      </c>
      <c r="C1445" s="77">
        <f t="shared" si="455"/>
        <v>29.4</v>
      </c>
      <c r="D1445" s="78" t="str">
        <f t="shared" si="456"/>
        <v>(후)</v>
      </c>
      <c r="E1445" s="79">
        <f t="shared" si="457"/>
        <v>0</v>
      </c>
      <c r="F1445" s="80">
        <v>700</v>
      </c>
      <c r="G1445" s="81">
        <v>57.05</v>
      </c>
      <c r="H1445" s="81">
        <v>54.64</v>
      </c>
      <c r="I1445" s="81">
        <v>2.4099999999999966</v>
      </c>
      <c r="J1445" s="81" t="s">
        <v>105</v>
      </c>
      <c r="K1445" s="81" t="s">
        <v>95</v>
      </c>
      <c r="L1445" s="82">
        <v>0</v>
      </c>
      <c r="M1445" s="83" t="s">
        <v>100</v>
      </c>
      <c r="N1445" s="83" t="s">
        <v>100</v>
      </c>
      <c r="O1445" s="83" t="s">
        <v>100</v>
      </c>
      <c r="P1445" s="84">
        <v>0</v>
      </c>
      <c r="Q1445" s="85">
        <f t="shared" si="458"/>
        <v>1</v>
      </c>
      <c r="R1445" s="91">
        <v>13149.4</v>
      </c>
      <c r="S1445" s="87"/>
      <c r="T1445" s="88">
        <f>IF(S1445=0,0,SUM($S$5:S1445))</f>
        <v>0</v>
      </c>
      <c r="U1445" s="89">
        <f t="shared" si="447"/>
        <v>0</v>
      </c>
      <c r="V1445" s="89">
        <f t="shared" si="448"/>
        <v>0</v>
      </c>
      <c r="W1445" s="90">
        <f t="shared" si="449"/>
        <v>0</v>
      </c>
      <c r="X1445" s="90">
        <f t="shared" si="450"/>
        <v>0</v>
      </c>
      <c r="Y1445" s="89">
        <f t="shared" si="451"/>
        <v>0</v>
      </c>
      <c r="Z1445" s="89">
        <f t="shared" si="452"/>
        <v>0</v>
      </c>
      <c r="AA1445" s="87"/>
      <c r="AB1445" s="87"/>
      <c r="AD1445" s="186" t="s">
        <v>145</v>
      </c>
    </row>
    <row r="1446" spans="1:30" s="74" customFormat="1" ht="12.95" customHeight="1">
      <c r="A1446" s="75" t="str">
        <f t="shared" si="453"/>
        <v/>
      </c>
      <c r="B1446" s="76">
        <f t="shared" si="454"/>
        <v>328</v>
      </c>
      <c r="C1446" s="77">
        <f t="shared" si="455"/>
        <v>35.200000000000003</v>
      </c>
      <c r="D1446" s="78" t="str">
        <f t="shared" si="456"/>
        <v>(전)</v>
      </c>
      <c r="E1446" s="79">
        <f t="shared" si="457"/>
        <v>5.8</v>
      </c>
      <c r="F1446" s="80">
        <v>700</v>
      </c>
      <c r="G1446" s="81">
        <v>57.18</v>
      </c>
      <c r="H1446" s="81">
        <v>54.64</v>
      </c>
      <c r="I1446" s="81">
        <v>2.5399999999999991</v>
      </c>
      <c r="J1446" s="81" t="s">
        <v>105</v>
      </c>
      <c r="K1446" s="81" t="s">
        <v>95</v>
      </c>
      <c r="L1446" s="82">
        <v>0</v>
      </c>
      <c r="M1446" s="83" t="s">
        <v>100</v>
      </c>
      <c r="N1446" s="83" t="s">
        <v>100</v>
      </c>
      <c r="O1446" s="83" t="s">
        <v>100</v>
      </c>
      <c r="P1446" s="84">
        <v>0</v>
      </c>
      <c r="Q1446" s="85">
        <f t="shared" si="458"/>
        <v>1</v>
      </c>
      <c r="R1446" s="91">
        <v>13155.2</v>
      </c>
      <c r="S1446" s="87"/>
      <c r="T1446" s="88">
        <f>IF(S1446=0,0,SUM($S$5:S1446))</f>
        <v>0</v>
      </c>
      <c r="U1446" s="89">
        <f t="shared" si="447"/>
        <v>0</v>
      </c>
      <c r="V1446" s="89">
        <f t="shared" si="448"/>
        <v>0</v>
      </c>
      <c r="W1446" s="90">
        <f t="shared" si="449"/>
        <v>0</v>
      </c>
      <c r="X1446" s="90">
        <f t="shared" si="450"/>
        <v>0</v>
      </c>
      <c r="Y1446" s="89">
        <f t="shared" si="451"/>
        <v>0</v>
      </c>
      <c r="Z1446" s="89">
        <f t="shared" si="452"/>
        <v>0</v>
      </c>
      <c r="AA1446" s="87"/>
      <c r="AB1446" s="87"/>
      <c r="AD1446" s="186" t="s">
        <v>145</v>
      </c>
    </row>
    <row r="1447" spans="1:30" s="74" customFormat="1" ht="12.95" customHeight="1">
      <c r="A1447" s="75" t="str">
        <f t="shared" si="453"/>
        <v/>
      </c>
      <c r="B1447" s="76">
        <f t="shared" si="454"/>
        <v>328</v>
      </c>
      <c r="C1447" s="77">
        <f t="shared" si="455"/>
        <v>35.200000000000003</v>
      </c>
      <c r="D1447" s="78" t="str">
        <f t="shared" si="456"/>
        <v>(후)</v>
      </c>
      <c r="E1447" s="79">
        <f t="shared" si="457"/>
        <v>0</v>
      </c>
      <c r="F1447" s="80">
        <v>700</v>
      </c>
      <c r="G1447" s="81">
        <v>57.18</v>
      </c>
      <c r="H1447" s="81">
        <v>54.64</v>
      </c>
      <c r="I1447" s="81">
        <v>2.5399999999999991</v>
      </c>
      <c r="J1447" s="81" t="s">
        <v>103</v>
      </c>
      <c r="K1447" s="81" t="s">
        <v>95</v>
      </c>
      <c r="L1447" s="82">
        <v>0</v>
      </c>
      <c r="M1447" s="83" t="s">
        <v>100</v>
      </c>
      <c r="N1447" s="83" t="s">
        <v>100</v>
      </c>
      <c r="O1447" s="83" t="s">
        <v>100</v>
      </c>
      <c r="P1447" s="84">
        <v>0</v>
      </c>
      <c r="Q1447" s="85">
        <f t="shared" si="458"/>
        <v>1</v>
      </c>
      <c r="R1447" s="91">
        <v>13155.2</v>
      </c>
      <c r="S1447" s="87"/>
      <c r="T1447" s="88">
        <f>IF(S1447=0,0,SUM($S$5:S1447))</f>
        <v>0</v>
      </c>
      <c r="U1447" s="89">
        <f t="shared" si="447"/>
        <v>0</v>
      </c>
      <c r="V1447" s="89">
        <f t="shared" si="448"/>
        <v>0</v>
      </c>
      <c r="W1447" s="90">
        <f t="shared" si="449"/>
        <v>0</v>
      </c>
      <c r="X1447" s="90">
        <f t="shared" si="450"/>
        <v>0</v>
      </c>
      <c r="Y1447" s="89">
        <f t="shared" si="451"/>
        <v>0</v>
      </c>
      <c r="Z1447" s="89">
        <f t="shared" si="452"/>
        <v>0</v>
      </c>
      <c r="AA1447" s="87"/>
      <c r="AB1447" s="87"/>
      <c r="AD1447" s="186" t="s">
        <v>145</v>
      </c>
    </row>
    <row r="1448" spans="1:30" s="74" customFormat="1" ht="12.95" customHeight="1">
      <c r="A1448" s="75" t="str">
        <f t="shared" si="453"/>
        <v/>
      </c>
      <c r="B1448" s="76">
        <f t="shared" si="454"/>
        <v>329</v>
      </c>
      <c r="C1448" s="77">
        <f t="shared" si="455"/>
        <v>0</v>
      </c>
      <c r="D1448" s="78" t="str">
        <f t="shared" si="456"/>
        <v/>
      </c>
      <c r="E1448" s="79">
        <f t="shared" si="457"/>
        <v>4.8</v>
      </c>
      <c r="F1448" s="80">
        <v>700</v>
      </c>
      <c r="G1448" s="81">
        <v>57.15</v>
      </c>
      <c r="H1448" s="81">
        <v>54.65</v>
      </c>
      <c r="I1448" s="81">
        <v>2.5</v>
      </c>
      <c r="J1448" s="81" t="s">
        <v>103</v>
      </c>
      <c r="K1448" s="81" t="s">
        <v>95</v>
      </c>
      <c r="L1448" s="82">
        <v>0</v>
      </c>
      <c r="M1448" s="83" t="s">
        <v>100</v>
      </c>
      <c r="N1448" s="83" t="s">
        <v>100</v>
      </c>
      <c r="O1448" s="83" t="s">
        <v>100</v>
      </c>
      <c r="P1448" s="84">
        <v>0</v>
      </c>
      <c r="Q1448" s="85">
        <f t="shared" si="458"/>
        <v>1</v>
      </c>
      <c r="R1448" s="91">
        <v>13160</v>
      </c>
      <c r="S1448" s="87"/>
      <c r="T1448" s="88">
        <f>IF(S1448=0,0,SUM($S$5:S1448))</f>
        <v>0</v>
      </c>
      <c r="U1448" s="89">
        <f t="shared" si="447"/>
        <v>0</v>
      </c>
      <c r="V1448" s="89">
        <f t="shared" si="448"/>
        <v>0</v>
      </c>
      <c r="W1448" s="90">
        <f t="shared" si="449"/>
        <v>0</v>
      </c>
      <c r="X1448" s="90">
        <f t="shared" si="450"/>
        <v>0</v>
      </c>
      <c r="Y1448" s="89">
        <f t="shared" si="451"/>
        <v>0</v>
      </c>
      <c r="Z1448" s="89">
        <f t="shared" si="452"/>
        <v>0</v>
      </c>
      <c r="AA1448" s="87"/>
      <c r="AB1448" s="87"/>
      <c r="AD1448" s="186" t="s">
        <v>145</v>
      </c>
    </row>
    <row r="1449" spans="1:30" s="74" customFormat="1" ht="12.95" customHeight="1">
      <c r="A1449" s="75" t="str">
        <f t="shared" si="453"/>
        <v/>
      </c>
      <c r="B1449" s="76">
        <f t="shared" si="454"/>
        <v>330</v>
      </c>
      <c r="C1449" s="77">
        <f t="shared" si="455"/>
        <v>0</v>
      </c>
      <c r="D1449" s="78" t="str">
        <f t="shared" si="456"/>
        <v/>
      </c>
      <c r="E1449" s="79">
        <f t="shared" si="457"/>
        <v>40</v>
      </c>
      <c r="F1449" s="80">
        <v>700</v>
      </c>
      <c r="G1449" s="81">
        <v>56.87</v>
      </c>
      <c r="H1449" s="81">
        <v>54.67</v>
      </c>
      <c r="I1449" s="81">
        <v>2.1999999999999957</v>
      </c>
      <c r="J1449" s="81" t="s">
        <v>103</v>
      </c>
      <c r="K1449" s="81" t="s">
        <v>95</v>
      </c>
      <c r="L1449" s="82">
        <v>0</v>
      </c>
      <c r="M1449" s="83" t="s">
        <v>100</v>
      </c>
      <c r="N1449" s="83" t="s">
        <v>100</v>
      </c>
      <c r="O1449" s="83" t="s">
        <v>100</v>
      </c>
      <c r="P1449" s="84">
        <v>0</v>
      </c>
      <c r="Q1449" s="85">
        <f t="shared" si="458"/>
        <v>1</v>
      </c>
      <c r="R1449" s="91">
        <v>13200</v>
      </c>
      <c r="S1449" s="87"/>
      <c r="T1449" s="88">
        <f>IF(S1449=0,0,SUM($S$5:S1449))</f>
        <v>0</v>
      </c>
      <c r="U1449" s="89">
        <f t="shared" si="447"/>
        <v>0</v>
      </c>
      <c r="V1449" s="89">
        <f t="shared" si="448"/>
        <v>0</v>
      </c>
      <c r="W1449" s="90">
        <f t="shared" si="449"/>
        <v>0</v>
      </c>
      <c r="X1449" s="90">
        <f t="shared" si="450"/>
        <v>0</v>
      </c>
      <c r="Y1449" s="89">
        <f t="shared" si="451"/>
        <v>0</v>
      </c>
      <c r="Z1449" s="89">
        <f t="shared" si="452"/>
        <v>0</v>
      </c>
      <c r="AA1449" s="87"/>
      <c r="AB1449" s="87"/>
      <c r="AD1449" s="186" t="s">
        <v>145</v>
      </c>
    </row>
    <row r="1450" spans="1:30" s="74" customFormat="1" ht="12.95" customHeight="1">
      <c r="A1450" s="75" t="str">
        <f t="shared" si="453"/>
        <v/>
      </c>
      <c r="B1450" s="76">
        <f t="shared" si="454"/>
        <v>330</v>
      </c>
      <c r="C1450" s="77">
        <f t="shared" si="455"/>
        <v>8.9</v>
      </c>
      <c r="D1450" s="78" t="str">
        <f t="shared" si="456"/>
        <v/>
      </c>
      <c r="E1450" s="79">
        <f t="shared" si="457"/>
        <v>8.9</v>
      </c>
      <c r="F1450" s="80">
        <v>700</v>
      </c>
      <c r="G1450" s="81">
        <v>56.81</v>
      </c>
      <c r="H1450" s="81">
        <v>54.68</v>
      </c>
      <c r="I1450" s="81">
        <v>2.1300000000000026</v>
      </c>
      <c r="J1450" s="81" t="s">
        <v>103</v>
      </c>
      <c r="K1450" s="81" t="s">
        <v>95</v>
      </c>
      <c r="L1450" s="82">
        <v>0</v>
      </c>
      <c r="M1450" s="83" t="s">
        <v>100</v>
      </c>
      <c r="N1450" s="83" t="s">
        <v>100</v>
      </c>
      <c r="O1450" s="83" t="s">
        <v>100</v>
      </c>
      <c r="P1450" s="84">
        <v>0</v>
      </c>
      <c r="Q1450" s="85">
        <f t="shared" si="458"/>
        <v>1</v>
      </c>
      <c r="R1450" s="91">
        <v>13208.9</v>
      </c>
      <c r="S1450" s="87"/>
      <c r="T1450" s="88">
        <f>IF(S1450=0,0,SUM($S$5:S1450))</f>
        <v>0</v>
      </c>
      <c r="U1450" s="89">
        <f t="shared" ref="U1450:U1513" si="459">IF(S1450=1,Q1450,0)</f>
        <v>0</v>
      </c>
      <c r="V1450" s="89">
        <f t="shared" ref="V1450:V1513" si="460">IF(S1450=1,R1450,0)</f>
        <v>0</v>
      </c>
      <c r="W1450" s="90">
        <f t="shared" ref="W1450:W1513" si="461">IF($S1450=0,0,G1450)</f>
        <v>0</v>
      </c>
      <c r="X1450" s="90">
        <f t="shared" ref="X1450:X1513" si="462">IF($S1450=0,0,H1450)</f>
        <v>0</v>
      </c>
      <c r="Y1450" s="89">
        <f t="shared" ref="Y1450:Y1513" si="463">IF(S1450=1,J1450,0)</f>
        <v>0</v>
      </c>
      <c r="Z1450" s="89">
        <f t="shared" ref="Z1450:Z1513" si="464">IF(S1450=1,K1450,0)</f>
        <v>0</v>
      </c>
      <c r="AA1450" s="87"/>
      <c r="AB1450" s="87"/>
      <c r="AD1450" s="186" t="s">
        <v>145</v>
      </c>
    </row>
    <row r="1451" spans="1:30" s="74" customFormat="1" ht="12.95" customHeight="1">
      <c r="A1451" s="75" t="str">
        <f t="shared" si="453"/>
        <v/>
      </c>
      <c r="B1451" s="76">
        <f t="shared" si="454"/>
        <v>331</v>
      </c>
      <c r="C1451" s="77">
        <f t="shared" si="455"/>
        <v>0</v>
      </c>
      <c r="D1451" s="78" t="str">
        <f t="shared" si="456"/>
        <v/>
      </c>
      <c r="E1451" s="79">
        <f t="shared" si="457"/>
        <v>31.1</v>
      </c>
      <c r="F1451" s="80">
        <v>700</v>
      </c>
      <c r="G1451" s="81">
        <v>57.48</v>
      </c>
      <c r="H1451" s="81">
        <v>54.91</v>
      </c>
      <c r="I1451" s="81">
        <v>2.5700000000000003</v>
      </c>
      <c r="J1451" s="81" t="s">
        <v>103</v>
      </c>
      <c r="K1451" s="81" t="s">
        <v>95</v>
      </c>
      <c r="L1451" s="82">
        <v>0</v>
      </c>
      <c r="M1451" s="83" t="s">
        <v>100</v>
      </c>
      <c r="N1451" s="83" t="s">
        <v>100</v>
      </c>
      <c r="O1451" s="83" t="s">
        <v>100</v>
      </c>
      <c r="P1451" s="84">
        <v>0</v>
      </c>
      <c r="Q1451" s="85">
        <f t="shared" si="458"/>
        <v>1</v>
      </c>
      <c r="R1451" s="91">
        <v>13240</v>
      </c>
      <c r="S1451" s="87"/>
      <c r="T1451" s="88">
        <f>IF(S1451=0,0,SUM($S$5:S1451))</f>
        <v>0</v>
      </c>
      <c r="U1451" s="89">
        <f t="shared" si="459"/>
        <v>0</v>
      </c>
      <c r="V1451" s="89">
        <f t="shared" si="460"/>
        <v>0</v>
      </c>
      <c r="W1451" s="90">
        <f t="shared" si="461"/>
        <v>0</v>
      </c>
      <c r="X1451" s="90">
        <f t="shared" si="462"/>
        <v>0</v>
      </c>
      <c r="Y1451" s="89">
        <f t="shared" si="463"/>
        <v>0</v>
      </c>
      <c r="Z1451" s="89">
        <f t="shared" si="464"/>
        <v>0</v>
      </c>
      <c r="AA1451" s="87"/>
      <c r="AB1451" s="87"/>
      <c r="AD1451" s="186" t="s">
        <v>145</v>
      </c>
    </row>
    <row r="1452" spans="1:30" s="74" customFormat="1" ht="12.95" customHeight="1">
      <c r="A1452" s="75" t="str">
        <f t="shared" si="453"/>
        <v/>
      </c>
      <c r="B1452" s="76">
        <f t="shared" si="454"/>
        <v>331</v>
      </c>
      <c r="C1452" s="77">
        <f t="shared" si="455"/>
        <v>18.8</v>
      </c>
      <c r="D1452" s="78" t="str">
        <f t="shared" si="456"/>
        <v/>
      </c>
      <c r="E1452" s="79">
        <f t="shared" si="457"/>
        <v>18.8</v>
      </c>
      <c r="F1452" s="80">
        <v>700</v>
      </c>
      <c r="G1452" s="81">
        <v>57.88</v>
      </c>
      <c r="H1452" s="81">
        <v>55.05</v>
      </c>
      <c r="I1452" s="81">
        <v>2.8300000000000054</v>
      </c>
      <c r="J1452" s="81" t="s">
        <v>103</v>
      </c>
      <c r="K1452" s="81" t="s">
        <v>95</v>
      </c>
      <c r="L1452" s="82">
        <v>0</v>
      </c>
      <c r="M1452" s="83" t="s">
        <v>116</v>
      </c>
      <c r="N1452" s="83" t="s">
        <v>100</v>
      </c>
      <c r="O1452" s="83" t="s">
        <v>100</v>
      </c>
      <c r="P1452" s="84">
        <v>0</v>
      </c>
      <c r="Q1452" s="85">
        <f t="shared" si="458"/>
        <v>1</v>
      </c>
      <c r="R1452" s="91">
        <v>13258.8</v>
      </c>
      <c r="S1452" s="87"/>
      <c r="T1452" s="88">
        <f>IF(S1452=0,0,SUM($S$5:S1452))</f>
        <v>0</v>
      </c>
      <c r="U1452" s="89">
        <f t="shared" si="459"/>
        <v>0</v>
      </c>
      <c r="V1452" s="89">
        <f t="shared" si="460"/>
        <v>0</v>
      </c>
      <c r="W1452" s="90">
        <f t="shared" si="461"/>
        <v>0</v>
      </c>
      <c r="X1452" s="90">
        <f t="shared" si="462"/>
        <v>0</v>
      </c>
      <c r="Y1452" s="89">
        <f t="shared" si="463"/>
        <v>0</v>
      </c>
      <c r="Z1452" s="89">
        <f t="shared" si="464"/>
        <v>0</v>
      </c>
      <c r="AA1452" s="87"/>
      <c r="AB1452" s="87"/>
      <c r="AD1452" s="186" t="s">
        <v>145</v>
      </c>
    </row>
    <row r="1453" spans="1:30" s="74" customFormat="1" ht="12.95" customHeight="1">
      <c r="A1453" s="75" t="str">
        <f t="shared" si="453"/>
        <v/>
      </c>
      <c r="B1453" s="76">
        <f t="shared" si="454"/>
        <v>331</v>
      </c>
      <c r="C1453" s="77">
        <f t="shared" si="455"/>
        <v>25.1</v>
      </c>
      <c r="D1453" s="78" t="str">
        <f t="shared" si="456"/>
        <v>(전)</v>
      </c>
      <c r="E1453" s="79">
        <f t="shared" si="457"/>
        <v>6.3</v>
      </c>
      <c r="F1453" s="80">
        <v>700</v>
      </c>
      <c r="G1453" s="81">
        <v>58.01</v>
      </c>
      <c r="H1453" s="81">
        <v>55.1</v>
      </c>
      <c r="I1453" s="81">
        <v>2.9099999999999966</v>
      </c>
      <c r="J1453" s="81" t="s">
        <v>103</v>
      </c>
      <c r="K1453" s="81" t="s">
        <v>95</v>
      </c>
      <c r="L1453" s="82">
        <v>0</v>
      </c>
      <c r="M1453" s="83" t="s">
        <v>100</v>
      </c>
      <c r="N1453" s="83" t="s">
        <v>100</v>
      </c>
      <c r="O1453" s="83" t="s">
        <v>100</v>
      </c>
      <c r="P1453" s="84">
        <v>0</v>
      </c>
      <c r="Q1453" s="85">
        <f t="shared" si="458"/>
        <v>1</v>
      </c>
      <c r="R1453" s="91">
        <v>13265.1</v>
      </c>
      <c r="S1453" s="87"/>
      <c r="T1453" s="88">
        <f>IF(S1453=0,0,SUM($S$5:S1453))</f>
        <v>0</v>
      </c>
      <c r="U1453" s="89">
        <f t="shared" si="459"/>
        <v>0</v>
      </c>
      <c r="V1453" s="89">
        <f t="shared" si="460"/>
        <v>0</v>
      </c>
      <c r="W1453" s="90">
        <f t="shared" si="461"/>
        <v>0</v>
      </c>
      <c r="X1453" s="90">
        <f t="shared" si="462"/>
        <v>0</v>
      </c>
      <c r="Y1453" s="89">
        <f t="shared" si="463"/>
        <v>0</v>
      </c>
      <c r="Z1453" s="89">
        <f t="shared" si="464"/>
        <v>0</v>
      </c>
      <c r="AA1453" s="87"/>
      <c r="AB1453" s="87"/>
      <c r="AD1453" s="186" t="s">
        <v>145</v>
      </c>
    </row>
    <row r="1454" spans="1:30" s="74" customFormat="1" ht="12.95" customHeight="1">
      <c r="A1454" s="75" t="str">
        <f t="shared" si="453"/>
        <v/>
      </c>
      <c r="B1454" s="76">
        <f t="shared" si="454"/>
        <v>331</v>
      </c>
      <c r="C1454" s="77">
        <f t="shared" si="455"/>
        <v>25.1</v>
      </c>
      <c r="D1454" s="78" t="str">
        <f t="shared" si="456"/>
        <v>(후)</v>
      </c>
      <c r="E1454" s="79">
        <f t="shared" si="457"/>
        <v>0</v>
      </c>
      <c r="F1454" s="80">
        <v>700</v>
      </c>
      <c r="G1454" s="81">
        <v>58.01</v>
      </c>
      <c r="H1454" s="81">
        <v>55.1</v>
      </c>
      <c r="I1454" s="81">
        <v>2.9099999999999966</v>
      </c>
      <c r="J1454" s="81" t="s">
        <v>105</v>
      </c>
      <c r="K1454" s="81" t="s">
        <v>95</v>
      </c>
      <c r="L1454" s="82">
        <v>0</v>
      </c>
      <c r="M1454" s="83" t="s">
        <v>100</v>
      </c>
      <c r="N1454" s="83" t="s">
        <v>100</v>
      </c>
      <c r="O1454" s="83" t="s">
        <v>100</v>
      </c>
      <c r="P1454" s="84">
        <v>0</v>
      </c>
      <c r="Q1454" s="85">
        <f t="shared" si="458"/>
        <v>1</v>
      </c>
      <c r="R1454" s="91">
        <v>13265.1</v>
      </c>
      <c r="S1454" s="87"/>
      <c r="T1454" s="88">
        <f>IF(S1454=0,0,SUM($S$5:S1454))</f>
        <v>0</v>
      </c>
      <c r="U1454" s="89">
        <f t="shared" si="459"/>
        <v>0</v>
      </c>
      <c r="V1454" s="89">
        <f t="shared" si="460"/>
        <v>0</v>
      </c>
      <c r="W1454" s="90">
        <f t="shared" si="461"/>
        <v>0</v>
      </c>
      <c r="X1454" s="90">
        <f t="shared" si="462"/>
        <v>0</v>
      </c>
      <c r="Y1454" s="89">
        <f t="shared" si="463"/>
        <v>0</v>
      </c>
      <c r="Z1454" s="89">
        <f t="shared" si="464"/>
        <v>0</v>
      </c>
      <c r="AA1454" s="87"/>
      <c r="AB1454" s="87"/>
      <c r="AD1454" s="186" t="s">
        <v>145</v>
      </c>
    </row>
    <row r="1455" spans="1:30" s="74" customFormat="1" ht="12.95" customHeight="1">
      <c r="A1455" s="75" t="str">
        <f t="shared" si="453"/>
        <v/>
      </c>
      <c r="B1455" s="76">
        <f t="shared" si="454"/>
        <v>331</v>
      </c>
      <c r="C1455" s="77">
        <f t="shared" si="455"/>
        <v>31.1</v>
      </c>
      <c r="D1455" s="78" t="str">
        <f t="shared" si="456"/>
        <v>(전)</v>
      </c>
      <c r="E1455" s="79">
        <f t="shared" si="457"/>
        <v>6</v>
      </c>
      <c r="F1455" s="80">
        <v>700</v>
      </c>
      <c r="G1455" s="81">
        <v>58.14</v>
      </c>
      <c r="H1455" s="81">
        <v>55.14</v>
      </c>
      <c r="I1455" s="81">
        <v>3</v>
      </c>
      <c r="J1455" s="81" t="s">
        <v>105</v>
      </c>
      <c r="K1455" s="81" t="s">
        <v>95</v>
      </c>
      <c r="L1455" s="82">
        <v>0</v>
      </c>
      <c r="M1455" s="83" t="s">
        <v>100</v>
      </c>
      <c r="N1455" s="83" t="s">
        <v>115</v>
      </c>
      <c r="O1455" s="83" t="s">
        <v>100</v>
      </c>
      <c r="P1455" s="84">
        <v>0</v>
      </c>
      <c r="Q1455" s="85">
        <f t="shared" si="458"/>
        <v>1</v>
      </c>
      <c r="R1455" s="91">
        <v>13271.1</v>
      </c>
      <c r="S1455" s="87"/>
      <c r="T1455" s="88">
        <f>IF(S1455=0,0,SUM($S$5:S1455))</f>
        <v>0</v>
      </c>
      <c r="U1455" s="89">
        <f t="shared" si="459"/>
        <v>0</v>
      </c>
      <c r="V1455" s="89">
        <f t="shared" si="460"/>
        <v>0</v>
      </c>
      <c r="W1455" s="90">
        <f t="shared" si="461"/>
        <v>0</v>
      </c>
      <c r="X1455" s="90">
        <f t="shared" si="462"/>
        <v>0</v>
      </c>
      <c r="Y1455" s="89">
        <f t="shared" si="463"/>
        <v>0</v>
      </c>
      <c r="Z1455" s="89">
        <f t="shared" si="464"/>
        <v>0</v>
      </c>
      <c r="AA1455" s="87"/>
      <c r="AB1455" s="87"/>
      <c r="AD1455" s="186" t="s">
        <v>145</v>
      </c>
    </row>
    <row r="1456" spans="1:30" s="74" customFormat="1" ht="12.95" customHeight="1">
      <c r="A1456" s="75" t="str">
        <f t="shared" si="453"/>
        <v/>
      </c>
      <c r="B1456" s="76">
        <f t="shared" si="454"/>
        <v>331</v>
      </c>
      <c r="C1456" s="77">
        <f t="shared" si="455"/>
        <v>31.1</v>
      </c>
      <c r="D1456" s="78" t="str">
        <f t="shared" si="456"/>
        <v>(후)</v>
      </c>
      <c r="E1456" s="79">
        <f t="shared" si="457"/>
        <v>0</v>
      </c>
      <c r="F1456" s="80">
        <v>700</v>
      </c>
      <c r="G1456" s="81">
        <v>58.14</v>
      </c>
      <c r="H1456" s="81">
        <v>55.14</v>
      </c>
      <c r="I1456" s="81">
        <v>3</v>
      </c>
      <c r="J1456" s="81" t="s">
        <v>103</v>
      </c>
      <c r="K1456" s="81" t="s">
        <v>95</v>
      </c>
      <c r="L1456" s="82">
        <v>0</v>
      </c>
      <c r="M1456" s="83" t="s">
        <v>100</v>
      </c>
      <c r="N1456" s="83" t="s">
        <v>100</v>
      </c>
      <c r="O1456" s="83" t="s">
        <v>100</v>
      </c>
      <c r="P1456" s="84">
        <v>0</v>
      </c>
      <c r="Q1456" s="85">
        <f t="shared" si="458"/>
        <v>1</v>
      </c>
      <c r="R1456" s="91">
        <v>13271.1</v>
      </c>
      <c r="S1456" s="87"/>
      <c r="T1456" s="88">
        <f>IF(S1456=0,0,SUM($S$5:S1456))</f>
        <v>0</v>
      </c>
      <c r="U1456" s="89">
        <f t="shared" si="459"/>
        <v>0</v>
      </c>
      <c r="V1456" s="89">
        <f t="shared" si="460"/>
        <v>0</v>
      </c>
      <c r="W1456" s="90">
        <f t="shared" si="461"/>
        <v>0</v>
      </c>
      <c r="X1456" s="90">
        <f t="shared" si="462"/>
        <v>0</v>
      </c>
      <c r="Y1456" s="89">
        <f t="shared" si="463"/>
        <v>0</v>
      </c>
      <c r="Z1456" s="89">
        <f t="shared" si="464"/>
        <v>0</v>
      </c>
      <c r="AA1456" s="87"/>
      <c r="AB1456" s="87"/>
      <c r="AD1456" s="186" t="s">
        <v>145</v>
      </c>
    </row>
    <row r="1457" spans="1:30" s="74" customFormat="1" ht="12.95" customHeight="1">
      <c r="A1457" s="75" t="str">
        <f t="shared" si="453"/>
        <v/>
      </c>
      <c r="B1457" s="76">
        <f t="shared" si="454"/>
        <v>332</v>
      </c>
      <c r="C1457" s="77">
        <f t="shared" si="455"/>
        <v>0</v>
      </c>
      <c r="D1457" s="78" t="str">
        <f t="shared" si="456"/>
        <v/>
      </c>
      <c r="E1457" s="79">
        <f t="shared" si="457"/>
        <v>8.9</v>
      </c>
      <c r="F1457" s="80">
        <v>700</v>
      </c>
      <c r="G1457" s="81">
        <v>58.04</v>
      </c>
      <c r="H1457" s="81">
        <v>55.11</v>
      </c>
      <c r="I1457" s="81">
        <v>2.9299999999999997</v>
      </c>
      <c r="J1457" s="81" t="s">
        <v>103</v>
      </c>
      <c r="K1457" s="81" t="s">
        <v>95</v>
      </c>
      <c r="L1457" s="82">
        <v>0</v>
      </c>
      <c r="M1457" s="83" t="s">
        <v>100</v>
      </c>
      <c r="N1457" s="83" t="s">
        <v>100</v>
      </c>
      <c r="O1457" s="83" t="s">
        <v>100</v>
      </c>
      <c r="P1457" s="84">
        <v>0</v>
      </c>
      <c r="Q1457" s="85">
        <f t="shared" si="458"/>
        <v>1</v>
      </c>
      <c r="R1457" s="91">
        <v>13280</v>
      </c>
      <c r="S1457" s="87"/>
      <c r="T1457" s="88">
        <f>IF(S1457=0,0,SUM($S$5:S1457))</f>
        <v>0</v>
      </c>
      <c r="U1457" s="89">
        <f t="shared" si="459"/>
        <v>0</v>
      </c>
      <c r="V1457" s="89">
        <f t="shared" si="460"/>
        <v>0</v>
      </c>
      <c r="W1457" s="90">
        <f t="shared" si="461"/>
        <v>0</v>
      </c>
      <c r="X1457" s="90">
        <f t="shared" si="462"/>
        <v>0</v>
      </c>
      <c r="Y1457" s="89">
        <f t="shared" si="463"/>
        <v>0</v>
      </c>
      <c r="Z1457" s="89">
        <f t="shared" si="464"/>
        <v>0</v>
      </c>
      <c r="AA1457" s="87"/>
      <c r="AB1457" s="87"/>
      <c r="AD1457" s="186" t="s">
        <v>145</v>
      </c>
    </row>
    <row r="1458" spans="1:30" s="74" customFormat="1" ht="12.95" customHeight="1">
      <c r="A1458" s="75" t="str">
        <f t="shared" si="453"/>
        <v/>
      </c>
      <c r="B1458" s="76">
        <f t="shared" si="454"/>
        <v>333</v>
      </c>
      <c r="C1458" s="77">
        <f t="shared" si="455"/>
        <v>0</v>
      </c>
      <c r="D1458" s="78" t="str">
        <f t="shared" si="456"/>
        <v/>
      </c>
      <c r="E1458" s="79">
        <f t="shared" si="457"/>
        <v>40</v>
      </c>
      <c r="F1458" s="80">
        <v>700</v>
      </c>
      <c r="G1458" s="81">
        <v>57.62</v>
      </c>
      <c r="H1458" s="81">
        <v>54.98</v>
      </c>
      <c r="I1458" s="81">
        <v>2.6400000000000006</v>
      </c>
      <c r="J1458" s="81" t="s">
        <v>103</v>
      </c>
      <c r="K1458" s="81" t="s">
        <v>95</v>
      </c>
      <c r="L1458" s="82">
        <v>0</v>
      </c>
      <c r="M1458" s="83" t="s">
        <v>100</v>
      </c>
      <c r="N1458" s="83" t="s">
        <v>100</v>
      </c>
      <c r="O1458" s="83" t="s">
        <v>100</v>
      </c>
      <c r="P1458" s="84">
        <v>0</v>
      </c>
      <c r="Q1458" s="85">
        <f t="shared" si="458"/>
        <v>1</v>
      </c>
      <c r="R1458" s="91">
        <v>13320</v>
      </c>
      <c r="S1458" s="87"/>
      <c r="T1458" s="88">
        <f>IF(S1458=0,0,SUM($S$5:S1458))</f>
        <v>0</v>
      </c>
      <c r="U1458" s="89">
        <f t="shared" si="459"/>
        <v>0</v>
      </c>
      <c r="V1458" s="89">
        <f t="shared" si="460"/>
        <v>0</v>
      </c>
      <c r="W1458" s="90">
        <f t="shared" si="461"/>
        <v>0</v>
      </c>
      <c r="X1458" s="90">
        <f t="shared" si="462"/>
        <v>0</v>
      </c>
      <c r="Y1458" s="89">
        <f t="shared" si="463"/>
        <v>0</v>
      </c>
      <c r="Z1458" s="89">
        <f t="shared" si="464"/>
        <v>0</v>
      </c>
      <c r="AA1458" s="87"/>
      <c r="AB1458" s="87"/>
      <c r="AD1458" s="186" t="s">
        <v>145</v>
      </c>
    </row>
    <row r="1459" spans="1:30" s="74" customFormat="1" ht="12.95" customHeight="1">
      <c r="A1459" s="75" t="str">
        <f t="shared" si="453"/>
        <v/>
      </c>
      <c r="B1459" s="76">
        <f t="shared" si="454"/>
        <v>333</v>
      </c>
      <c r="C1459" s="77">
        <f t="shared" si="455"/>
        <v>8.9</v>
      </c>
      <c r="D1459" s="78" t="str">
        <f t="shared" si="456"/>
        <v/>
      </c>
      <c r="E1459" s="79">
        <f t="shared" si="457"/>
        <v>8.9</v>
      </c>
      <c r="F1459" s="80">
        <v>700</v>
      </c>
      <c r="G1459" s="81">
        <v>57.52</v>
      </c>
      <c r="H1459" s="81">
        <v>54.95</v>
      </c>
      <c r="I1459" s="81">
        <v>2.5700000000000003</v>
      </c>
      <c r="J1459" s="81" t="s">
        <v>103</v>
      </c>
      <c r="K1459" s="81" t="s">
        <v>95</v>
      </c>
      <c r="L1459" s="82">
        <v>0</v>
      </c>
      <c r="M1459" s="83" t="s">
        <v>100</v>
      </c>
      <c r="N1459" s="83" t="s">
        <v>100</v>
      </c>
      <c r="O1459" s="83" t="s">
        <v>100</v>
      </c>
      <c r="P1459" s="84">
        <v>0</v>
      </c>
      <c r="Q1459" s="85">
        <f t="shared" si="458"/>
        <v>1</v>
      </c>
      <c r="R1459" s="91">
        <v>13328.9</v>
      </c>
      <c r="S1459" s="87"/>
      <c r="T1459" s="88">
        <f>IF(S1459=0,0,SUM($S$5:S1459))</f>
        <v>0</v>
      </c>
      <c r="U1459" s="89">
        <f t="shared" si="459"/>
        <v>0</v>
      </c>
      <c r="V1459" s="89">
        <f t="shared" si="460"/>
        <v>0</v>
      </c>
      <c r="W1459" s="90">
        <f t="shared" si="461"/>
        <v>0</v>
      </c>
      <c r="X1459" s="90">
        <f t="shared" si="462"/>
        <v>0</v>
      </c>
      <c r="Y1459" s="89">
        <f t="shared" si="463"/>
        <v>0</v>
      </c>
      <c r="Z1459" s="89">
        <f t="shared" si="464"/>
        <v>0</v>
      </c>
      <c r="AA1459" s="87"/>
      <c r="AB1459" s="87"/>
      <c r="AD1459" s="186" t="s">
        <v>145</v>
      </c>
    </row>
    <row r="1460" spans="1:30" s="74" customFormat="1" ht="12.95" customHeight="1">
      <c r="A1460" s="75" t="str">
        <f t="shared" si="453"/>
        <v/>
      </c>
      <c r="B1460" s="76">
        <f t="shared" si="454"/>
        <v>334</v>
      </c>
      <c r="C1460" s="77">
        <f t="shared" si="455"/>
        <v>0</v>
      </c>
      <c r="D1460" s="78" t="str">
        <f t="shared" si="456"/>
        <v/>
      </c>
      <c r="E1460" s="79">
        <f t="shared" si="457"/>
        <v>31.1</v>
      </c>
      <c r="F1460" s="80">
        <v>700</v>
      </c>
      <c r="G1460" s="81">
        <v>57.59</v>
      </c>
      <c r="H1460" s="81">
        <v>54.84</v>
      </c>
      <c r="I1460" s="81">
        <v>2.75</v>
      </c>
      <c r="J1460" s="81" t="s">
        <v>103</v>
      </c>
      <c r="K1460" s="81" t="s">
        <v>95</v>
      </c>
      <c r="L1460" s="82">
        <v>0</v>
      </c>
      <c r="M1460" s="83" t="s">
        <v>100</v>
      </c>
      <c r="N1460" s="83" t="s">
        <v>100</v>
      </c>
      <c r="O1460" s="83" t="s">
        <v>100</v>
      </c>
      <c r="P1460" s="84">
        <v>0</v>
      </c>
      <c r="Q1460" s="85">
        <f t="shared" si="458"/>
        <v>1</v>
      </c>
      <c r="R1460" s="91">
        <v>13360</v>
      </c>
      <c r="S1460" s="87"/>
      <c r="T1460" s="88">
        <f>IF(S1460=0,0,SUM($S$5:S1460))</f>
        <v>0</v>
      </c>
      <c r="U1460" s="89">
        <f t="shared" si="459"/>
        <v>0</v>
      </c>
      <c r="V1460" s="89">
        <f t="shared" si="460"/>
        <v>0</v>
      </c>
      <c r="W1460" s="90">
        <f t="shared" si="461"/>
        <v>0</v>
      </c>
      <c r="X1460" s="90">
        <f t="shared" si="462"/>
        <v>0</v>
      </c>
      <c r="Y1460" s="89">
        <f t="shared" si="463"/>
        <v>0</v>
      </c>
      <c r="Z1460" s="89">
        <f t="shared" si="464"/>
        <v>0</v>
      </c>
      <c r="AA1460" s="87"/>
      <c r="AB1460" s="87"/>
      <c r="AD1460" s="186" t="s">
        <v>145</v>
      </c>
    </row>
    <row r="1461" spans="1:30" s="74" customFormat="1" ht="12.95" customHeight="1">
      <c r="A1461" s="75" t="str">
        <f t="shared" si="453"/>
        <v/>
      </c>
      <c r="B1461" s="76">
        <f t="shared" si="454"/>
        <v>334</v>
      </c>
      <c r="C1461" s="77">
        <f t="shared" si="455"/>
        <v>8.9</v>
      </c>
      <c r="D1461" s="78" t="str">
        <f t="shared" si="456"/>
        <v/>
      </c>
      <c r="E1461" s="79">
        <f t="shared" si="457"/>
        <v>8.9</v>
      </c>
      <c r="F1461" s="80">
        <v>700</v>
      </c>
      <c r="G1461" s="81">
        <v>57.61</v>
      </c>
      <c r="H1461" s="81">
        <v>54.81</v>
      </c>
      <c r="I1461" s="81">
        <v>2.7999999999999972</v>
      </c>
      <c r="J1461" s="81" t="s">
        <v>103</v>
      </c>
      <c r="K1461" s="81" t="s">
        <v>95</v>
      </c>
      <c r="L1461" s="82">
        <v>0</v>
      </c>
      <c r="M1461" s="83" t="s">
        <v>100</v>
      </c>
      <c r="N1461" s="83" t="s">
        <v>100</v>
      </c>
      <c r="O1461" s="83" t="s">
        <v>100</v>
      </c>
      <c r="P1461" s="84">
        <v>0</v>
      </c>
      <c r="Q1461" s="85">
        <f t="shared" si="458"/>
        <v>1</v>
      </c>
      <c r="R1461" s="91">
        <v>13368.9</v>
      </c>
      <c r="S1461" s="87"/>
      <c r="T1461" s="88">
        <f>IF(S1461=0,0,SUM($S$5:S1461))</f>
        <v>0</v>
      </c>
      <c r="U1461" s="89">
        <f t="shared" si="459"/>
        <v>0</v>
      </c>
      <c r="V1461" s="89">
        <f t="shared" si="460"/>
        <v>0</v>
      </c>
      <c r="W1461" s="90">
        <f t="shared" si="461"/>
        <v>0</v>
      </c>
      <c r="X1461" s="90">
        <f t="shared" si="462"/>
        <v>0</v>
      </c>
      <c r="Y1461" s="89">
        <f t="shared" si="463"/>
        <v>0</v>
      </c>
      <c r="Z1461" s="89">
        <f t="shared" si="464"/>
        <v>0</v>
      </c>
      <c r="AA1461" s="87"/>
      <c r="AB1461" s="87"/>
      <c r="AD1461" s="186" t="s">
        <v>145</v>
      </c>
    </row>
    <row r="1462" spans="1:30" s="74" customFormat="1" ht="12.95" customHeight="1">
      <c r="A1462" s="75" t="str">
        <f t="shared" si="453"/>
        <v/>
      </c>
      <c r="B1462" s="76">
        <f t="shared" si="454"/>
        <v>335</v>
      </c>
      <c r="C1462" s="77">
        <f t="shared" si="455"/>
        <v>0</v>
      </c>
      <c r="D1462" s="78" t="str">
        <f t="shared" si="456"/>
        <v/>
      </c>
      <c r="E1462" s="79">
        <f t="shared" si="457"/>
        <v>31.1</v>
      </c>
      <c r="F1462" s="80">
        <v>700</v>
      </c>
      <c r="G1462" s="81">
        <v>57.71</v>
      </c>
      <c r="H1462" s="81">
        <v>54.71</v>
      </c>
      <c r="I1462" s="81">
        <v>3</v>
      </c>
      <c r="J1462" s="81" t="s">
        <v>103</v>
      </c>
      <c r="K1462" s="81" t="s">
        <v>95</v>
      </c>
      <c r="L1462" s="82">
        <v>0</v>
      </c>
      <c r="M1462" s="83" t="s">
        <v>100</v>
      </c>
      <c r="N1462" s="83" t="s">
        <v>100</v>
      </c>
      <c r="O1462" s="83" t="s">
        <v>100</v>
      </c>
      <c r="P1462" s="84">
        <v>0</v>
      </c>
      <c r="Q1462" s="85">
        <f t="shared" si="458"/>
        <v>1</v>
      </c>
      <c r="R1462" s="91">
        <v>13400</v>
      </c>
      <c r="S1462" s="87"/>
      <c r="T1462" s="88">
        <f>IF(S1462=0,0,SUM($S$5:S1462))</f>
        <v>0</v>
      </c>
      <c r="U1462" s="89">
        <f t="shared" si="459"/>
        <v>0</v>
      </c>
      <c r="V1462" s="89">
        <f t="shared" si="460"/>
        <v>0</v>
      </c>
      <c r="W1462" s="90">
        <f t="shared" si="461"/>
        <v>0</v>
      </c>
      <c r="X1462" s="90">
        <f t="shared" si="462"/>
        <v>0</v>
      </c>
      <c r="Y1462" s="89">
        <f t="shared" si="463"/>
        <v>0</v>
      </c>
      <c r="Z1462" s="89">
        <f t="shared" si="464"/>
        <v>0</v>
      </c>
      <c r="AA1462" s="87"/>
      <c r="AB1462" s="87"/>
      <c r="AD1462" s="186" t="s">
        <v>145</v>
      </c>
    </row>
    <row r="1463" spans="1:30" s="74" customFormat="1" ht="12.95" customHeight="1">
      <c r="A1463" s="75" t="str">
        <f t="shared" si="453"/>
        <v/>
      </c>
      <c r="B1463" s="76">
        <f t="shared" si="454"/>
        <v>336</v>
      </c>
      <c r="C1463" s="77">
        <f t="shared" si="455"/>
        <v>0</v>
      </c>
      <c r="D1463" s="78" t="str">
        <f t="shared" si="456"/>
        <v/>
      </c>
      <c r="E1463" s="79">
        <f t="shared" si="457"/>
        <v>40</v>
      </c>
      <c r="F1463" s="80">
        <v>700</v>
      </c>
      <c r="G1463" s="81">
        <v>57.83</v>
      </c>
      <c r="H1463" s="81">
        <v>54.57</v>
      </c>
      <c r="I1463" s="81">
        <v>3.259999999999998</v>
      </c>
      <c r="J1463" s="81" t="s">
        <v>103</v>
      </c>
      <c r="K1463" s="81" t="s">
        <v>95</v>
      </c>
      <c r="L1463" s="82">
        <v>0</v>
      </c>
      <c r="M1463" s="83" t="s">
        <v>100</v>
      </c>
      <c r="N1463" s="83" t="s">
        <v>100</v>
      </c>
      <c r="O1463" s="83" t="s">
        <v>100</v>
      </c>
      <c r="P1463" s="84">
        <v>0</v>
      </c>
      <c r="Q1463" s="85">
        <f t="shared" si="458"/>
        <v>1</v>
      </c>
      <c r="R1463" s="91">
        <v>13440</v>
      </c>
      <c r="S1463" s="87"/>
      <c r="T1463" s="88">
        <f>IF(S1463=0,0,SUM($S$5:S1463))</f>
        <v>0</v>
      </c>
      <c r="U1463" s="89">
        <f t="shared" si="459"/>
        <v>0</v>
      </c>
      <c r="V1463" s="89">
        <f t="shared" si="460"/>
        <v>0</v>
      </c>
      <c r="W1463" s="90">
        <f t="shared" si="461"/>
        <v>0</v>
      </c>
      <c r="X1463" s="90">
        <f t="shared" si="462"/>
        <v>0</v>
      </c>
      <c r="Y1463" s="89">
        <f t="shared" si="463"/>
        <v>0</v>
      </c>
      <c r="Z1463" s="89">
        <f t="shared" si="464"/>
        <v>0</v>
      </c>
      <c r="AA1463" s="87"/>
      <c r="AB1463" s="87"/>
      <c r="AD1463" s="186" t="s">
        <v>145</v>
      </c>
    </row>
    <row r="1464" spans="1:30" s="74" customFormat="1" ht="12.95" customHeight="1">
      <c r="A1464" s="75" t="str">
        <f t="shared" si="453"/>
        <v/>
      </c>
      <c r="B1464" s="76">
        <f t="shared" si="454"/>
        <v>336</v>
      </c>
      <c r="C1464" s="77">
        <f t="shared" si="455"/>
        <v>8.9</v>
      </c>
      <c r="D1464" s="78" t="str">
        <f t="shared" si="456"/>
        <v/>
      </c>
      <c r="E1464" s="79">
        <f t="shared" si="457"/>
        <v>8.9</v>
      </c>
      <c r="F1464" s="80">
        <v>700</v>
      </c>
      <c r="G1464" s="81">
        <v>57.86</v>
      </c>
      <c r="H1464" s="81">
        <v>54.54</v>
      </c>
      <c r="I1464" s="81">
        <v>3.3200000000000003</v>
      </c>
      <c r="J1464" s="81" t="s">
        <v>103</v>
      </c>
      <c r="K1464" s="81" t="s">
        <v>95</v>
      </c>
      <c r="L1464" s="82">
        <v>0</v>
      </c>
      <c r="M1464" s="83" t="s">
        <v>100</v>
      </c>
      <c r="N1464" s="83" t="s">
        <v>100</v>
      </c>
      <c r="O1464" s="83" t="s">
        <v>100</v>
      </c>
      <c r="P1464" s="84">
        <v>0</v>
      </c>
      <c r="Q1464" s="85">
        <f t="shared" si="458"/>
        <v>1</v>
      </c>
      <c r="R1464" s="91">
        <v>13448.9</v>
      </c>
      <c r="S1464" s="87"/>
      <c r="T1464" s="88">
        <f>IF(S1464=0,0,SUM($S$5:S1464))</f>
        <v>0</v>
      </c>
      <c r="U1464" s="89">
        <f t="shared" si="459"/>
        <v>0</v>
      </c>
      <c r="V1464" s="89">
        <f t="shared" si="460"/>
        <v>0</v>
      </c>
      <c r="W1464" s="90">
        <f t="shared" si="461"/>
        <v>0</v>
      </c>
      <c r="X1464" s="90">
        <f t="shared" si="462"/>
        <v>0</v>
      </c>
      <c r="Y1464" s="89">
        <f t="shared" si="463"/>
        <v>0</v>
      </c>
      <c r="Z1464" s="89">
        <f t="shared" si="464"/>
        <v>0</v>
      </c>
      <c r="AA1464" s="87"/>
      <c r="AB1464" s="87"/>
      <c r="AD1464" s="186" t="s">
        <v>145</v>
      </c>
    </row>
    <row r="1465" spans="1:30" s="74" customFormat="1" ht="12.95" customHeight="1">
      <c r="A1465" s="75" t="str">
        <f t="shared" si="453"/>
        <v/>
      </c>
      <c r="B1465" s="76">
        <f t="shared" si="454"/>
        <v>337</v>
      </c>
      <c r="C1465" s="77">
        <f t="shared" si="455"/>
        <v>0</v>
      </c>
      <c r="D1465" s="78" t="str">
        <f t="shared" si="456"/>
        <v/>
      </c>
      <c r="E1465" s="79">
        <f t="shared" si="457"/>
        <v>31.1</v>
      </c>
      <c r="F1465" s="80">
        <v>700</v>
      </c>
      <c r="G1465" s="81">
        <v>57.88</v>
      </c>
      <c r="H1465" s="81">
        <v>54.44</v>
      </c>
      <c r="I1465" s="81">
        <v>3.4400000000000048</v>
      </c>
      <c r="J1465" s="81" t="s">
        <v>103</v>
      </c>
      <c r="K1465" s="81" t="s">
        <v>95</v>
      </c>
      <c r="L1465" s="82">
        <v>0</v>
      </c>
      <c r="M1465" s="83" t="s">
        <v>100</v>
      </c>
      <c r="N1465" s="83" t="s">
        <v>100</v>
      </c>
      <c r="O1465" s="83" t="s">
        <v>100</v>
      </c>
      <c r="P1465" s="84">
        <v>0</v>
      </c>
      <c r="Q1465" s="85">
        <f t="shared" si="458"/>
        <v>1</v>
      </c>
      <c r="R1465" s="91">
        <v>13480</v>
      </c>
      <c r="S1465" s="87"/>
      <c r="T1465" s="88">
        <f>IF(S1465=0,0,SUM($S$5:S1465))</f>
        <v>0</v>
      </c>
      <c r="U1465" s="89">
        <f t="shared" si="459"/>
        <v>0</v>
      </c>
      <c r="V1465" s="89">
        <f t="shared" si="460"/>
        <v>0</v>
      </c>
      <c r="W1465" s="90">
        <f t="shared" si="461"/>
        <v>0</v>
      </c>
      <c r="X1465" s="90">
        <f t="shared" si="462"/>
        <v>0</v>
      </c>
      <c r="Y1465" s="89">
        <f t="shared" si="463"/>
        <v>0</v>
      </c>
      <c r="Z1465" s="89">
        <f t="shared" si="464"/>
        <v>0</v>
      </c>
      <c r="AA1465" s="87"/>
      <c r="AB1465" s="87"/>
      <c r="AD1465" s="186" t="s">
        <v>145</v>
      </c>
    </row>
    <row r="1466" spans="1:30" s="74" customFormat="1" ht="12.95" customHeight="1">
      <c r="A1466" s="75" t="str">
        <f t="shared" si="453"/>
        <v/>
      </c>
      <c r="B1466" s="76">
        <f t="shared" si="454"/>
        <v>337</v>
      </c>
      <c r="C1466" s="77">
        <f t="shared" si="455"/>
        <v>8</v>
      </c>
      <c r="D1466" s="78" t="str">
        <f t="shared" si="456"/>
        <v/>
      </c>
      <c r="E1466" s="79">
        <f t="shared" si="457"/>
        <v>8</v>
      </c>
      <c r="F1466" s="80">
        <v>700</v>
      </c>
      <c r="G1466" s="81">
        <v>57.89</v>
      </c>
      <c r="H1466" s="81">
        <v>54.41</v>
      </c>
      <c r="I1466" s="81">
        <v>3.480000000000004</v>
      </c>
      <c r="J1466" s="81" t="s">
        <v>103</v>
      </c>
      <c r="K1466" s="81" t="s">
        <v>95</v>
      </c>
      <c r="L1466" s="82">
        <v>0</v>
      </c>
      <c r="M1466" s="83" t="s">
        <v>116</v>
      </c>
      <c r="N1466" s="83" t="s">
        <v>100</v>
      </c>
      <c r="O1466" s="83" t="s">
        <v>100</v>
      </c>
      <c r="P1466" s="84">
        <v>0</v>
      </c>
      <c r="Q1466" s="85">
        <f t="shared" si="458"/>
        <v>1</v>
      </c>
      <c r="R1466" s="91">
        <v>13488</v>
      </c>
      <c r="S1466" s="87"/>
      <c r="T1466" s="88">
        <f>IF(S1466=0,0,SUM($S$5:S1466))</f>
        <v>0</v>
      </c>
      <c r="U1466" s="89">
        <f t="shared" si="459"/>
        <v>0</v>
      </c>
      <c r="V1466" s="89">
        <f t="shared" si="460"/>
        <v>0</v>
      </c>
      <c r="W1466" s="90">
        <f t="shared" si="461"/>
        <v>0</v>
      </c>
      <c r="X1466" s="90">
        <f t="shared" si="462"/>
        <v>0</v>
      </c>
      <c r="Y1466" s="89">
        <f t="shared" si="463"/>
        <v>0</v>
      </c>
      <c r="Z1466" s="89">
        <f t="shared" si="464"/>
        <v>0</v>
      </c>
      <c r="AA1466" s="87"/>
      <c r="AB1466" s="87"/>
      <c r="AD1466" s="186" t="s">
        <v>145</v>
      </c>
    </row>
    <row r="1467" spans="1:30" s="74" customFormat="1" ht="12.95" customHeight="1">
      <c r="A1467" s="75" t="str">
        <f t="shared" si="453"/>
        <v/>
      </c>
      <c r="B1467" s="76">
        <f t="shared" si="454"/>
        <v>337</v>
      </c>
      <c r="C1467" s="77">
        <f t="shared" si="455"/>
        <v>8.9</v>
      </c>
      <c r="D1467" s="78" t="str">
        <f t="shared" si="456"/>
        <v/>
      </c>
      <c r="E1467" s="79">
        <f t="shared" si="457"/>
        <v>0.9</v>
      </c>
      <c r="F1467" s="80">
        <v>700</v>
      </c>
      <c r="G1467" s="81">
        <v>57.89</v>
      </c>
      <c r="H1467" s="81">
        <v>54.41</v>
      </c>
      <c r="I1467" s="81">
        <v>3.480000000000004</v>
      </c>
      <c r="J1467" s="81" t="s">
        <v>103</v>
      </c>
      <c r="K1467" s="81" t="s">
        <v>95</v>
      </c>
      <c r="L1467" s="82">
        <v>0</v>
      </c>
      <c r="M1467" s="83" t="s">
        <v>100</v>
      </c>
      <c r="N1467" s="83" t="s">
        <v>100</v>
      </c>
      <c r="O1467" s="83" t="s">
        <v>100</v>
      </c>
      <c r="P1467" s="84">
        <v>0</v>
      </c>
      <c r="Q1467" s="85">
        <f t="shared" si="458"/>
        <v>1</v>
      </c>
      <c r="R1467" s="91">
        <v>13488.9</v>
      </c>
      <c r="S1467" s="87"/>
      <c r="T1467" s="88">
        <f>IF(S1467=0,0,SUM($S$5:S1467))</f>
        <v>0</v>
      </c>
      <c r="U1467" s="89">
        <f t="shared" si="459"/>
        <v>0</v>
      </c>
      <c r="V1467" s="89">
        <f t="shared" si="460"/>
        <v>0</v>
      </c>
      <c r="W1467" s="90">
        <f t="shared" si="461"/>
        <v>0</v>
      </c>
      <c r="X1467" s="90">
        <f t="shared" si="462"/>
        <v>0</v>
      </c>
      <c r="Y1467" s="89">
        <f t="shared" si="463"/>
        <v>0</v>
      </c>
      <c r="Z1467" s="89">
        <f t="shared" si="464"/>
        <v>0</v>
      </c>
      <c r="AA1467" s="87"/>
      <c r="AB1467" s="87"/>
      <c r="AD1467" s="186" t="s">
        <v>145</v>
      </c>
    </row>
    <row r="1468" spans="1:30" s="74" customFormat="1" ht="12.95" customHeight="1">
      <c r="A1468" s="75" t="str">
        <f t="shared" si="453"/>
        <v/>
      </c>
      <c r="B1468" s="76">
        <f t="shared" si="454"/>
        <v>337</v>
      </c>
      <c r="C1468" s="77">
        <f t="shared" si="455"/>
        <v>15</v>
      </c>
      <c r="D1468" s="78" t="str">
        <f t="shared" si="456"/>
        <v/>
      </c>
      <c r="E1468" s="79">
        <f t="shared" si="457"/>
        <v>6.1</v>
      </c>
      <c r="F1468" s="80">
        <v>700</v>
      </c>
      <c r="G1468" s="81">
        <v>57.77</v>
      </c>
      <c r="H1468" s="81">
        <v>54.41</v>
      </c>
      <c r="I1468" s="81">
        <v>3.3600000000000065</v>
      </c>
      <c r="J1468" s="81" t="s">
        <v>103</v>
      </c>
      <c r="K1468" s="81" t="s">
        <v>95</v>
      </c>
      <c r="L1468" s="82">
        <v>0</v>
      </c>
      <c r="M1468" s="83" t="s">
        <v>124</v>
      </c>
      <c r="N1468" s="83" t="s">
        <v>100</v>
      </c>
      <c r="O1468" s="83" t="s">
        <v>100</v>
      </c>
      <c r="P1468" s="84">
        <v>0</v>
      </c>
      <c r="Q1468" s="85">
        <f t="shared" si="458"/>
        <v>1</v>
      </c>
      <c r="R1468" s="91">
        <v>13495</v>
      </c>
      <c r="S1468" s="87"/>
      <c r="T1468" s="88">
        <f>IF(S1468=0,0,SUM($S$5:S1468))</f>
        <v>0</v>
      </c>
      <c r="U1468" s="89">
        <f t="shared" si="459"/>
        <v>0</v>
      </c>
      <c r="V1468" s="89">
        <f t="shared" si="460"/>
        <v>0</v>
      </c>
      <c r="W1468" s="90">
        <f t="shared" si="461"/>
        <v>0</v>
      </c>
      <c r="X1468" s="90">
        <f t="shared" si="462"/>
        <v>0</v>
      </c>
      <c r="Y1468" s="89">
        <f t="shared" si="463"/>
        <v>0</v>
      </c>
      <c r="Z1468" s="89">
        <f t="shared" si="464"/>
        <v>0</v>
      </c>
      <c r="AA1468" s="87"/>
      <c r="AB1468" s="87"/>
      <c r="AD1468" s="186" t="s">
        <v>145</v>
      </c>
    </row>
    <row r="1469" spans="1:30" s="74" customFormat="1" ht="12.95" customHeight="1">
      <c r="A1469" s="75" t="str">
        <f t="shared" si="453"/>
        <v/>
      </c>
      <c r="B1469" s="76">
        <f t="shared" si="454"/>
        <v>338</v>
      </c>
      <c r="C1469" s="77">
        <f t="shared" si="455"/>
        <v>0</v>
      </c>
      <c r="D1469" s="78" t="str">
        <f t="shared" si="456"/>
        <v/>
      </c>
      <c r="E1469" s="79">
        <f t="shared" si="457"/>
        <v>25</v>
      </c>
      <c r="F1469" s="80">
        <v>700</v>
      </c>
      <c r="G1469" s="81">
        <v>57.29</v>
      </c>
      <c r="H1469" s="81">
        <v>54.4</v>
      </c>
      <c r="I1469" s="81">
        <v>2.8900000000000006</v>
      </c>
      <c r="J1469" s="81" t="s">
        <v>103</v>
      </c>
      <c r="K1469" s="81" t="s">
        <v>95</v>
      </c>
      <c r="L1469" s="82">
        <v>0</v>
      </c>
      <c r="M1469" s="83" t="s">
        <v>100</v>
      </c>
      <c r="N1469" s="83" t="s">
        <v>100</v>
      </c>
      <c r="O1469" s="83" t="s">
        <v>100</v>
      </c>
      <c r="P1469" s="84">
        <v>0</v>
      </c>
      <c r="Q1469" s="85">
        <f t="shared" si="458"/>
        <v>1</v>
      </c>
      <c r="R1469" s="91">
        <v>13520</v>
      </c>
      <c r="S1469" s="87"/>
      <c r="T1469" s="88">
        <f>IF(S1469=0,0,SUM($S$5:S1469))</f>
        <v>0</v>
      </c>
      <c r="U1469" s="89">
        <f t="shared" si="459"/>
        <v>0</v>
      </c>
      <c r="V1469" s="89">
        <f t="shared" si="460"/>
        <v>0</v>
      </c>
      <c r="W1469" s="90">
        <f t="shared" si="461"/>
        <v>0</v>
      </c>
      <c r="X1469" s="90">
        <f t="shared" si="462"/>
        <v>0</v>
      </c>
      <c r="Y1469" s="89">
        <f t="shared" si="463"/>
        <v>0</v>
      </c>
      <c r="Z1469" s="89">
        <f t="shared" si="464"/>
        <v>0</v>
      </c>
      <c r="AA1469" s="87"/>
      <c r="AB1469" s="87"/>
      <c r="AD1469" s="186" t="s">
        <v>145</v>
      </c>
    </row>
    <row r="1470" spans="1:30" s="74" customFormat="1" ht="12.95" customHeight="1">
      <c r="A1470" s="75" t="str">
        <f t="shared" si="453"/>
        <v/>
      </c>
      <c r="B1470" s="76">
        <f t="shared" si="454"/>
        <v>338</v>
      </c>
      <c r="C1470" s="77">
        <f t="shared" si="455"/>
        <v>8.9</v>
      </c>
      <c r="D1470" s="78" t="str">
        <f t="shared" si="456"/>
        <v/>
      </c>
      <c r="E1470" s="79">
        <f t="shared" si="457"/>
        <v>8.9</v>
      </c>
      <c r="F1470" s="80">
        <v>700</v>
      </c>
      <c r="G1470" s="81">
        <v>57.12</v>
      </c>
      <c r="H1470" s="81">
        <v>54.4</v>
      </c>
      <c r="I1470" s="81">
        <v>2.7199999999999989</v>
      </c>
      <c r="J1470" s="81" t="s">
        <v>103</v>
      </c>
      <c r="K1470" s="81" t="s">
        <v>95</v>
      </c>
      <c r="L1470" s="82">
        <v>0</v>
      </c>
      <c r="M1470" s="83" t="s">
        <v>100</v>
      </c>
      <c r="N1470" s="83" t="s">
        <v>100</v>
      </c>
      <c r="O1470" s="83" t="s">
        <v>100</v>
      </c>
      <c r="P1470" s="84">
        <v>0</v>
      </c>
      <c r="Q1470" s="85">
        <f t="shared" si="458"/>
        <v>1</v>
      </c>
      <c r="R1470" s="91">
        <v>13528.9</v>
      </c>
      <c r="S1470" s="87"/>
      <c r="T1470" s="88">
        <f>IF(S1470=0,0,SUM($S$5:S1470))</f>
        <v>0</v>
      </c>
      <c r="U1470" s="89">
        <f t="shared" si="459"/>
        <v>0</v>
      </c>
      <c r="V1470" s="89">
        <f t="shared" si="460"/>
        <v>0</v>
      </c>
      <c r="W1470" s="90">
        <f t="shared" si="461"/>
        <v>0</v>
      </c>
      <c r="X1470" s="90">
        <f t="shared" si="462"/>
        <v>0</v>
      </c>
      <c r="Y1470" s="89">
        <f t="shared" si="463"/>
        <v>0</v>
      </c>
      <c r="Z1470" s="89">
        <f t="shared" si="464"/>
        <v>0</v>
      </c>
      <c r="AA1470" s="87"/>
      <c r="AB1470" s="87"/>
      <c r="AD1470" s="186" t="s">
        <v>145</v>
      </c>
    </row>
    <row r="1471" spans="1:30" s="74" customFormat="1" ht="12.95" customHeight="1">
      <c r="A1471" s="75" t="str">
        <f t="shared" si="453"/>
        <v/>
      </c>
      <c r="B1471" s="76">
        <f t="shared" si="454"/>
        <v>339</v>
      </c>
      <c r="C1471" s="77">
        <f t="shared" si="455"/>
        <v>0</v>
      </c>
      <c r="D1471" s="78" t="str">
        <f t="shared" si="456"/>
        <v/>
      </c>
      <c r="E1471" s="79">
        <f t="shared" si="457"/>
        <v>31.1</v>
      </c>
      <c r="F1471" s="80">
        <v>700</v>
      </c>
      <c r="G1471" s="81">
        <v>57</v>
      </c>
      <c r="H1471" s="81">
        <v>54.39</v>
      </c>
      <c r="I1471" s="81">
        <v>2.6099999999999994</v>
      </c>
      <c r="J1471" s="81" t="s">
        <v>103</v>
      </c>
      <c r="K1471" s="81" t="s">
        <v>95</v>
      </c>
      <c r="L1471" s="82">
        <v>0</v>
      </c>
      <c r="M1471" s="83" t="s">
        <v>100</v>
      </c>
      <c r="N1471" s="83" t="s">
        <v>100</v>
      </c>
      <c r="O1471" s="83" t="s">
        <v>100</v>
      </c>
      <c r="P1471" s="84">
        <v>0</v>
      </c>
      <c r="Q1471" s="85">
        <f t="shared" si="458"/>
        <v>1</v>
      </c>
      <c r="R1471" s="91">
        <v>13560</v>
      </c>
      <c r="S1471" s="87"/>
      <c r="T1471" s="88">
        <f>IF(S1471=0,0,SUM($S$5:S1471))</f>
        <v>0</v>
      </c>
      <c r="U1471" s="89">
        <f t="shared" si="459"/>
        <v>0</v>
      </c>
      <c r="V1471" s="89">
        <f t="shared" si="460"/>
        <v>0</v>
      </c>
      <c r="W1471" s="90">
        <f t="shared" si="461"/>
        <v>0</v>
      </c>
      <c r="X1471" s="90">
        <f t="shared" si="462"/>
        <v>0</v>
      </c>
      <c r="Y1471" s="89">
        <f t="shared" si="463"/>
        <v>0</v>
      </c>
      <c r="Z1471" s="89">
        <f t="shared" si="464"/>
        <v>0</v>
      </c>
      <c r="AA1471" s="87"/>
      <c r="AB1471" s="87"/>
      <c r="AD1471" s="186" t="s">
        <v>145</v>
      </c>
    </row>
    <row r="1472" spans="1:30" s="74" customFormat="1" ht="12.95" customHeight="1">
      <c r="A1472" s="75" t="str">
        <f t="shared" si="453"/>
        <v/>
      </c>
      <c r="B1472" s="76">
        <f t="shared" si="454"/>
        <v>339</v>
      </c>
      <c r="C1472" s="77">
        <f t="shared" si="455"/>
        <v>8.9</v>
      </c>
      <c r="D1472" s="78" t="str">
        <f t="shared" si="456"/>
        <v/>
      </c>
      <c r="E1472" s="79">
        <f t="shared" si="457"/>
        <v>8.9</v>
      </c>
      <c r="F1472" s="80">
        <v>700</v>
      </c>
      <c r="G1472" s="81">
        <v>56.96</v>
      </c>
      <c r="H1472" s="81">
        <v>54.39</v>
      </c>
      <c r="I1472" s="81">
        <v>2.5700000000000003</v>
      </c>
      <c r="J1472" s="81" t="s">
        <v>103</v>
      </c>
      <c r="K1472" s="81" t="s">
        <v>95</v>
      </c>
      <c r="L1472" s="82">
        <v>0</v>
      </c>
      <c r="M1472" s="83" t="s">
        <v>100</v>
      </c>
      <c r="N1472" s="83" t="s">
        <v>100</v>
      </c>
      <c r="O1472" s="83" t="s">
        <v>100</v>
      </c>
      <c r="P1472" s="84">
        <v>0</v>
      </c>
      <c r="Q1472" s="85">
        <f t="shared" si="458"/>
        <v>1</v>
      </c>
      <c r="R1472" s="91">
        <v>13568.9</v>
      </c>
      <c r="S1472" s="87"/>
      <c r="T1472" s="88">
        <f>IF(S1472=0,0,SUM($S$5:S1472))</f>
        <v>0</v>
      </c>
      <c r="U1472" s="89">
        <f t="shared" si="459"/>
        <v>0</v>
      </c>
      <c r="V1472" s="89">
        <f t="shared" si="460"/>
        <v>0</v>
      </c>
      <c r="W1472" s="90">
        <f t="shared" si="461"/>
        <v>0</v>
      </c>
      <c r="X1472" s="90">
        <f t="shared" si="462"/>
        <v>0</v>
      </c>
      <c r="Y1472" s="89">
        <f t="shared" si="463"/>
        <v>0</v>
      </c>
      <c r="Z1472" s="89">
        <f t="shared" si="464"/>
        <v>0</v>
      </c>
      <c r="AA1472" s="87"/>
      <c r="AB1472" s="87"/>
      <c r="AD1472" s="186" t="s">
        <v>145</v>
      </c>
    </row>
    <row r="1473" spans="1:30" s="74" customFormat="1" ht="12.95" customHeight="1">
      <c r="A1473" s="75" t="str">
        <f t="shared" ref="A1473:A1536" si="465">IF(P1473&gt;0,P1473,"")</f>
        <v/>
      </c>
      <c r="B1473" s="76">
        <f t="shared" ref="B1473:B1536" si="466">ROUNDDOWN(R1473/$P$2,0)</f>
        <v>339</v>
      </c>
      <c r="C1473" s="77">
        <f t="shared" ref="C1473:C1536" si="467">ROUND(R1473-(B1473*$P$2),2)</f>
        <v>9.6999999999999993</v>
      </c>
      <c r="D1473" s="78" t="str">
        <f t="shared" ref="D1473:D1536" si="468">IF(D1472="(전)","(후)",IF(AND(B1473=B1474,C1473=C1474),"(전)",""))</f>
        <v>(전)</v>
      </c>
      <c r="E1473" s="79">
        <f t="shared" ref="E1473:E1536" si="469">IF(P1473&gt;0,0,ROUND(((B1473*$P$2)+C1473)-((B1472*$P$2)+C1472),2))</f>
        <v>0.8</v>
      </c>
      <c r="F1473" s="80">
        <v>700</v>
      </c>
      <c r="G1473" s="81">
        <v>56.95</v>
      </c>
      <c r="H1473" s="81">
        <v>54.39</v>
      </c>
      <c r="I1473" s="81">
        <v>2.5600000000000023</v>
      </c>
      <c r="J1473" s="81" t="s">
        <v>103</v>
      </c>
      <c r="K1473" s="81" t="s">
        <v>95</v>
      </c>
      <c r="L1473" s="82">
        <v>0</v>
      </c>
      <c r="M1473" s="83" t="s">
        <v>100</v>
      </c>
      <c r="N1473" s="83" t="s">
        <v>100</v>
      </c>
      <c r="O1473" s="83" t="s">
        <v>100</v>
      </c>
      <c r="P1473" s="84">
        <v>0</v>
      </c>
      <c r="Q1473" s="85">
        <f t="shared" si="458"/>
        <v>1</v>
      </c>
      <c r="R1473" s="91">
        <v>13569.7</v>
      </c>
      <c r="S1473" s="87"/>
      <c r="T1473" s="88">
        <f>IF(S1473=0,0,SUM($S$5:S1473))</f>
        <v>0</v>
      </c>
      <c r="U1473" s="89">
        <f t="shared" si="459"/>
        <v>0</v>
      </c>
      <c r="V1473" s="89">
        <f t="shared" si="460"/>
        <v>0</v>
      </c>
      <c r="W1473" s="90">
        <f t="shared" si="461"/>
        <v>0</v>
      </c>
      <c r="X1473" s="90">
        <f t="shared" si="462"/>
        <v>0</v>
      </c>
      <c r="Y1473" s="89">
        <f t="shared" si="463"/>
        <v>0</v>
      </c>
      <c r="Z1473" s="89">
        <f t="shared" si="464"/>
        <v>0</v>
      </c>
      <c r="AA1473" s="87"/>
      <c r="AB1473" s="87"/>
      <c r="AD1473" s="186" t="s">
        <v>145</v>
      </c>
    </row>
    <row r="1474" spans="1:30" s="74" customFormat="1" ht="12.95" customHeight="1">
      <c r="A1474" s="75" t="str">
        <f t="shared" si="465"/>
        <v/>
      </c>
      <c r="B1474" s="76">
        <f t="shared" si="466"/>
        <v>339</v>
      </c>
      <c r="C1474" s="77">
        <f t="shared" si="467"/>
        <v>9.6999999999999993</v>
      </c>
      <c r="D1474" s="78" t="str">
        <f t="shared" si="468"/>
        <v>(후)</v>
      </c>
      <c r="E1474" s="79">
        <f t="shared" si="469"/>
        <v>0</v>
      </c>
      <c r="F1474" s="80">
        <v>700</v>
      </c>
      <c r="G1474" s="81">
        <v>56.95</v>
      </c>
      <c r="H1474" s="81">
        <v>54.39</v>
      </c>
      <c r="I1474" s="81">
        <v>2.5600000000000023</v>
      </c>
      <c r="J1474" s="81" t="s">
        <v>105</v>
      </c>
      <c r="K1474" s="81" t="s">
        <v>95</v>
      </c>
      <c r="L1474" s="82">
        <v>0</v>
      </c>
      <c r="M1474" s="83" t="s">
        <v>100</v>
      </c>
      <c r="N1474" s="83" t="s">
        <v>100</v>
      </c>
      <c r="O1474" s="83" t="s">
        <v>100</v>
      </c>
      <c r="P1474" s="84">
        <v>0</v>
      </c>
      <c r="Q1474" s="85">
        <f t="shared" si="458"/>
        <v>1</v>
      </c>
      <c r="R1474" s="91">
        <v>13569.7</v>
      </c>
      <c r="S1474" s="87"/>
      <c r="T1474" s="88">
        <f>IF(S1474=0,0,SUM($S$5:S1474))</f>
        <v>0</v>
      </c>
      <c r="U1474" s="89">
        <f t="shared" si="459"/>
        <v>0</v>
      </c>
      <c r="V1474" s="89">
        <f t="shared" si="460"/>
        <v>0</v>
      </c>
      <c r="W1474" s="90">
        <f t="shared" si="461"/>
        <v>0</v>
      </c>
      <c r="X1474" s="90">
        <f t="shared" si="462"/>
        <v>0</v>
      </c>
      <c r="Y1474" s="89">
        <f t="shared" si="463"/>
        <v>0</v>
      </c>
      <c r="Z1474" s="89">
        <f t="shared" si="464"/>
        <v>0</v>
      </c>
      <c r="AA1474" s="87"/>
      <c r="AB1474" s="87"/>
      <c r="AD1474" s="186" t="s">
        <v>145</v>
      </c>
    </row>
    <row r="1475" spans="1:30" s="74" customFormat="1" ht="12.95" customHeight="1">
      <c r="A1475" s="75" t="str">
        <f t="shared" si="465"/>
        <v/>
      </c>
      <c r="B1475" s="76">
        <f t="shared" si="466"/>
        <v>339</v>
      </c>
      <c r="C1475" s="77">
        <f t="shared" si="467"/>
        <v>13.4</v>
      </c>
      <c r="D1475" s="78" t="str">
        <f t="shared" si="468"/>
        <v/>
      </c>
      <c r="E1475" s="79">
        <f t="shared" si="469"/>
        <v>3.7</v>
      </c>
      <c r="F1475" s="80">
        <v>700</v>
      </c>
      <c r="G1475" s="81">
        <v>56.92</v>
      </c>
      <c r="H1475" s="81">
        <v>54.39</v>
      </c>
      <c r="I1475" s="81">
        <v>2.5300000000000011</v>
      </c>
      <c r="J1475" s="81" t="s">
        <v>105</v>
      </c>
      <c r="K1475" s="81" t="s">
        <v>95</v>
      </c>
      <c r="L1475" s="82">
        <v>0</v>
      </c>
      <c r="M1475" s="83" t="s">
        <v>116</v>
      </c>
      <c r="N1475" s="83" t="s">
        <v>100</v>
      </c>
      <c r="O1475" s="83" t="s">
        <v>100</v>
      </c>
      <c r="P1475" s="84">
        <v>0</v>
      </c>
      <c r="Q1475" s="85">
        <f t="shared" ref="Q1475:Q1538" si="470">IF(P1475=0,Q1474,P1475)</f>
        <v>1</v>
      </c>
      <c r="R1475" s="91">
        <v>13573.4</v>
      </c>
      <c r="S1475" s="87"/>
      <c r="T1475" s="88">
        <f>IF(S1475=0,0,SUM($S$5:S1475))</f>
        <v>0</v>
      </c>
      <c r="U1475" s="89">
        <f t="shared" si="459"/>
        <v>0</v>
      </c>
      <c r="V1475" s="89">
        <f t="shared" si="460"/>
        <v>0</v>
      </c>
      <c r="W1475" s="90">
        <f t="shared" si="461"/>
        <v>0</v>
      </c>
      <c r="X1475" s="90">
        <f t="shared" si="462"/>
        <v>0</v>
      </c>
      <c r="Y1475" s="89">
        <f t="shared" si="463"/>
        <v>0</v>
      </c>
      <c r="Z1475" s="89">
        <f t="shared" si="464"/>
        <v>0</v>
      </c>
      <c r="AA1475" s="87"/>
      <c r="AB1475" s="87"/>
      <c r="AD1475" s="186" t="s">
        <v>145</v>
      </c>
    </row>
    <row r="1476" spans="1:30" s="74" customFormat="1" ht="12.95" customHeight="1">
      <c r="A1476" s="75" t="str">
        <f t="shared" si="465"/>
        <v/>
      </c>
      <c r="B1476" s="76">
        <f t="shared" si="466"/>
        <v>339</v>
      </c>
      <c r="C1476" s="77">
        <f t="shared" si="467"/>
        <v>29.2</v>
      </c>
      <c r="D1476" s="78" t="str">
        <f t="shared" si="468"/>
        <v/>
      </c>
      <c r="E1476" s="79">
        <f t="shared" si="469"/>
        <v>15.8</v>
      </c>
      <c r="F1476" s="80">
        <v>700</v>
      </c>
      <c r="G1476" s="81">
        <v>56.8</v>
      </c>
      <c r="H1476" s="81">
        <v>54.38</v>
      </c>
      <c r="I1476" s="81">
        <v>2.4199999999999946</v>
      </c>
      <c r="J1476" s="81" t="s">
        <v>105</v>
      </c>
      <c r="K1476" s="81" t="s">
        <v>95</v>
      </c>
      <c r="L1476" s="82">
        <v>0</v>
      </c>
      <c r="M1476" s="83" t="s">
        <v>116</v>
      </c>
      <c r="N1476" s="83" t="s">
        <v>100</v>
      </c>
      <c r="O1476" s="83" t="s">
        <v>100</v>
      </c>
      <c r="P1476" s="84">
        <v>0</v>
      </c>
      <c r="Q1476" s="85">
        <f t="shared" si="470"/>
        <v>1</v>
      </c>
      <c r="R1476" s="91">
        <v>13589.2</v>
      </c>
      <c r="S1476" s="87"/>
      <c r="T1476" s="88">
        <f>IF(S1476=0,0,SUM($S$5:S1476))</f>
        <v>0</v>
      </c>
      <c r="U1476" s="89">
        <f t="shared" si="459"/>
        <v>0</v>
      </c>
      <c r="V1476" s="89">
        <f t="shared" si="460"/>
        <v>0</v>
      </c>
      <c r="W1476" s="90">
        <f t="shared" si="461"/>
        <v>0</v>
      </c>
      <c r="X1476" s="90">
        <f t="shared" si="462"/>
        <v>0</v>
      </c>
      <c r="Y1476" s="89">
        <f t="shared" si="463"/>
        <v>0</v>
      </c>
      <c r="Z1476" s="89">
        <f t="shared" si="464"/>
        <v>0</v>
      </c>
      <c r="AA1476" s="87"/>
      <c r="AB1476" s="87"/>
      <c r="AD1476" s="186" t="s">
        <v>145</v>
      </c>
    </row>
    <row r="1477" spans="1:30" s="74" customFormat="1" ht="12.95" customHeight="1">
      <c r="A1477" s="75" t="str">
        <f t="shared" si="465"/>
        <v/>
      </c>
      <c r="B1477" s="76">
        <f t="shared" si="466"/>
        <v>340</v>
      </c>
      <c r="C1477" s="77">
        <f t="shared" si="467"/>
        <v>0</v>
      </c>
      <c r="D1477" s="78" t="str">
        <f t="shared" si="468"/>
        <v/>
      </c>
      <c r="E1477" s="79">
        <f t="shared" si="469"/>
        <v>10.8</v>
      </c>
      <c r="F1477" s="80">
        <v>700</v>
      </c>
      <c r="G1477" s="81">
        <v>56.71</v>
      </c>
      <c r="H1477" s="81">
        <v>54.38</v>
      </c>
      <c r="I1477" s="81">
        <v>2.3299999999999983</v>
      </c>
      <c r="J1477" s="81" t="s">
        <v>105</v>
      </c>
      <c r="K1477" s="81" t="s">
        <v>95</v>
      </c>
      <c r="L1477" s="82">
        <v>0</v>
      </c>
      <c r="M1477" s="83" t="s">
        <v>100</v>
      </c>
      <c r="N1477" s="83" t="s">
        <v>100</v>
      </c>
      <c r="O1477" s="83" t="s">
        <v>100</v>
      </c>
      <c r="P1477" s="84">
        <v>0</v>
      </c>
      <c r="Q1477" s="85">
        <f t="shared" si="470"/>
        <v>1</v>
      </c>
      <c r="R1477" s="91">
        <v>13600</v>
      </c>
      <c r="S1477" s="87"/>
      <c r="T1477" s="88">
        <f>IF(S1477=0,0,SUM($S$5:S1477))</f>
        <v>0</v>
      </c>
      <c r="U1477" s="89">
        <f t="shared" si="459"/>
        <v>0</v>
      </c>
      <c r="V1477" s="89">
        <f t="shared" si="460"/>
        <v>0</v>
      </c>
      <c r="W1477" s="90">
        <f t="shared" si="461"/>
        <v>0</v>
      </c>
      <c r="X1477" s="90">
        <f t="shared" si="462"/>
        <v>0</v>
      </c>
      <c r="Y1477" s="89">
        <f t="shared" si="463"/>
        <v>0</v>
      </c>
      <c r="Z1477" s="89">
        <f t="shared" si="464"/>
        <v>0</v>
      </c>
      <c r="AA1477" s="87"/>
      <c r="AB1477" s="87"/>
      <c r="AD1477" s="186" t="s">
        <v>145</v>
      </c>
    </row>
    <row r="1478" spans="1:30" s="74" customFormat="1" ht="12.95" customHeight="1">
      <c r="A1478" s="75" t="str">
        <f t="shared" si="465"/>
        <v/>
      </c>
      <c r="B1478" s="76">
        <f t="shared" si="466"/>
        <v>340</v>
      </c>
      <c r="C1478" s="77">
        <f t="shared" si="467"/>
        <v>8.9</v>
      </c>
      <c r="D1478" s="78" t="str">
        <f t="shared" si="468"/>
        <v/>
      </c>
      <c r="E1478" s="79">
        <f t="shared" si="469"/>
        <v>8.9</v>
      </c>
      <c r="F1478" s="80">
        <v>700</v>
      </c>
      <c r="G1478" s="81">
        <v>56.64</v>
      </c>
      <c r="H1478" s="81">
        <v>54.38</v>
      </c>
      <c r="I1478" s="81">
        <v>2.259999999999998</v>
      </c>
      <c r="J1478" s="81" t="s">
        <v>105</v>
      </c>
      <c r="K1478" s="81" t="s">
        <v>95</v>
      </c>
      <c r="L1478" s="82">
        <v>0</v>
      </c>
      <c r="M1478" s="83" t="s">
        <v>100</v>
      </c>
      <c r="N1478" s="83" t="s">
        <v>100</v>
      </c>
      <c r="O1478" s="83" t="s">
        <v>100</v>
      </c>
      <c r="P1478" s="84">
        <v>0</v>
      </c>
      <c r="Q1478" s="85">
        <f t="shared" si="470"/>
        <v>1</v>
      </c>
      <c r="R1478" s="91">
        <v>13608.9</v>
      </c>
      <c r="S1478" s="87"/>
      <c r="T1478" s="88">
        <f>IF(S1478=0,0,SUM($S$5:S1478))</f>
        <v>0</v>
      </c>
      <c r="U1478" s="89">
        <f t="shared" si="459"/>
        <v>0</v>
      </c>
      <c r="V1478" s="89">
        <f t="shared" si="460"/>
        <v>0</v>
      </c>
      <c r="W1478" s="90">
        <f t="shared" si="461"/>
        <v>0</v>
      </c>
      <c r="X1478" s="90">
        <f t="shared" si="462"/>
        <v>0</v>
      </c>
      <c r="Y1478" s="89">
        <f t="shared" si="463"/>
        <v>0</v>
      </c>
      <c r="Z1478" s="89">
        <f t="shared" si="464"/>
        <v>0</v>
      </c>
      <c r="AA1478" s="87"/>
      <c r="AB1478" s="87"/>
      <c r="AD1478" s="186" t="s">
        <v>145</v>
      </c>
    </row>
    <row r="1479" spans="1:30" s="74" customFormat="1" ht="12.95" customHeight="1">
      <c r="A1479" s="75" t="str">
        <f t="shared" si="465"/>
        <v/>
      </c>
      <c r="B1479" s="76">
        <f t="shared" si="466"/>
        <v>341</v>
      </c>
      <c r="C1479" s="77">
        <f t="shared" si="467"/>
        <v>0</v>
      </c>
      <c r="D1479" s="78" t="str">
        <f t="shared" si="468"/>
        <v/>
      </c>
      <c r="E1479" s="79">
        <f t="shared" si="469"/>
        <v>31.1</v>
      </c>
      <c r="F1479" s="80">
        <v>700</v>
      </c>
      <c r="G1479" s="81">
        <v>56.64</v>
      </c>
      <c r="H1479" s="81">
        <v>54.37</v>
      </c>
      <c r="I1479" s="81">
        <v>2.2700000000000031</v>
      </c>
      <c r="J1479" s="81" t="s">
        <v>105</v>
      </c>
      <c r="K1479" s="81" t="s">
        <v>95</v>
      </c>
      <c r="L1479" s="82">
        <v>0</v>
      </c>
      <c r="M1479" s="83" t="s">
        <v>100</v>
      </c>
      <c r="N1479" s="83" t="s">
        <v>100</v>
      </c>
      <c r="O1479" s="83" t="s">
        <v>100</v>
      </c>
      <c r="P1479" s="84">
        <v>0</v>
      </c>
      <c r="Q1479" s="85">
        <f t="shared" si="470"/>
        <v>1</v>
      </c>
      <c r="R1479" s="91">
        <v>13640</v>
      </c>
      <c r="S1479" s="87"/>
      <c r="T1479" s="88">
        <f>IF(S1479=0,0,SUM($S$5:S1479))</f>
        <v>0</v>
      </c>
      <c r="U1479" s="89">
        <f t="shared" si="459"/>
        <v>0</v>
      </c>
      <c r="V1479" s="89">
        <f t="shared" si="460"/>
        <v>0</v>
      </c>
      <c r="W1479" s="90">
        <f t="shared" si="461"/>
        <v>0</v>
      </c>
      <c r="X1479" s="90">
        <f t="shared" si="462"/>
        <v>0</v>
      </c>
      <c r="Y1479" s="89">
        <f t="shared" si="463"/>
        <v>0</v>
      </c>
      <c r="Z1479" s="89">
        <f t="shared" si="464"/>
        <v>0</v>
      </c>
      <c r="AA1479" s="87"/>
      <c r="AB1479" s="87"/>
      <c r="AD1479" s="186" t="s">
        <v>145</v>
      </c>
    </row>
    <row r="1480" spans="1:30" s="74" customFormat="1" ht="12.95" customHeight="1">
      <c r="A1480" s="75" t="str">
        <f t="shared" si="465"/>
        <v/>
      </c>
      <c r="B1480" s="76">
        <f t="shared" si="466"/>
        <v>342</v>
      </c>
      <c r="C1480" s="77">
        <f t="shared" si="467"/>
        <v>0</v>
      </c>
      <c r="D1480" s="78" t="str">
        <f t="shared" si="468"/>
        <v/>
      </c>
      <c r="E1480" s="79">
        <f t="shared" si="469"/>
        <v>40</v>
      </c>
      <c r="F1480" s="80">
        <v>700</v>
      </c>
      <c r="G1480" s="81">
        <v>56.64</v>
      </c>
      <c r="H1480" s="81">
        <v>54.36</v>
      </c>
      <c r="I1480" s="81">
        <v>2.2800000000000011</v>
      </c>
      <c r="J1480" s="81" t="s">
        <v>105</v>
      </c>
      <c r="K1480" s="81" t="s">
        <v>95</v>
      </c>
      <c r="L1480" s="82">
        <v>0</v>
      </c>
      <c r="M1480" s="83" t="s">
        <v>100</v>
      </c>
      <c r="N1480" s="83" t="s">
        <v>100</v>
      </c>
      <c r="O1480" s="83" t="s">
        <v>100</v>
      </c>
      <c r="P1480" s="84">
        <v>0</v>
      </c>
      <c r="Q1480" s="85">
        <f t="shared" si="470"/>
        <v>1</v>
      </c>
      <c r="R1480" s="91">
        <v>13680</v>
      </c>
      <c r="S1480" s="87"/>
      <c r="T1480" s="88">
        <f>IF(S1480=0,0,SUM($S$5:S1480))</f>
        <v>0</v>
      </c>
      <c r="U1480" s="89">
        <f t="shared" si="459"/>
        <v>0</v>
      </c>
      <c r="V1480" s="89">
        <f t="shared" si="460"/>
        <v>0</v>
      </c>
      <c r="W1480" s="90">
        <f t="shared" si="461"/>
        <v>0</v>
      </c>
      <c r="X1480" s="90">
        <f t="shared" si="462"/>
        <v>0</v>
      </c>
      <c r="Y1480" s="89">
        <f t="shared" si="463"/>
        <v>0</v>
      </c>
      <c r="Z1480" s="89">
        <f t="shared" si="464"/>
        <v>0</v>
      </c>
      <c r="AA1480" s="87"/>
      <c r="AB1480" s="87"/>
      <c r="AD1480" s="186" t="s">
        <v>145</v>
      </c>
    </row>
    <row r="1481" spans="1:30" s="74" customFormat="1" ht="12.95" customHeight="1">
      <c r="A1481" s="75" t="str">
        <f t="shared" si="465"/>
        <v/>
      </c>
      <c r="B1481" s="76">
        <f t="shared" si="466"/>
        <v>342</v>
      </c>
      <c r="C1481" s="77">
        <f t="shared" si="467"/>
        <v>8.9</v>
      </c>
      <c r="D1481" s="78" t="str">
        <f t="shared" si="468"/>
        <v/>
      </c>
      <c r="E1481" s="79">
        <f t="shared" si="469"/>
        <v>8.9</v>
      </c>
      <c r="F1481" s="80">
        <v>700</v>
      </c>
      <c r="G1481" s="81">
        <v>56.64</v>
      </c>
      <c r="H1481" s="81">
        <v>54.36</v>
      </c>
      <c r="I1481" s="81">
        <v>2.2800000000000011</v>
      </c>
      <c r="J1481" s="81" t="s">
        <v>105</v>
      </c>
      <c r="K1481" s="81" t="s">
        <v>95</v>
      </c>
      <c r="L1481" s="82">
        <v>0</v>
      </c>
      <c r="M1481" s="83" t="s">
        <v>100</v>
      </c>
      <c r="N1481" s="83" t="s">
        <v>100</v>
      </c>
      <c r="O1481" s="83" t="s">
        <v>100</v>
      </c>
      <c r="P1481" s="84">
        <v>0</v>
      </c>
      <c r="Q1481" s="85">
        <f t="shared" si="470"/>
        <v>1</v>
      </c>
      <c r="R1481" s="91">
        <v>13688.9</v>
      </c>
      <c r="S1481" s="87"/>
      <c r="T1481" s="88">
        <f>IF(S1481=0,0,SUM($S$5:S1481))</f>
        <v>0</v>
      </c>
      <c r="U1481" s="89">
        <f t="shared" si="459"/>
        <v>0</v>
      </c>
      <c r="V1481" s="89">
        <f t="shared" si="460"/>
        <v>0</v>
      </c>
      <c r="W1481" s="90">
        <f t="shared" si="461"/>
        <v>0</v>
      </c>
      <c r="X1481" s="90">
        <f t="shared" si="462"/>
        <v>0</v>
      </c>
      <c r="Y1481" s="89">
        <f t="shared" si="463"/>
        <v>0</v>
      </c>
      <c r="Z1481" s="89">
        <f t="shared" si="464"/>
        <v>0</v>
      </c>
      <c r="AA1481" s="87"/>
      <c r="AB1481" s="87"/>
      <c r="AD1481" s="186" t="s">
        <v>145</v>
      </c>
    </row>
    <row r="1482" spans="1:30" s="74" customFormat="1" ht="12.95" customHeight="1">
      <c r="A1482" s="75" t="str">
        <f t="shared" si="465"/>
        <v/>
      </c>
      <c r="B1482" s="76">
        <f t="shared" si="466"/>
        <v>342</v>
      </c>
      <c r="C1482" s="77">
        <f t="shared" si="467"/>
        <v>38.6</v>
      </c>
      <c r="D1482" s="78" t="str">
        <f t="shared" si="468"/>
        <v/>
      </c>
      <c r="E1482" s="79">
        <f t="shared" si="469"/>
        <v>29.7</v>
      </c>
      <c r="F1482" s="80">
        <v>700</v>
      </c>
      <c r="G1482" s="81">
        <v>56.64</v>
      </c>
      <c r="H1482" s="81">
        <v>53.24</v>
      </c>
      <c r="I1482" s="81">
        <v>3.3999999999999986</v>
      </c>
      <c r="J1482" s="81" t="s">
        <v>105</v>
      </c>
      <c r="K1482" s="81" t="s">
        <v>95</v>
      </c>
      <c r="L1482" s="82">
        <v>0</v>
      </c>
      <c r="M1482" s="83" t="s">
        <v>116</v>
      </c>
      <c r="N1482" s="83" t="s">
        <v>100</v>
      </c>
      <c r="O1482" s="83" t="s">
        <v>100</v>
      </c>
      <c r="P1482" s="84">
        <v>0</v>
      </c>
      <c r="Q1482" s="85">
        <f t="shared" si="470"/>
        <v>1</v>
      </c>
      <c r="R1482" s="91">
        <v>13718.6</v>
      </c>
      <c r="S1482" s="87"/>
      <c r="T1482" s="88">
        <f>IF(S1482=0,0,SUM($S$5:S1482))</f>
        <v>0</v>
      </c>
      <c r="U1482" s="89">
        <f t="shared" si="459"/>
        <v>0</v>
      </c>
      <c r="V1482" s="89">
        <f t="shared" si="460"/>
        <v>0</v>
      </c>
      <c r="W1482" s="90">
        <f t="shared" si="461"/>
        <v>0</v>
      </c>
      <c r="X1482" s="90">
        <f t="shared" si="462"/>
        <v>0</v>
      </c>
      <c r="Y1482" s="89">
        <f t="shared" si="463"/>
        <v>0</v>
      </c>
      <c r="Z1482" s="89">
        <f t="shared" si="464"/>
        <v>0</v>
      </c>
      <c r="AA1482" s="87"/>
      <c r="AB1482" s="87"/>
      <c r="AD1482" s="186" t="s">
        <v>145</v>
      </c>
    </row>
    <row r="1483" spans="1:30" s="74" customFormat="1" ht="12.95" customHeight="1">
      <c r="A1483" s="75" t="str">
        <f t="shared" si="465"/>
        <v/>
      </c>
      <c r="B1483" s="76">
        <f t="shared" si="466"/>
        <v>343</v>
      </c>
      <c r="C1483" s="77">
        <f t="shared" si="467"/>
        <v>0</v>
      </c>
      <c r="D1483" s="78" t="str">
        <f t="shared" si="468"/>
        <v/>
      </c>
      <c r="E1483" s="79">
        <f t="shared" si="469"/>
        <v>1.4</v>
      </c>
      <c r="F1483" s="80">
        <v>700</v>
      </c>
      <c r="G1483" s="81">
        <v>56.64</v>
      </c>
      <c r="H1483" s="81">
        <v>53.24</v>
      </c>
      <c r="I1483" s="81">
        <v>3.3999999999999986</v>
      </c>
      <c r="J1483" s="81" t="s">
        <v>105</v>
      </c>
      <c r="K1483" s="81" t="s">
        <v>95</v>
      </c>
      <c r="L1483" s="82">
        <v>0</v>
      </c>
      <c r="M1483" s="83" t="s">
        <v>100</v>
      </c>
      <c r="N1483" s="83" t="s">
        <v>100</v>
      </c>
      <c r="O1483" s="83" t="s">
        <v>100</v>
      </c>
      <c r="P1483" s="84">
        <v>0</v>
      </c>
      <c r="Q1483" s="85">
        <f t="shared" si="470"/>
        <v>1</v>
      </c>
      <c r="R1483" s="91">
        <v>13720</v>
      </c>
      <c r="S1483" s="87"/>
      <c r="T1483" s="88">
        <f>IF(S1483=0,0,SUM($S$5:S1483))</f>
        <v>0</v>
      </c>
      <c r="U1483" s="89">
        <f t="shared" si="459"/>
        <v>0</v>
      </c>
      <c r="V1483" s="89">
        <f t="shared" si="460"/>
        <v>0</v>
      </c>
      <c r="W1483" s="90">
        <f t="shared" si="461"/>
        <v>0</v>
      </c>
      <c r="X1483" s="90">
        <f t="shared" si="462"/>
        <v>0</v>
      </c>
      <c r="Y1483" s="89">
        <f t="shared" si="463"/>
        <v>0</v>
      </c>
      <c r="Z1483" s="89">
        <f t="shared" si="464"/>
        <v>0</v>
      </c>
      <c r="AA1483" s="87"/>
      <c r="AB1483" s="87"/>
      <c r="AD1483" s="186" t="s">
        <v>145</v>
      </c>
    </row>
    <row r="1484" spans="1:30" s="74" customFormat="1" ht="12.95" customHeight="1">
      <c r="A1484" s="75" t="str">
        <f t="shared" si="465"/>
        <v/>
      </c>
      <c r="B1484" s="76">
        <f t="shared" si="466"/>
        <v>343</v>
      </c>
      <c r="C1484" s="77">
        <f t="shared" si="467"/>
        <v>8.8000000000000007</v>
      </c>
      <c r="D1484" s="78" t="str">
        <f t="shared" si="468"/>
        <v/>
      </c>
      <c r="E1484" s="79">
        <f t="shared" si="469"/>
        <v>8.8000000000000007</v>
      </c>
      <c r="F1484" s="80">
        <v>700</v>
      </c>
      <c r="G1484" s="81">
        <v>56.64</v>
      </c>
      <c r="H1484" s="81">
        <v>53.23</v>
      </c>
      <c r="I1484" s="81">
        <v>3.4100000000000037</v>
      </c>
      <c r="J1484" s="81" t="s">
        <v>105</v>
      </c>
      <c r="K1484" s="81" t="s">
        <v>95</v>
      </c>
      <c r="L1484" s="82">
        <v>0</v>
      </c>
      <c r="M1484" s="83" t="s">
        <v>116</v>
      </c>
      <c r="N1484" s="83" t="s">
        <v>100</v>
      </c>
      <c r="O1484" s="83" t="s">
        <v>100</v>
      </c>
      <c r="P1484" s="84">
        <v>0</v>
      </c>
      <c r="Q1484" s="85">
        <f t="shared" si="470"/>
        <v>1</v>
      </c>
      <c r="R1484" s="91">
        <v>13728.8</v>
      </c>
      <c r="S1484" s="87"/>
      <c r="T1484" s="88">
        <f>IF(S1484=0,0,SUM($S$5:S1484))</f>
        <v>0</v>
      </c>
      <c r="U1484" s="89">
        <f t="shared" si="459"/>
        <v>0</v>
      </c>
      <c r="V1484" s="89">
        <f t="shared" si="460"/>
        <v>0</v>
      </c>
      <c r="W1484" s="90">
        <f t="shared" si="461"/>
        <v>0</v>
      </c>
      <c r="X1484" s="90">
        <f t="shared" si="462"/>
        <v>0</v>
      </c>
      <c r="Y1484" s="89">
        <f t="shared" si="463"/>
        <v>0</v>
      </c>
      <c r="Z1484" s="89">
        <f t="shared" si="464"/>
        <v>0</v>
      </c>
      <c r="AA1484" s="87"/>
      <c r="AB1484" s="87"/>
      <c r="AD1484" s="186" t="s">
        <v>145</v>
      </c>
    </row>
    <row r="1485" spans="1:30" s="74" customFormat="1" ht="12.95" customHeight="1">
      <c r="A1485" s="75" t="str">
        <f t="shared" si="465"/>
        <v/>
      </c>
      <c r="B1485" s="76">
        <f t="shared" si="466"/>
        <v>344</v>
      </c>
      <c r="C1485" s="77">
        <f t="shared" si="467"/>
        <v>0</v>
      </c>
      <c r="D1485" s="78" t="str">
        <f t="shared" si="468"/>
        <v/>
      </c>
      <c r="E1485" s="79">
        <f t="shared" si="469"/>
        <v>31.2</v>
      </c>
      <c r="F1485" s="80">
        <v>700</v>
      </c>
      <c r="G1485" s="81">
        <v>56.64</v>
      </c>
      <c r="H1485" s="81">
        <v>53.2</v>
      </c>
      <c r="I1485" s="81">
        <v>3.4399999999999977</v>
      </c>
      <c r="J1485" s="81" t="s">
        <v>105</v>
      </c>
      <c r="K1485" s="81" t="s">
        <v>95</v>
      </c>
      <c r="L1485" s="82">
        <v>0</v>
      </c>
      <c r="M1485" s="83" t="s">
        <v>100</v>
      </c>
      <c r="N1485" s="83" t="s">
        <v>100</v>
      </c>
      <c r="O1485" s="83" t="s">
        <v>100</v>
      </c>
      <c r="P1485" s="84">
        <v>0</v>
      </c>
      <c r="Q1485" s="85">
        <f t="shared" si="470"/>
        <v>1</v>
      </c>
      <c r="R1485" s="91">
        <v>13760</v>
      </c>
      <c r="S1485" s="87"/>
      <c r="T1485" s="88">
        <f>IF(S1485=0,0,SUM($S$5:S1485))</f>
        <v>0</v>
      </c>
      <c r="U1485" s="89">
        <f t="shared" si="459"/>
        <v>0</v>
      </c>
      <c r="V1485" s="89">
        <f t="shared" si="460"/>
        <v>0</v>
      </c>
      <c r="W1485" s="90">
        <f t="shared" si="461"/>
        <v>0</v>
      </c>
      <c r="X1485" s="90">
        <f t="shared" si="462"/>
        <v>0</v>
      </c>
      <c r="Y1485" s="89">
        <f t="shared" si="463"/>
        <v>0</v>
      </c>
      <c r="Z1485" s="89">
        <f t="shared" si="464"/>
        <v>0</v>
      </c>
      <c r="AA1485" s="87"/>
      <c r="AB1485" s="87"/>
      <c r="AD1485" s="186" t="s">
        <v>145</v>
      </c>
    </row>
    <row r="1486" spans="1:30" s="74" customFormat="1" ht="12.95" customHeight="1">
      <c r="A1486" s="75" t="str">
        <f t="shared" si="465"/>
        <v/>
      </c>
      <c r="B1486" s="76">
        <f t="shared" si="466"/>
        <v>345</v>
      </c>
      <c r="C1486" s="77">
        <f t="shared" si="467"/>
        <v>0</v>
      </c>
      <c r="D1486" s="78" t="str">
        <f t="shared" si="468"/>
        <v/>
      </c>
      <c r="E1486" s="79">
        <f t="shared" si="469"/>
        <v>40</v>
      </c>
      <c r="F1486" s="80">
        <v>700</v>
      </c>
      <c r="G1486" s="81">
        <v>56.64</v>
      </c>
      <c r="H1486" s="81">
        <v>53.16</v>
      </c>
      <c r="I1486" s="81">
        <v>3.480000000000004</v>
      </c>
      <c r="J1486" s="81" t="s">
        <v>105</v>
      </c>
      <c r="K1486" s="81" t="s">
        <v>95</v>
      </c>
      <c r="L1486" s="82">
        <v>0</v>
      </c>
      <c r="M1486" s="83" t="s">
        <v>100</v>
      </c>
      <c r="N1486" s="83" t="s">
        <v>100</v>
      </c>
      <c r="O1486" s="83" t="s">
        <v>100</v>
      </c>
      <c r="P1486" s="84">
        <v>0</v>
      </c>
      <c r="Q1486" s="85">
        <f t="shared" si="470"/>
        <v>1</v>
      </c>
      <c r="R1486" s="91">
        <v>13800</v>
      </c>
      <c r="S1486" s="87"/>
      <c r="T1486" s="88">
        <f>IF(S1486=0,0,SUM($S$5:S1486))</f>
        <v>0</v>
      </c>
      <c r="U1486" s="89">
        <f t="shared" si="459"/>
        <v>0</v>
      </c>
      <c r="V1486" s="89">
        <f t="shared" si="460"/>
        <v>0</v>
      </c>
      <c r="W1486" s="90">
        <f t="shared" si="461"/>
        <v>0</v>
      </c>
      <c r="X1486" s="90">
        <f t="shared" si="462"/>
        <v>0</v>
      </c>
      <c r="Y1486" s="89">
        <f t="shared" si="463"/>
        <v>0</v>
      </c>
      <c r="Z1486" s="89">
        <f t="shared" si="464"/>
        <v>0</v>
      </c>
      <c r="AA1486" s="87"/>
      <c r="AB1486" s="87"/>
      <c r="AD1486" s="186" t="s">
        <v>145</v>
      </c>
    </row>
    <row r="1487" spans="1:30" s="74" customFormat="1" ht="12.95" customHeight="1">
      <c r="A1487" s="75" t="str">
        <f t="shared" si="465"/>
        <v/>
      </c>
      <c r="B1487" s="76">
        <f t="shared" si="466"/>
        <v>345</v>
      </c>
      <c r="C1487" s="77">
        <f t="shared" si="467"/>
        <v>16.2</v>
      </c>
      <c r="D1487" s="78" t="str">
        <f t="shared" si="468"/>
        <v>(전)</v>
      </c>
      <c r="E1487" s="79">
        <f t="shared" si="469"/>
        <v>16.2</v>
      </c>
      <c r="F1487" s="80">
        <v>700</v>
      </c>
      <c r="G1487" s="81">
        <v>56.64</v>
      </c>
      <c r="H1487" s="81">
        <v>53.15</v>
      </c>
      <c r="I1487" s="81">
        <v>3.490000000000002</v>
      </c>
      <c r="J1487" s="81" t="s">
        <v>105</v>
      </c>
      <c r="K1487" s="81" t="s">
        <v>95</v>
      </c>
      <c r="L1487" s="82">
        <v>0</v>
      </c>
      <c r="M1487" s="83" t="s">
        <v>100</v>
      </c>
      <c r="N1487" s="83" t="s">
        <v>100</v>
      </c>
      <c r="O1487" s="83" t="s">
        <v>100</v>
      </c>
      <c r="P1487" s="84">
        <v>0</v>
      </c>
      <c r="Q1487" s="85">
        <f t="shared" si="470"/>
        <v>1</v>
      </c>
      <c r="R1487" s="91">
        <v>13816.2</v>
      </c>
      <c r="S1487" s="87"/>
      <c r="T1487" s="88">
        <f>IF(S1487=0,0,SUM($S$5:S1487))</f>
        <v>0</v>
      </c>
      <c r="U1487" s="89">
        <f t="shared" si="459"/>
        <v>0</v>
      </c>
      <c r="V1487" s="89">
        <f t="shared" si="460"/>
        <v>0</v>
      </c>
      <c r="W1487" s="90">
        <f t="shared" si="461"/>
        <v>0</v>
      </c>
      <c r="X1487" s="90">
        <f t="shared" si="462"/>
        <v>0</v>
      </c>
      <c r="Y1487" s="89">
        <f t="shared" si="463"/>
        <v>0</v>
      </c>
      <c r="Z1487" s="89">
        <f t="shared" si="464"/>
        <v>0</v>
      </c>
      <c r="AA1487" s="87"/>
      <c r="AB1487" s="87"/>
      <c r="AD1487" s="186" t="s">
        <v>145</v>
      </c>
    </row>
    <row r="1488" spans="1:30" s="74" customFormat="1" ht="12.95" customHeight="1">
      <c r="A1488" s="75" t="str">
        <f t="shared" si="465"/>
        <v/>
      </c>
      <c r="B1488" s="76">
        <f t="shared" si="466"/>
        <v>345</v>
      </c>
      <c r="C1488" s="77">
        <f t="shared" si="467"/>
        <v>16.2</v>
      </c>
      <c r="D1488" s="78" t="str">
        <f t="shared" si="468"/>
        <v>(후)</v>
      </c>
      <c r="E1488" s="79">
        <f t="shared" si="469"/>
        <v>0</v>
      </c>
      <c r="F1488" s="80">
        <v>700</v>
      </c>
      <c r="G1488" s="81">
        <v>56.64</v>
      </c>
      <c r="H1488" s="81">
        <v>53.15</v>
      </c>
      <c r="I1488" s="81">
        <v>3.490000000000002</v>
      </c>
      <c r="J1488" s="81" t="s">
        <v>105</v>
      </c>
      <c r="K1488" s="81" t="s">
        <v>113</v>
      </c>
      <c r="L1488" s="82" t="s">
        <v>114</v>
      </c>
      <c r="M1488" s="83" t="s">
        <v>100</v>
      </c>
      <c r="N1488" s="83" t="s">
        <v>100</v>
      </c>
      <c r="O1488" s="83" t="s">
        <v>100</v>
      </c>
      <c r="P1488" s="84">
        <v>0</v>
      </c>
      <c r="Q1488" s="85">
        <f t="shared" si="470"/>
        <v>1</v>
      </c>
      <c r="R1488" s="91">
        <v>13816.2</v>
      </c>
      <c r="S1488" s="87"/>
      <c r="T1488" s="88">
        <f>IF(S1488=0,0,SUM($S$5:S1488))</f>
        <v>0</v>
      </c>
      <c r="U1488" s="89">
        <f t="shared" si="459"/>
        <v>0</v>
      </c>
      <c r="V1488" s="89">
        <f t="shared" si="460"/>
        <v>0</v>
      </c>
      <c r="W1488" s="90">
        <f t="shared" si="461"/>
        <v>0</v>
      </c>
      <c r="X1488" s="90">
        <f t="shared" si="462"/>
        <v>0</v>
      </c>
      <c r="Y1488" s="89">
        <f t="shared" si="463"/>
        <v>0</v>
      </c>
      <c r="Z1488" s="89">
        <f t="shared" si="464"/>
        <v>0</v>
      </c>
      <c r="AA1488" s="87"/>
      <c r="AB1488" s="87"/>
      <c r="AD1488" s="186" t="s">
        <v>145</v>
      </c>
    </row>
    <row r="1489" spans="1:30" s="74" customFormat="1" ht="12.95" customHeight="1">
      <c r="A1489" s="75" t="str">
        <f t="shared" si="465"/>
        <v/>
      </c>
      <c r="B1489" s="76">
        <f t="shared" si="466"/>
        <v>345</v>
      </c>
      <c r="C1489" s="77">
        <f t="shared" si="467"/>
        <v>18</v>
      </c>
      <c r="D1489" s="78" t="str">
        <f t="shared" si="468"/>
        <v>(전)</v>
      </c>
      <c r="E1489" s="79">
        <f t="shared" si="469"/>
        <v>1.8</v>
      </c>
      <c r="F1489" s="80">
        <v>700</v>
      </c>
      <c r="G1489" s="81">
        <v>56.64</v>
      </c>
      <c r="H1489" s="81">
        <v>53.15</v>
      </c>
      <c r="I1489" s="81">
        <v>3.490000000000002</v>
      </c>
      <c r="J1489" s="81" t="s">
        <v>105</v>
      </c>
      <c r="K1489" s="81" t="s">
        <v>113</v>
      </c>
      <c r="L1489" s="82" t="s">
        <v>114</v>
      </c>
      <c r="M1489" s="83" t="s">
        <v>100</v>
      </c>
      <c r="N1489" s="83" t="s">
        <v>100</v>
      </c>
      <c r="O1489" s="83" t="s">
        <v>100</v>
      </c>
      <c r="P1489" s="84">
        <v>0</v>
      </c>
      <c r="Q1489" s="85">
        <f t="shared" si="470"/>
        <v>1</v>
      </c>
      <c r="R1489" s="91">
        <v>13818</v>
      </c>
      <c r="S1489" s="87"/>
      <c r="T1489" s="88">
        <f>IF(S1489=0,0,SUM($S$5:S1489))</f>
        <v>0</v>
      </c>
      <c r="U1489" s="89">
        <f t="shared" si="459"/>
        <v>0</v>
      </c>
      <c r="V1489" s="89">
        <f t="shared" si="460"/>
        <v>0</v>
      </c>
      <c r="W1489" s="90">
        <f t="shared" si="461"/>
        <v>0</v>
      </c>
      <c r="X1489" s="90">
        <f t="shared" si="462"/>
        <v>0</v>
      </c>
      <c r="Y1489" s="89">
        <f t="shared" si="463"/>
        <v>0</v>
      </c>
      <c r="Z1489" s="89">
        <f t="shared" si="464"/>
        <v>0</v>
      </c>
      <c r="AA1489" s="87"/>
      <c r="AB1489" s="87"/>
      <c r="AD1489" s="186" t="s">
        <v>145</v>
      </c>
    </row>
    <row r="1490" spans="1:30" s="74" customFormat="1" ht="12.95" customHeight="1">
      <c r="A1490" s="75" t="str">
        <f t="shared" si="465"/>
        <v/>
      </c>
      <c r="B1490" s="76">
        <f t="shared" si="466"/>
        <v>345</v>
      </c>
      <c r="C1490" s="77">
        <f t="shared" si="467"/>
        <v>18</v>
      </c>
      <c r="D1490" s="78" t="str">
        <f t="shared" si="468"/>
        <v>(후)</v>
      </c>
      <c r="E1490" s="79">
        <f t="shared" si="469"/>
        <v>0</v>
      </c>
      <c r="F1490" s="80">
        <v>700</v>
      </c>
      <c r="G1490" s="81">
        <v>56.64</v>
      </c>
      <c r="H1490" s="81">
        <v>53.15</v>
      </c>
      <c r="I1490" s="81">
        <v>3.490000000000002</v>
      </c>
      <c r="J1490" s="81" t="s">
        <v>105</v>
      </c>
      <c r="K1490" s="81" t="s">
        <v>95</v>
      </c>
      <c r="L1490" s="82">
        <v>0</v>
      </c>
      <c r="M1490" s="83" t="s">
        <v>100</v>
      </c>
      <c r="N1490" s="83" t="s">
        <v>100</v>
      </c>
      <c r="O1490" s="83" t="s">
        <v>100</v>
      </c>
      <c r="P1490" s="84">
        <v>0</v>
      </c>
      <c r="Q1490" s="85">
        <f t="shared" si="470"/>
        <v>1</v>
      </c>
      <c r="R1490" s="91">
        <v>13818</v>
      </c>
      <c r="S1490" s="87"/>
      <c r="T1490" s="88">
        <f>IF(S1490=0,0,SUM($S$5:S1490))</f>
        <v>0</v>
      </c>
      <c r="U1490" s="89">
        <f t="shared" si="459"/>
        <v>0</v>
      </c>
      <c r="V1490" s="89">
        <f t="shared" si="460"/>
        <v>0</v>
      </c>
      <c r="W1490" s="90">
        <f t="shared" si="461"/>
        <v>0</v>
      </c>
      <c r="X1490" s="90">
        <f t="shared" si="462"/>
        <v>0</v>
      </c>
      <c r="Y1490" s="89">
        <f t="shared" si="463"/>
        <v>0</v>
      </c>
      <c r="Z1490" s="89">
        <f t="shared" si="464"/>
        <v>0</v>
      </c>
      <c r="AA1490" s="87"/>
      <c r="AB1490" s="87"/>
      <c r="AD1490" s="186" t="s">
        <v>145</v>
      </c>
    </row>
    <row r="1491" spans="1:30" s="74" customFormat="1" ht="12.95" customHeight="1">
      <c r="A1491" s="75" t="str">
        <f t="shared" si="465"/>
        <v/>
      </c>
      <c r="B1491" s="76">
        <f t="shared" si="466"/>
        <v>346</v>
      </c>
      <c r="C1491" s="77">
        <f t="shared" si="467"/>
        <v>0</v>
      </c>
      <c r="D1491" s="78" t="str">
        <f t="shared" si="468"/>
        <v/>
      </c>
      <c r="E1491" s="79">
        <f t="shared" si="469"/>
        <v>22</v>
      </c>
      <c r="F1491" s="80">
        <v>700</v>
      </c>
      <c r="G1491" s="81">
        <v>56.64</v>
      </c>
      <c r="H1491" s="81">
        <v>53.14</v>
      </c>
      <c r="I1491" s="81">
        <v>3.5</v>
      </c>
      <c r="J1491" s="81" t="s">
        <v>105</v>
      </c>
      <c r="K1491" s="81" t="s">
        <v>95</v>
      </c>
      <c r="L1491" s="82">
        <v>0</v>
      </c>
      <c r="M1491" s="83" t="s">
        <v>100</v>
      </c>
      <c r="N1491" s="83" t="s">
        <v>100</v>
      </c>
      <c r="O1491" s="83" t="s">
        <v>100</v>
      </c>
      <c r="P1491" s="84">
        <v>0</v>
      </c>
      <c r="Q1491" s="85">
        <f t="shared" si="470"/>
        <v>1</v>
      </c>
      <c r="R1491" s="91">
        <v>13840</v>
      </c>
      <c r="S1491" s="87"/>
      <c r="T1491" s="88">
        <f>IF(S1491=0,0,SUM($S$5:S1491))</f>
        <v>0</v>
      </c>
      <c r="U1491" s="89">
        <f t="shared" si="459"/>
        <v>0</v>
      </c>
      <c r="V1491" s="89">
        <f t="shared" si="460"/>
        <v>0</v>
      </c>
      <c r="W1491" s="90">
        <f t="shared" si="461"/>
        <v>0</v>
      </c>
      <c r="X1491" s="90">
        <f t="shared" si="462"/>
        <v>0</v>
      </c>
      <c r="Y1491" s="89">
        <f t="shared" si="463"/>
        <v>0</v>
      </c>
      <c r="Z1491" s="89">
        <f t="shared" si="464"/>
        <v>0</v>
      </c>
      <c r="AA1491" s="87"/>
      <c r="AB1491" s="87"/>
      <c r="AD1491" s="186" t="s">
        <v>145</v>
      </c>
    </row>
    <row r="1492" spans="1:30" s="74" customFormat="1" ht="12.95" customHeight="1">
      <c r="A1492" s="75" t="str">
        <f t="shared" si="465"/>
        <v/>
      </c>
      <c r="B1492" s="76">
        <f t="shared" si="466"/>
        <v>347</v>
      </c>
      <c r="C1492" s="77">
        <f t="shared" si="467"/>
        <v>0</v>
      </c>
      <c r="D1492" s="78" t="str">
        <f t="shared" si="468"/>
        <v/>
      </c>
      <c r="E1492" s="79">
        <f t="shared" si="469"/>
        <v>40</v>
      </c>
      <c r="F1492" s="80">
        <v>700</v>
      </c>
      <c r="G1492" s="81">
        <v>56.64</v>
      </c>
      <c r="H1492" s="81">
        <v>53.13</v>
      </c>
      <c r="I1492" s="81">
        <v>3.509999999999998</v>
      </c>
      <c r="J1492" s="81" t="s">
        <v>105</v>
      </c>
      <c r="K1492" s="81" t="s">
        <v>95</v>
      </c>
      <c r="L1492" s="82">
        <v>0</v>
      </c>
      <c r="M1492" s="83" t="s">
        <v>100</v>
      </c>
      <c r="N1492" s="83" t="s">
        <v>100</v>
      </c>
      <c r="O1492" s="83" t="s">
        <v>100</v>
      </c>
      <c r="P1492" s="84">
        <v>0</v>
      </c>
      <c r="Q1492" s="85">
        <f t="shared" si="470"/>
        <v>1</v>
      </c>
      <c r="R1492" s="91">
        <v>13880</v>
      </c>
      <c r="S1492" s="87"/>
      <c r="T1492" s="88">
        <f>IF(S1492=0,0,SUM($S$5:S1492))</f>
        <v>0</v>
      </c>
      <c r="U1492" s="89">
        <f t="shared" si="459"/>
        <v>0</v>
      </c>
      <c r="V1492" s="89">
        <f t="shared" si="460"/>
        <v>0</v>
      </c>
      <c r="W1492" s="90">
        <f t="shared" si="461"/>
        <v>0</v>
      </c>
      <c r="X1492" s="90">
        <f t="shared" si="462"/>
        <v>0</v>
      </c>
      <c r="Y1492" s="89">
        <f t="shared" si="463"/>
        <v>0</v>
      </c>
      <c r="Z1492" s="89">
        <f t="shared" si="464"/>
        <v>0</v>
      </c>
      <c r="AA1492" s="87"/>
      <c r="AB1492" s="87"/>
      <c r="AD1492" s="186" t="s">
        <v>145</v>
      </c>
    </row>
    <row r="1493" spans="1:30" s="74" customFormat="1" ht="12.95" customHeight="1">
      <c r="A1493" s="75" t="str">
        <f t="shared" si="465"/>
        <v/>
      </c>
      <c r="B1493" s="76">
        <f t="shared" si="466"/>
        <v>347</v>
      </c>
      <c r="C1493" s="77">
        <f t="shared" si="467"/>
        <v>8.9</v>
      </c>
      <c r="D1493" s="78" t="str">
        <f t="shared" si="468"/>
        <v>(전)</v>
      </c>
      <c r="E1493" s="79">
        <f t="shared" si="469"/>
        <v>8.9</v>
      </c>
      <c r="F1493" s="80">
        <v>700</v>
      </c>
      <c r="G1493" s="81">
        <v>56.64</v>
      </c>
      <c r="H1493" s="81">
        <v>53.13</v>
      </c>
      <c r="I1493" s="81">
        <v>3.509999999999998</v>
      </c>
      <c r="J1493" s="81" t="s">
        <v>105</v>
      </c>
      <c r="K1493" s="81" t="s">
        <v>95</v>
      </c>
      <c r="L1493" s="82">
        <v>0</v>
      </c>
      <c r="M1493" s="83" t="s">
        <v>100</v>
      </c>
      <c r="N1493" s="83" t="s">
        <v>100</v>
      </c>
      <c r="O1493" s="83" t="s">
        <v>100</v>
      </c>
      <c r="P1493" s="84">
        <v>0</v>
      </c>
      <c r="Q1493" s="85">
        <f t="shared" si="470"/>
        <v>1</v>
      </c>
      <c r="R1493" s="91">
        <v>13888.9</v>
      </c>
      <c r="S1493" s="87"/>
      <c r="T1493" s="88">
        <f>IF(S1493=0,0,SUM($S$5:S1493))</f>
        <v>0</v>
      </c>
      <c r="U1493" s="89">
        <f t="shared" si="459"/>
        <v>0</v>
      </c>
      <c r="V1493" s="89">
        <f t="shared" si="460"/>
        <v>0</v>
      </c>
      <c r="W1493" s="90">
        <f t="shared" si="461"/>
        <v>0</v>
      </c>
      <c r="X1493" s="90">
        <f t="shared" si="462"/>
        <v>0</v>
      </c>
      <c r="Y1493" s="89">
        <f t="shared" si="463"/>
        <v>0</v>
      </c>
      <c r="Z1493" s="89">
        <f t="shared" si="464"/>
        <v>0</v>
      </c>
      <c r="AA1493" s="87"/>
      <c r="AB1493" s="87"/>
      <c r="AD1493" s="186" t="s">
        <v>145</v>
      </c>
    </row>
    <row r="1494" spans="1:30" s="74" customFormat="1" ht="12.95" customHeight="1">
      <c r="A1494" s="75" t="str">
        <f t="shared" si="465"/>
        <v/>
      </c>
      <c r="B1494" s="76">
        <f t="shared" si="466"/>
        <v>347</v>
      </c>
      <c r="C1494" s="77">
        <f t="shared" si="467"/>
        <v>8.9</v>
      </c>
      <c r="D1494" s="78" t="str">
        <f t="shared" si="468"/>
        <v>(후)</v>
      </c>
      <c r="E1494" s="79">
        <f t="shared" si="469"/>
        <v>0</v>
      </c>
      <c r="F1494" s="80">
        <v>700</v>
      </c>
      <c r="G1494" s="81">
        <v>56.64</v>
      </c>
      <c r="H1494" s="81">
        <v>53.13</v>
      </c>
      <c r="I1494" s="81">
        <v>3.509999999999998</v>
      </c>
      <c r="J1494" s="81" t="s">
        <v>105</v>
      </c>
      <c r="K1494" s="81" t="s">
        <v>96</v>
      </c>
      <c r="L1494" s="82">
        <v>0</v>
      </c>
      <c r="M1494" s="83" t="s">
        <v>100</v>
      </c>
      <c r="N1494" s="83" t="s">
        <v>100</v>
      </c>
      <c r="O1494" s="83" t="s">
        <v>100</v>
      </c>
      <c r="P1494" s="84">
        <v>0</v>
      </c>
      <c r="Q1494" s="85">
        <f t="shared" si="470"/>
        <v>1</v>
      </c>
      <c r="R1494" s="91">
        <v>13888.9</v>
      </c>
      <c r="S1494" s="87"/>
      <c r="T1494" s="88">
        <f>IF(S1494=0,0,SUM($S$5:S1494))</f>
        <v>0</v>
      </c>
      <c r="U1494" s="89">
        <f t="shared" si="459"/>
        <v>0</v>
      </c>
      <c r="V1494" s="89">
        <f t="shared" si="460"/>
        <v>0</v>
      </c>
      <c r="W1494" s="90">
        <f t="shared" si="461"/>
        <v>0</v>
      </c>
      <c r="X1494" s="90">
        <f t="shared" si="462"/>
        <v>0</v>
      </c>
      <c r="Y1494" s="89">
        <f t="shared" si="463"/>
        <v>0</v>
      </c>
      <c r="Z1494" s="89">
        <f t="shared" si="464"/>
        <v>0</v>
      </c>
      <c r="AA1494" s="87"/>
      <c r="AB1494" s="87"/>
      <c r="AD1494" s="186" t="s">
        <v>145</v>
      </c>
    </row>
    <row r="1495" spans="1:30" s="74" customFormat="1" ht="12.95" customHeight="1">
      <c r="A1495" s="75" t="str">
        <f t="shared" si="465"/>
        <v/>
      </c>
      <c r="B1495" s="76">
        <f t="shared" si="466"/>
        <v>348</v>
      </c>
      <c r="C1495" s="77">
        <f t="shared" si="467"/>
        <v>0</v>
      </c>
      <c r="D1495" s="78" t="str">
        <f t="shared" si="468"/>
        <v/>
      </c>
      <c r="E1495" s="79">
        <f t="shared" si="469"/>
        <v>31.1</v>
      </c>
      <c r="F1495" s="80">
        <v>700</v>
      </c>
      <c r="G1495" s="81">
        <v>57.67</v>
      </c>
      <c r="H1495" s="81">
        <v>53.12</v>
      </c>
      <c r="I1495" s="81">
        <v>4.5500000000000043</v>
      </c>
      <c r="J1495" s="81" t="s">
        <v>105</v>
      </c>
      <c r="K1495" s="81" t="s">
        <v>96</v>
      </c>
      <c r="L1495" s="82">
        <v>0</v>
      </c>
      <c r="M1495" s="83" t="s">
        <v>100</v>
      </c>
      <c r="N1495" s="83" t="s">
        <v>100</v>
      </c>
      <c r="O1495" s="83" t="s">
        <v>100</v>
      </c>
      <c r="P1495" s="84">
        <v>0</v>
      </c>
      <c r="Q1495" s="85">
        <f t="shared" si="470"/>
        <v>1</v>
      </c>
      <c r="R1495" s="91">
        <v>13920</v>
      </c>
      <c r="S1495" s="87"/>
      <c r="T1495" s="88">
        <f>IF(S1495=0,0,SUM($S$5:S1495))</f>
        <v>0</v>
      </c>
      <c r="U1495" s="89">
        <f t="shared" si="459"/>
        <v>0</v>
      </c>
      <c r="V1495" s="89">
        <f t="shared" si="460"/>
        <v>0</v>
      </c>
      <c r="W1495" s="90">
        <f t="shared" si="461"/>
        <v>0</v>
      </c>
      <c r="X1495" s="90">
        <f t="shared" si="462"/>
        <v>0</v>
      </c>
      <c r="Y1495" s="89">
        <f t="shared" si="463"/>
        <v>0</v>
      </c>
      <c r="Z1495" s="89">
        <f t="shared" si="464"/>
        <v>0</v>
      </c>
      <c r="AA1495" s="87"/>
      <c r="AB1495" s="87"/>
      <c r="AD1495" s="186" t="s">
        <v>145</v>
      </c>
    </row>
    <row r="1496" spans="1:30" s="74" customFormat="1" ht="12.95" customHeight="1">
      <c r="A1496" s="75" t="str">
        <f t="shared" si="465"/>
        <v/>
      </c>
      <c r="B1496" s="76">
        <f t="shared" si="466"/>
        <v>348</v>
      </c>
      <c r="C1496" s="77">
        <f t="shared" si="467"/>
        <v>4.4000000000000004</v>
      </c>
      <c r="D1496" s="78" t="str">
        <f t="shared" si="468"/>
        <v/>
      </c>
      <c r="E1496" s="79">
        <f t="shared" si="469"/>
        <v>4.4000000000000004</v>
      </c>
      <c r="F1496" s="80">
        <v>700</v>
      </c>
      <c r="G1496" s="81">
        <v>57.82</v>
      </c>
      <c r="H1496" s="81">
        <v>53.11</v>
      </c>
      <c r="I1496" s="81">
        <v>4.7100000000000009</v>
      </c>
      <c r="J1496" s="81" t="s">
        <v>105</v>
      </c>
      <c r="K1496" s="81" t="s">
        <v>96</v>
      </c>
      <c r="L1496" s="82">
        <v>0</v>
      </c>
      <c r="M1496" s="83" t="s">
        <v>116</v>
      </c>
      <c r="N1496" s="83" t="s">
        <v>100</v>
      </c>
      <c r="O1496" s="83" t="s">
        <v>100</v>
      </c>
      <c r="P1496" s="84">
        <v>0</v>
      </c>
      <c r="Q1496" s="85">
        <f t="shared" si="470"/>
        <v>1</v>
      </c>
      <c r="R1496" s="91">
        <v>13924.4</v>
      </c>
      <c r="S1496" s="87"/>
      <c r="T1496" s="88">
        <f>IF(S1496=0,0,SUM($S$5:S1496))</f>
        <v>0</v>
      </c>
      <c r="U1496" s="89">
        <f t="shared" si="459"/>
        <v>0</v>
      </c>
      <c r="V1496" s="89">
        <f t="shared" si="460"/>
        <v>0</v>
      </c>
      <c r="W1496" s="90">
        <f t="shared" si="461"/>
        <v>0</v>
      </c>
      <c r="X1496" s="90">
        <f t="shared" si="462"/>
        <v>0</v>
      </c>
      <c r="Y1496" s="89">
        <f t="shared" si="463"/>
        <v>0</v>
      </c>
      <c r="Z1496" s="89">
        <f t="shared" si="464"/>
        <v>0</v>
      </c>
      <c r="AA1496" s="87"/>
      <c r="AB1496" s="87"/>
      <c r="AD1496" s="186" t="s">
        <v>145</v>
      </c>
    </row>
    <row r="1497" spans="1:30" s="74" customFormat="1" ht="12.95" customHeight="1">
      <c r="A1497" s="75" t="str">
        <f t="shared" si="465"/>
        <v/>
      </c>
      <c r="B1497" s="76">
        <f t="shared" si="466"/>
        <v>348</v>
      </c>
      <c r="C1497" s="77">
        <f t="shared" si="467"/>
        <v>10.199999999999999</v>
      </c>
      <c r="D1497" s="78" t="str">
        <f t="shared" si="468"/>
        <v>(전)</v>
      </c>
      <c r="E1497" s="79">
        <f t="shared" si="469"/>
        <v>5.8</v>
      </c>
      <c r="F1497" s="80">
        <v>700</v>
      </c>
      <c r="G1497" s="81">
        <v>58.01</v>
      </c>
      <c r="H1497" s="81">
        <v>53.11</v>
      </c>
      <c r="I1497" s="81">
        <v>4.8999999999999986</v>
      </c>
      <c r="J1497" s="81" t="s">
        <v>105</v>
      </c>
      <c r="K1497" s="81" t="s">
        <v>96</v>
      </c>
      <c r="L1497" s="82">
        <v>0</v>
      </c>
      <c r="M1497" s="83" t="s">
        <v>100</v>
      </c>
      <c r="N1497" s="83" t="s">
        <v>100</v>
      </c>
      <c r="O1497" s="83" t="s">
        <v>100</v>
      </c>
      <c r="P1497" s="84">
        <v>0</v>
      </c>
      <c r="Q1497" s="85">
        <f t="shared" si="470"/>
        <v>1</v>
      </c>
      <c r="R1497" s="91">
        <v>13930.2</v>
      </c>
      <c r="S1497" s="87"/>
      <c r="T1497" s="88">
        <f>IF(S1497=0,0,SUM($S$5:S1497))</f>
        <v>0</v>
      </c>
      <c r="U1497" s="89">
        <f t="shared" si="459"/>
        <v>0</v>
      </c>
      <c r="V1497" s="89">
        <f t="shared" si="460"/>
        <v>0</v>
      </c>
      <c r="W1497" s="90">
        <f t="shared" si="461"/>
        <v>0</v>
      </c>
      <c r="X1497" s="90">
        <f t="shared" si="462"/>
        <v>0</v>
      </c>
      <c r="Y1497" s="89">
        <f t="shared" si="463"/>
        <v>0</v>
      </c>
      <c r="Z1497" s="89">
        <f t="shared" si="464"/>
        <v>0</v>
      </c>
      <c r="AA1497" s="87"/>
      <c r="AB1497" s="87"/>
      <c r="AD1497" s="186" t="s">
        <v>145</v>
      </c>
    </row>
    <row r="1498" spans="1:30" s="74" customFormat="1" ht="12.95" customHeight="1">
      <c r="A1498" s="75" t="str">
        <f t="shared" si="465"/>
        <v/>
      </c>
      <c r="B1498" s="76">
        <f t="shared" si="466"/>
        <v>348</v>
      </c>
      <c r="C1498" s="77">
        <f t="shared" si="467"/>
        <v>10.199999999999999</v>
      </c>
      <c r="D1498" s="78" t="str">
        <f t="shared" si="468"/>
        <v>(후)</v>
      </c>
      <c r="E1498" s="79">
        <f t="shared" si="469"/>
        <v>0</v>
      </c>
      <c r="F1498" s="80">
        <v>700</v>
      </c>
      <c r="G1498" s="81">
        <v>58.01</v>
      </c>
      <c r="H1498" s="81">
        <v>53.11</v>
      </c>
      <c r="I1498" s="81">
        <v>4.8999999999999986</v>
      </c>
      <c r="J1498" s="81" t="s">
        <v>111</v>
      </c>
      <c r="K1498" s="81" t="s">
        <v>96</v>
      </c>
      <c r="L1498" s="82">
        <v>0</v>
      </c>
      <c r="M1498" s="83" t="s">
        <v>100</v>
      </c>
      <c r="N1498" s="83" t="s">
        <v>100</v>
      </c>
      <c r="O1498" s="83" t="s">
        <v>100</v>
      </c>
      <c r="P1498" s="84">
        <v>0</v>
      </c>
      <c r="Q1498" s="85">
        <f t="shared" si="470"/>
        <v>1</v>
      </c>
      <c r="R1498" s="91">
        <v>13930.2</v>
      </c>
      <c r="S1498" s="87"/>
      <c r="T1498" s="88">
        <f>IF(S1498=0,0,SUM($S$5:S1498))</f>
        <v>0</v>
      </c>
      <c r="U1498" s="89">
        <f t="shared" si="459"/>
        <v>0</v>
      </c>
      <c r="V1498" s="89">
        <f t="shared" si="460"/>
        <v>0</v>
      </c>
      <c r="W1498" s="90">
        <f t="shared" si="461"/>
        <v>0</v>
      </c>
      <c r="X1498" s="90">
        <f t="shared" si="462"/>
        <v>0</v>
      </c>
      <c r="Y1498" s="89">
        <f t="shared" si="463"/>
        <v>0</v>
      </c>
      <c r="Z1498" s="89">
        <f t="shared" si="464"/>
        <v>0</v>
      </c>
      <c r="AA1498" s="87"/>
      <c r="AB1498" s="87"/>
      <c r="AD1498" s="186" t="s">
        <v>146</v>
      </c>
    </row>
    <row r="1499" spans="1:30" s="74" customFormat="1" ht="12.95" customHeight="1">
      <c r="A1499" s="75" t="str">
        <f t="shared" si="465"/>
        <v/>
      </c>
      <c r="B1499" s="76">
        <f t="shared" si="466"/>
        <v>348</v>
      </c>
      <c r="C1499" s="77">
        <f t="shared" si="467"/>
        <v>18.8</v>
      </c>
      <c r="D1499" s="78" t="str">
        <f t="shared" si="468"/>
        <v>(전)</v>
      </c>
      <c r="E1499" s="79">
        <f t="shared" si="469"/>
        <v>8.6</v>
      </c>
      <c r="F1499" s="80">
        <v>700</v>
      </c>
      <c r="G1499" s="81">
        <v>58.16</v>
      </c>
      <c r="H1499" s="81">
        <v>53.11</v>
      </c>
      <c r="I1499" s="81">
        <v>5.0499999999999972</v>
      </c>
      <c r="J1499" s="81" t="s">
        <v>111</v>
      </c>
      <c r="K1499" s="81" t="s">
        <v>96</v>
      </c>
      <c r="L1499" s="82">
        <v>0</v>
      </c>
      <c r="M1499" s="83" t="s">
        <v>100</v>
      </c>
      <c r="N1499" s="83" t="s">
        <v>100</v>
      </c>
      <c r="O1499" s="83" t="s">
        <v>100</v>
      </c>
      <c r="P1499" s="84">
        <v>0</v>
      </c>
      <c r="Q1499" s="85">
        <f t="shared" si="470"/>
        <v>1</v>
      </c>
      <c r="R1499" s="91">
        <v>13938.8</v>
      </c>
      <c r="S1499" s="87"/>
      <c r="T1499" s="88">
        <f>IF(S1499=0,0,SUM($S$5:S1499))</f>
        <v>0</v>
      </c>
      <c r="U1499" s="89">
        <f t="shared" si="459"/>
        <v>0</v>
      </c>
      <c r="V1499" s="89">
        <f t="shared" si="460"/>
        <v>0</v>
      </c>
      <c r="W1499" s="90">
        <f t="shared" si="461"/>
        <v>0</v>
      </c>
      <c r="X1499" s="90">
        <f t="shared" si="462"/>
        <v>0</v>
      </c>
      <c r="Y1499" s="89">
        <f t="shared" si="463"/>
        <v>0</v>
      </c>
      <c r="Z1499" s="89">
        <f t="shared" si="464"/>
        <v>0</v>
      </c>
      <c r="AA1499" s="87"/>
      <c r="AB1499" s="87"/>
      <c r="AD1499" s="186" t="s">
        <v>146</v>
      </c>
    </row>
    <row r="1500" spans="1:30" s="74" customFormat="1" ht="12.95" customHeight="1">
      <c r="A1500" s="75" t="str">
        <f t="shared" si="465"/>
        <v/>
      </c>
      <c r="B1500" s="76">
        <f t="shared" si="466"/>
        <v>348</v>
      </c>
      <c r="C1500" s="77">
        <f t="shared" si="467"/>
        <v>18.8</v>
      </c>
      <c r="D1500" s="78" t="str">
        <f t="shared" si="468"/>
        <v>(후)</v>
      </c>
      <c r="E1500" s="79">
        <f t="shared" si="469"/>
        <v>0</v>
      </c>
      <c r="F1500" s="80">
        <v>700</v>
      </c>
      <c r="G1500" s="81">
        <v>58.16</v>
      </c>
      <c r="H1500" s="81">
        <v>53.11</v>
      </c>
      <c r="I1500" s="81">
        <v>5.0499999999999972</v>
      </c>
      <c r="J1500" s="81" t="s">
        <v>105</v>
      </c>
      <c r="K1500" s="81" t="s">
        <v>96</v>
      </c>
      <c r="L1500" s="82">
        <v>0</v>
      </c>
      <c r="M1500" s="83" t="s">
        <v>100</v>
      </c>
      <c r="N1500" s="83" t="s">
        <v>100</v>
      </c>
      <c r="O1500" s="83" t="s">
        <v>100</v>
      </c>
      <c r="P1500" s="84">
        <v>0</v>
      </c>
      <c r="Q1500" s="85">
        <f t="shared" si="470"/>
        <v>1</v>
      </c>
      <c r="R1500" s="91">
        <v>13938.8</v>
      </c>
      <c r="S1500" s="87"/>
      <c r="T1500" s="88">
        <f>IF(S1500=0,0,SUM($S$5:S1500))</f>
        <v>0</v>
      </c>
      <c r="U1500" s="89">
        <f t="shared" si="459"/>
        <v>0</v>
      </c>
      <c r="V1500" s="89">
        <f t="shared" si="460"/>
        <v>0</v>
      </c>
      <c r="W1500" s="90">
        <f t="shared" si="461"/>
        <v>0</v>
      </c>
      <c r="X1500" s="90">
        <f t="shared" si="462"/>
        <v>0</v>
      </c>
      <c r="Y1500" s="89">
        <f t="shared" si="463"/>
        <v>0</v>
      </c>
      <c r="Z1500" s="89">
        <f t="shared" si="464"/>
        <v>0</v>
      </c>
      <c r="AA1500" s="87"/>
      <c r="AB1500" s="87"/>
      <c r="AD1500" s="186" t="s">
        <v>145</v>
      </c>
    </row>
    <row r="1501" spans="1:30" s="74" customFormat="1" ht="12.95" customHeight="1">
      <c r="A1501" s="75" t="str">
        <f t="shared" si="465"/>
        <v/>
      </c>
      <c r="B1501" s="76">
        <f t="shared" si="466"/>
        <v>349</v>
      </c>
      <c r="C1501" s="77">
        <f t="shared" si="467"/>
        <v>0</v>
      </c>
      <c r="D1501" s="78" t="str">
        <f t="shared" si="468"/>
        <v>(전)</v>
      </c>
      <c r="E1501" s="79">
        <f t="shared" si="469"/>
        <v>21.2</v>
      </c>
      <c r="F1501" s="80">
        <v>700</v>
      </c>
      <c r="G1501" s="81">
        <v>56.89</v>
      </c>
      <c r="H1501" s="81">
        <v>53.1</v>
      </c>
      <c r="I1501" s="81">
        <v>3.7899999999999991</v>
      </c>
      <c r="J1501" s="81" t="s">
        <v>105</v>
      </c>
      <c r="K1501" s="81" t="s">
        <v>96</v>
      </c>
      <c r="L1501" s="82">
        <v>0</v>
      </c>
      <c r="M1501" s="83" t="s">
        <v>100</v>
      </c>
      <c r="N1501" s="83" t="s">
        <v>100</v>
      </c>
      <c r="O1501" s="83" t="s">
        <v>100</v>
      </c>
      <c r="P1501" s="84">
        <v>0</v>
      </c>
      <c r="Q1501" s="85">
        <f t="shared" si="470"/>
        <v>1</v>
      </c>
      <c r="R1501" s="91">
        <v>13960</v>
      </c>
      <c r="S1501" s="87"/>
      <c r="T1501" s="88">
        <f>IF(S1501=0,0,SUM($S$5:S1501))</f>
        <v>0</v>
      </c>
      <c r="U1501" s="89">
        <f t="shared" si="459"/>
        <v>0</v>
      </c>
      <c r="V1501" s="89">
        <f t="shared" si="460"/>
        <v>0</v>
      </c>
      <c r="W1501" s="90">
        <f t="shared" si="461"/>
        <v>0</v>
      </c>
      <c r="X1501" s="90">
        <f t="shared" si="462"/>
        <v>0</v>
      </c>
      <c r="Y1501" s="89">
        <f t="shared" si="463"/>
        <v>0</v>
      </c>
      <c r="Z1501" s="89">
        <f t="shared" si="464"/>
        <v>0</v>
      </c>
      <c r="AA1501" s="87"/>
      <c r="AB1501" s="87"/>
      <c r="AD1501" s="186" t="s">
        <v>145</v>
      </c>
    </row>
    <row r="1502" spans="1:30" s="74" customFormat="1" ht="12.95" customHeight="1">
      <c r="A1502" s="75" t="str">
        <f t="shared" si="465"/>
        <v/>
      </c>
      <c r="B1502" s="76">
        <f t="shared" si="466"/>
        <v>349</v>
      </c>
      <c r="C1502" s="77">
        <f t="shared" si="467"/>
        <v>0</v>
      </c>
      <c r="D1502" s="78" t="str">
        <f t="shared" si="468"/>
        <v>(후)</v>
      </c>
      <c r="E1502" s="79">
        <f t="shared" si="469"/>
        <v>0</v>
      </c>
      <c r="F1502" s="80">
        <v>700</v>
      </c>
      <c r="G1502" s="81">
        <v>56.89</v>
      </c>
      <c r="H1502" s="81">
        <v>53.1</v>
      </c>
      <c r="I1502" s="81">
        <v>3.7899999999999991</v>
      </c>
      <c r="J1502" s="81" t="s">
        <v>105</v>
      </c>
      <c r="K1502" s="81" t="s">
        <v>95</v>
      </c>
      <c r="L1502" s="82">
        <v>0</v>
      </c>
      <c r="M1502" s="83" t="s">
        <v>100</v>
      </c>
      <c r="N1502" s="83" t="s">
        <v>100</v>
      </c>
      <c r="O1502" s="83" t="s">
        <v>100</v>
      </c>
      <c r="P1502" s="84">
        <v>0</v>
      </c>
      <c r="Q1502" s="85">
        <f t="shared" si="470"/>
        <v>1</v>
      </c>
      <c r="R1502" s="91">
        <v>13960</v>
      </c>
      <c r="S1502" s="87"/>
      <c r="T1502" s="88">
        <f>IF(S1502=0,0,SUM($S$5:S1502))</f>
        <v>0</v>
      </c>
      <c r="U1502" s="89">
        <f t="shared" si="459"/>
        <v>0</v>
      </c>
      <c r="V1502" s="89">
        <f t="shared" si="460"/>
        <v>0</v>
      </c>
      <c r="W1502" s="90">
        <f t="shared" si="461"/>
        <v>0</v>
      </c>
      <c r="X1502" s="90">
        <f t="shared" si="462"/>
        <v>0</v>
      </c>
      <c r="Y1502" s="89">
        <f t="shared" si="463"/>
        <v>0</v>
      </c>
      <c r="Z1502" s="89">
        <f t="shared" si="464"/>
        <v>0</v>
      </c>
      <c r="AA1502" s="87"/>
      <c r="AB1502" s="87"/>
      <c r="AD1502" s="186" t="s">
        <v>145</v>
      </c>
    </row>
    <row r="1503" spans="1:30" s="74" customFormat="1" ht="12.95" customHeight="1">
      <c r="A1503" s="75" t="str">
        <f t="shared" si="465"/>
        <v/>
      </c>
      <c r="B1503" s="76">
        <f t="shared" si="466"/>
        <v>349</v>
      </c>
      <c r="C1503" s="77">
        <f t="shared" si="467"/>
        <v>8.9</v>
      </c>
      <c r="D1503" s="78" t="str">
        <f t="shared" si="468"/>
        <v/>
      </c>
      <c r="E1503" s="79">
        <f t="shared" si="469"/>
        <v>8.9</v>
      </c>
      <c r="F1503" s="80">
        <v>700</v>
      </c>
      <c r="G1503" s="81">
        <v>56.36</v>
      </c>
      <c r="H1503" s="81">
        <v>53.1</v>
      </c>
      <c r="I1503" s="81">
        <v>3.259999999999998</v>
      </c>
      <c r="J1503" s="81" t="s">
        <v>105</v>
      </c>
      <c r="K1503" s="81" t="s">
        <v>95</v>
      </c>
      <c r="L1503" s="82">
        <v>0</v>
      </c>
      <c r="M1503" s="83" t="s">
        <v>100</v>
      </c>
      <c r="N1503" s="83" t="s">
        <v>100</v>
      </c>
      <c r="O1503" s="83" t="s">
        <v>100</v>
      </c>
      <c r="P1503" s="84">
        <v>0</v>
      </c>
      <c r="Q1503" s="85">
        <f t="shared" si="470"/>
        <v>1</v>
      </c>
      <c r="R1503" s="91">
        <v>13968.9</v>
      </c>
      <c r="S1503" s="87"/>
      <c r="T1503" s="88">
        <f>IF(S1503=0,0,SUM($S$5:S1503))</f>
        <v>0</v>
      </c>
      <c r="U1503" s="89">
        <f t="shared" si="459"/>
        <v>0</v>
      </c>
      <c r="V1503" s="89">
        <f t="shared" si="460"/>
        <v>0</v>
      </c>
      <c r="W1503" s="90">
        <f t="shared" si="461"/>
        <v>0</v>
      </c>
      <c r="X1503" s="90">
        <f t="shared" si="462"/>
        <v>0</v>
      </c>
      <c r="Y1503" s="89">
        <f t="shared" si="463"/>
        <v>0</v>
      </c>
      <c r="Z1503" s="89">
        <f t="shared" si="464"/>
        <v>0</v>
      </c>
      <c r="AA1503" s="87"/>
      <c r="AB1503" s="87"/>
      <c r="AD1503" s="186" t="s">
        <v>145</v>
      </c>
    </row>
    <row r="1504" spans="1:30" s="74" customFormat="1" ht="12.95" customHeight="1">
      <c r="A1504" s="75" t="str">
        <f t="shared" si="465"/>
        <v/>
      </c>
      <c r="B1504" s="76">
        <f t="shared" si="466"/>
        <v>350</v>
      </c>
      <c r="C1504" s="77">
        <f t="shared" si="467"/>
        <v>0</v>
      </c>
      <c r="D1504" s="78" t="str">
        <f t="shared" si="468"/>
        <v/>
      </c>
      <c r="E1504" s="79">
        <f t="shared" si="469"/>
        <v>31.1</v>
      </c>
      <c r="F1504" s="80">
        <v>700</v>
      </c>
      <c r="G1504" s="81">
        <v>56.26</v>
      </c>
      <c r="H1504" s="81">
        <v>53.09</v>
      </c>
      <c r="I1504" s="81">
        <v>3.1699999999999946</v>
      </c>
      <c r="J1504" s="81" t="s">
        <v>105</v>
      </c>
      <c r="K1504" s="81" t="s">
        <v>95</v>
      </c>
      <c r="L1504" s="82">
        <v>0</v>
      </c>
      <c r="M1504" s="83" t="s">
        <v>100</v>
      </c>
      <c r="N1504" s="83" t="s">
        <v>100</v>
      </c>
      <c r="O1504" s="83" t="s">
        <v>100</v>
      </c>
      <c r="P1504" s="84">
        <v>0</v>
      </c>
      <c r="Q1504" s="85">
        <f t="shared" si="470"/>
        <v>1</v>
      </c>
      <c r="R1504" s="91">
        <v>14000</v>
      </c>
      <c r="S1504" s="87"/>
      <c r="T1504" s="88">
        <f>IF(S1504=0,0,SUM($S$5:S1504))</f>
        <v>0</v>
      </c>
      <c r="U1504" s="89">
        <f t="shared" si="459"/>
        <v>0</v>
      </c>
      <c r="V1504" s="89">
        <f t="shared" si="460"/>
        <v>0</v>
      </c>
      <c r="W1504" s="90">
        <f t="shared" si="461"/>
        <v>0</v>
      </c>
      <c r="X1504" s="90">
        <f t="shared" si="462"/>
        <v>0</v>
      </c>
      <c r="Y1504" s="89">
        <f t="shared" si="463"/>
        <v>0</v>
      </c>
      <c r="Z1504" s="89">
        <f t="shared" si="464"/>
        <v>0</v>
      </c>
      <c r="AA1504" s="87"/>
      <c r="AB1504" s="87"/>
      <c r="AD1504" s="186" t="s">
        <v>145</v>
      </c>
    </row>
    <row r="1505" spans="1:30" s="74" customFormat="1" ht="12.95" customHeight="1">
      <c r="A1505" s="75" t="str">
        <f t="shared" si="465"/>
        <v/>
      </c>
      <c r="B1505" s="76">
        <f t="shared" si="466"/>
        <v>351</v>
      </c>
      <c r="C1505" s="77">
        <f t="shared" si="467"/>
        <v>0</v>
      </c>
      <c r="D1505" s="78" t="str">
        <f t="shared" si="468"/>
        <v/>
      </c>
      <c r="E1505" s="79">
        <f t="shared" si="469"/>
        <v>40</v>
      </c>
      <c r="F1505" s="80">
        <v>700</v>
      </c>
      <c r="G1505" s="81">
        <v>56.12</v>
      </c>
      <c r="H1505" s="81">
        <v>53.08</v>
      </c>
      <c r="I1505" s="81">
        <v>3.0399999999999991</v>
      </c>
      <c r="J1505" s="81" t="s">
        <v>105</v>
      </c>
      <c r="K1505" s="81" t="s">
        <v>95</v>
      </c>
      <c r="L1505" s="82">
        <v>0</v>
      </c>
      <c r="M1505" s="83" t="s">
        <v>100</v>
      </c>
      <c r="N1505" s="83" t="s">
        <v>100</v>
      </c>
      <c r="O1505" s="83" t="s">
        <v>100</v>
      </c>
      <c r="P1505" s="84">
        <v>0</v>
      </c>
      <c r="Q1505" s="85">
        <f t="shared" si="470"/>
        <v>1</v>
      </c>
      <c r="R1505" s="91">
        <v>14040</v>
      </c>
      <c r="S1505" s="87"/>
      <c r="T1505" s="88">
        <f>IF(S1505=0,0,SUM($S$5:S1505))</f>
        <v>0</v>
      </c>
      <c r="U1505" s="89">
        <f t="shared" si="459"/>
        <v>0</v>
      </c>
      <c r="V1505" s="89">
        <f t="shared" si="460"/>
        <v>0</v>
      </c>
      <c r="W1505" s="90">
        <f t="shared" si="461"/>
        <v>0</v>
      </c>
      <c r="X1505" s="90">
        <f t="shared" si="462"/>
        <v>0</v>
      </c>
      <c r="Y1505" s="89">
        <f t="shared" si="463"/>
        <v>0</v>
      </c>
      <c r="Z1505" s="89">
        <f t="shared" si="464"/>
        <v>0</v>
      </c>
      <c r="AA1505" s="87"/>
      <c r="AB1505" s="87"/>
      <c r="AD1505" s="186" t="s">
        <v>145</v>
      </c>
    </row>
    <row r="1506" spans="1:30" s="74" customFormat="1" ht="12.95" customHeight="1">
      <c r="A1506" s="75" t="str">
        <f t="shared" si="465"/>
        <v/>
      </c>
      <c r="B1506" s="76">
        <f t="shared" si="466"/>
        <v>351</v>
      </c>
      <c r="C1506" s="77">
        <f t="shared" si="467"/>
        <v>8.9</v>
      </c>
      <c r="D1506" s="78" t="str">
        <f t="shared" si="468"/>
        <v/>
      </c>
      <c r="E1506" s="79">
        <f t="shared" si="469"/>
        <v>8.9</v>
      </c>
      <c r="F1506" s="80">
        <v>700</v>
      </c>
      <c r="G1506" s="81">
        <v>56.09</v>
      </c>
      <c r="H1506" s="81">
        <v>53.07</v>
      </c>
      <c r="I1506" s="81">
        <v>3.0200000000000031</v>
      </c>
      <c r="J1506" s="81" t="s">
        <v>105</v>
      </c>
      <c r="K1506" s="81" t="s">
        <v>95</v>
      </c>
      <c r="L1506" s="82">
        <v>0</v>
      </c>
      <c r="M1506" s="83" t="s">
        <v>100</v>
      </c>
      <c r="N1506" s="83" t="s">
        <v>100</v>
      </c>
      <c r="O1506" s="83" t="s">
        <v>100</v>
      </c>
      <c r="P1506" s="84">
        <v>0</v>
      </c>
      <c r="Q1506" s="85">
        <f t="shared" si="470"/>
        <v>1</v>
      </c>
      <c r="R1506" s="91">
        <v>14048.9</v>
      </c>
      <c r="S1506" s="87"/>
      <c r="T1506" s="88">
        <f>IF(S1506=0,0,SUM($S$5:S1506))</f>
        <v>0</v>
      </c>
      <c r="U1506" s="89">
        <f t="shared" si="459"/>
        <v>0</v>
      </c>
      <c r="V1506" s="89">
        <f t="shared" si="460"/>
        <v>0</v>
      </c>
      <c r="W1506" s="90">
        <f t="shared" si="461"/>
        <v>0</v>
      </c>
      <c r="X1506" s="90">
        <f t="shared" si="462"/>
        <v>0</v>
      </c>
      <c r="Y1506" s="89">
        <f t="shared" si="463"/>
        <v>0</v>
      </c>
      <c r="Z1506" s="89">
        <f t="shared" si="464"/>
        <v>0</v>
      </c>
      <c r="AA1506" s="87"/>
      <c r="AB1506" s="87"/>
      <c r="AD1506" s="186" t="s">
        <v>145</v>
      </c>
    </row>
    <row r="1507" spans="1:30" s="74" customFormat="1" ht="12.95" customHeight="1">
      <c r="A1507" s="75" t="str">
        <f t="shared" si="465"/>
        <v/>
      </c>
      <c r="B1507" s="76">
        <f t="shared" si="466"/>
        <v>352</v>
      </c>
      <c r="C1507" s="77">
        <f t="shared" si="467"/>
        <v>0</v>
      </c>
      <c r="D1507" s="78" t="str">
        <f t="shared" si="468"/>
        <v/>
      </c>
      <c r="E1507" s="79">
        <f t="shared" si="469"/>
        <v>31.1</v>
      </c>
      <c r="F1507" s="80">
        <v>700</v>
      </c>
      <c r="G1507" s="81">
        <v>56.12</v>
      </c>
      <c r="H1507" s="81">
        <v>53.06</v>
      </c>
      <c r="I1507" s="81">
        <v>3.0599999999999952</v>
      </c>
      <c r="J1507" s="81" t="s">
        <v>105</v>
      </c>
      <c r="K1507" s="81" t="s">
        <v>95</v>
      </c>
      <c r="L1507" s="82">
        <v>0</v>
      </c>
      <c r="M1507" s="83" t="s">
        <v>100</v>
      </c>
      <c r="N1507" s="83" t="s">
        <v>100</v>
      </c>
      <c r="O1507" s="83" t="s">
        <v>100</v>
      </c>
      <c r="P1507" s="84">
        <v>0</v>
      </c>
      <c r="Q1507" s="85">
        <f t="shared" si="470"/>
        <v>1</v>
      </c>
      <c r="R1507" s="91">
        <v>14080</v>
      </c>
      <c r="S1507" s="87"/>
      <c r="T1507" s="88">
        <f>IF(S1507=0,0,SUM($S$5:S1507))</f>
        <v>0</v>
      </c>
      <c r="U1507" s="89">
        <f t="shared" si="459"/>
        <v>0</v>
      </c>
      <c r="V1507" s="89">
        <f t="shared" si="460"/>
        <v>0</v>
      </c>
      <c r="W1507" s="90">
        <f t="shared" si="461"/>
        <v>0</v>
      </c>
      <c r="X1507" s="90">
        <f t="shared" si="462"/>
        <v>0</v>
      </c>
      <c r="Y1507" s="89">
        <f t="shared" si="463"/>
        <v>0</v>
      </c>
      <c r="Z1507" s="89">
        <f t="shared" si="464"/>
        <v>0</v>
      </c>
      <c r="AA1507" s="87"/>
      <c r="AB1507" s="87"/>
      <c r="AD1507" s="186" t="s">
        <v>145</v>
      </c>
    </row>
    <row r="1508" spans="1:30" s="74" customFormat="1" ht="12.95" customHeight="1">
      <c r="A1508" s="75" t="str">
        <f t="shared" si="465"/>
        <v/>
      </c>
      <c r="B1508" s="76">
        <f t="shared" si="466"/>
        <v>353</v>
      </c>
      <c r="C1508" s="77">
        <f t="shared" si="467"/>
        <v>0</v>
      </c>
      <c r="D1508" s="78" t="str">
        <f t="shared" si="468"/>
        <v/>
      </c>
      <c r="E1508" s="79">
        <f t="shared" si="469"/>
        <v>40</v>
      </c>
      <c r="F1508" s="80">
        <v>700</v>
      </c>
      <c r="G1508" s="81">
        <v>56.15</v>
      </c>
      <c r="H1508" s="81">
        <v>53.05</v>
      </c>
      <c r="I1508" s="81">
        <v>3.1000000000000014</v>
      </c>
      <c r="J1508" s="81" t="s">
        <v>105</v>
      </c>
      <c r="K1508" s="81" t="s">
        <v>95</v>
      </c>
      <c r="L1508" s="82">
        <v>0</v>
      </c>
      <c r="M1508" s="83" t="s">
        <v>100</v>
      </c>
      <c r="N1508" s="83" t="s">
        <v>100</v>
      </c>
      <c r="O1508" s="83" t="s">
        <v>100</v>
      </c>
      <c r="P1508" s="84">
        <v>0</v>
      </c>
      <c r="Q1508" s="85">
        <f t="shared" si="470"/>
        <v>1</v>
      </c>
      <c r="R1508" s="91">
        <v>14120</v>
      </c>
      <c r="S1508" s="87"/>
      <c r="T1508" s="88">
        <f>IF(S1508=0,0,SUM($S$5:S1508))</f>
        <v>0</v>
      </c>
      <c r="U1508" s="89">
        <f t="shared" si="459"/>
        <v>0</v>
      </c>
      <c r="V1508" s="89">
        <f t="shared" si="460"/>
        <v>0</v>
      </c>
      <c r="W1508" s="90">
        <f t="shared" si="461"/>
        <v>0</v>
      </c>
      <c r="X1508" s="90">
        <f t="shared" si="462"/>
        <v>0</v>
      </c>
      <c r="Y1508" s="89">
        <f t="shared" si="463"/>
        <v>0</v>
      </c>
      <c r="Z1508" s="89">
        <f t="shared" si="464"/>
        <v>0</v>
      </c>
      <c r="AA1508" s="87"/>
      <c r="AB1508" s="87"/>
      <c r="AD1508" s="186" t="s">
        <v>145</v>
      </c>
    </row>
    <row r="1509" spans="1:30" s="74" customFormat="1" ht="12.95" customHeight="1">
      <c r="A1509" s="75" t="str">
        <f t="shared" si="465"/>
        <v/>
      </c>
      <c r="B1509" s="76">
        <f t="shared" si="466"/>
        <v>354</v>
      </c>
      <c r="C1509" s="77">
        <f t="shared" si="467"/>
        <v>0</v>
      </c>
      <c r="D1509" s="78" t="str">
        <f t="shared" si="468"/>
        <v/>
      </c>
      <c r="E1509" s="79">
        <f t="shared" si="469"/>
        <v>40</v>
      </c>
      <c r="F1509" s="80">
        <v>700</v>
      </c>
      <c r="G1509" s="81">
        <v>56.18</v>
      </c>
      <c r="H1509" s="81">
        <v>53.04</v>
      </c>
      <c r="I1509" s="81">
        <v>3.1400000000000006</v>
      </c>
      <c r="J1509" s="81" t="s">
        <v>105</v>
      </c>
      <c r="K1509" s="81" t="s">
        <v>95</v>
      </c>
      <c r="L1509" s="82">
        <v>0</v>
      </c>
      <c r="M1509" s="83" t="s">
        <v>100</v>
      </c>
      <c r="N1509" s="83" t="s">
        <v>100</v>
      </c>
      <c r="O1509" s="83" t="s">
        <v>100</v>
      </c>
      <c r="P1509" s="84">
        <v>0</v>
      </c>
      <c r="Q1509" s="85">
        <f t="shared" si="470"/>
        <v>1</v>
      </c>
      <c r="R1509" s="91">
        <v>14160</v>
      </c>
      <c r="S1509" s="87"/>
      <c r="T1509" s="88">
        <f>IF(S1509=0,0,SUM($S$5:S1509))</f>
        <v>0</v>
      </c>
      <c r="U1509" s="89">
        <f t="shared" si="459"/>
        <v>0</v>
      </c>
      <c r="V1509" s="89">
        <f t="shared" si="460"/>
        <v>0</v>
      </c>
      <c r="W1509" s="90">
        <f t="shared" si="461"/>
        <v>0</v>
      </c>
      <c r="X1509" s="90">
        <f t="shared" si="462"/>
        <v>0</v>
      </c>
      <c r="Y1509" s="89">
        <f t="shared" si="463"/>
        <v>0</v>
      </c>
      <c r="Z1509" s="89">
        <f t="shared" si="464"/>
        <v>0</v>
      </c>
      <c r="AA1509" s="87"/>
      <c r="AB1509" s="87"/>
      <c r="AD1509" s="186" t="s">
        <v>145</v>
      </c>
    </row>
    <row r="1510" spans="1:30" s="74" customFormat="1" ht="12.95" customHeight="1">
      <c r="A1510" s="75" t="str">
        <f t="shared" si="465"/>
        <v/>
      </c>
      <c r="B1510" s="76">
        <f t="shared" si="466"/>
        <v>355</v>
      </c>
      <c r="C1510" s="77">
        <f t="shared" si="467"/>
        <v>0</v>
      </c>
      <c r="D1510" s="78" t="str">
        <f t="shared" si="468"/>
        <v/>
      </c>
      <c r="E1510" s="79">
        <f t="shared" si="469"/>
        <v>40</v>
      </c>
      <c r="F1510" s="80">
        <v>700</v>
      </c>
      <c r="G1510" s="81">
        <v>56.21</v>
      </c>
      <c r="H1510" s="81">
        <v>53.02</v>
      </c>
      <c r="I1510" s="81">
        <v>3.1899999999999977</v>
      </c>
      <c r="J1510" s="81" t="s">
        <v>105</v>
      </c>
      <c r="K1510" s="81" t="s">
        <v>95</v>
      </c>
      <c r="L1510" s="82">
        <v>0</v>
      </c>
      <c r="M1510" s="83" t="s">
        <v>100</v>
      </c>
      <c r="N1510" s="83" t="s">
        <v>100</v>
      </c>
      <c r="O1510" s="83" t="s">
        <v>100</v>
      </c>
      <c r="P1510" s="84">
        <v>0</v>
      </c>
      <c r="Q1510" s="85">
        <f t="shared" si="470"/>
        <v>1</v>
      </c>
      <c r="R1510" s="91">
        <v>14200</v>
      </c>
      <c r="S1510" s="87"/>
      <c r="T1510" s="88">
        <f>IF(S1510=0,0,SUM($S$5:S1510))</f>
        <v>0</v>
      </c>
      <c r="U1510" s="89">
        <f t="shared" si="459"/>
        <v>0</v>
      </c>
      <c r="V1510" s="89">
        <f t="shared" si="460"/>
        <v>0</v>
      </c>
      <c r="W1510" s="90">
        <f t="shared" si="461"/>
        <v>0</v>
      </c>
      <c r="X1510" s="90">
        <f t="shared" si="462"/>
        <v>0</v>
      </c>
      <c r="Y1510" s="89">
        <f t="shared" si="463"/>
        <v>0</v>
      </c>
      <c r="Z1510" s="89">
        <f t="shared" si="464"/>
        <v>0</v>
      </c>
      <c r="AA1510" s="87"/>
      <c r="AB1510" s="87"/>
      <c r="AD1510" s="186" t="s">
        <v>145</v>
      </c>
    </row>
    <row r="1511" spans="1:30" s="74" customFormat="1" ht="12.95" customHeight="1">
      <c r="A1511" s="75" t="str">
        <f t="shared" si="465"/>
        <v/>
      </c>
      <c r="B1511" s="76">
        <f t="shared" si="466"/>
        <v>355</v>
      </c>
      <c r="C1511" s="77">
        <f t="shared" si="467"/>
        <v>7.2</v>
      </c>
      <c r="D1511" s="78" t="str">
        <f t="shared" si="468"/>
        <v/>
      </c>
      <c r="E1511" s="79">
        <f t="shared" si="469"/>
        <v>7.2</v>
      </c>
      <c r="F1511" s="80">
        <v>700</v>
      </c>
      <c r="G1511" s="81">
        <v>56.22</v>
      </c>
      <c r="H1511" s="81">
        <v>53.02</v>
      </c>
      <c r="I1511" s="81">
        <v>3.1999999999999957</v>
      </c>
      <c r="J1511" s="81" t="s">
        <v>105</v>
      </c>
      <c r="K1511" s="81" t="s">
        <v>95</v>
      </c>
      <c r="L1511" s="82">
        <v>0</v>
      </c>
      <c r="M1511" s="83" t="s">
        <v>106</v>
      </c>
      <c r="N1511" s="83" t="s">
        <v>100</v>
      </c>
      <c r="O1511" s="83" t="s">
        <v>100</v>
      </c>
      <c r="P1511" s="84">
        <v>0</v>
      </c>
      <c r="Q1511" s="85">
        <f t="shared" si="470"/>
        <v>1</v>
      </c>
      <c r="R1511" s="91">
        <v>14207.2</v>
      </c>
      <c r="S1511" s="87"/>
      <c r="T1511" s="88">
        <f>IF(S1511=0,0,SUM($S$5:S1511))</f>
        <v>0</v>
      </c>
      <c r="U1511" s="89">
        <f t="shared" si="459"/>
        <v>0</v>
      </c>
      <c r="V1511" s="89">
        <f t="shared" si="460"/>
        <v>0</v>
      </c>
      <c r="W1511" s="90">
        <f t="shared" si="461"/>
        <v>0</v>
      </c>
      <c r="X1511" s="90">
        <f t="shared" si="462"/>
        <v>0</v>
      </c>
      <c r="Y1511" s="89">
        <f t="shared" si="463"/>
        <v>0</v>
      </c>
      <c r="Z1511" s="89">
        <f t="shared" si="464"/>
        <v>0</v>
      </c>
      <c r="AA1511" s="87"/>
      <c r="AB1511" s="87"/>
      <c r="AD1511" s="186" t="s">
        <v>145</v>
      </c>
    </row>
    <row r="1512" spans="1:30" s="74" customFormat="1" ht="12.95" customHeight="1">
      <c r="A1512" s="75" t="str">
        <f t="shared" si="465"/>
        <v/>
      </c>
      <c r="B1512" s="76">
        <f t="shared" si="466"/>
        <v>355</v>
      </c>
      <c r="C1512" s="77">
        <f t="shared" si="467"/>
        <v>8.8000000000000007</v>
      </c>
      <c r="D1512" s="78" t="str">
        <f t="shared" si="468"/>
        <v>(전)</v>
      </c>
      <c r="E1512" s="79">
        <f t="shared" si="469"/>
        <v>1.6</v>
      </c>
      <c r="F1512" s="80">
        <v>700</v>
      </c>
      <c r="G1512" s="81">
        <v>56.22</v>
      </c>
      <c r="H1512" s="81">
        <v>53.02</v>
      </c>
      <c r="I1512" s="81">
        <v>3.1999999999999957</v>
      </c>
      <c r="J1512" s="81" t="s">
        <v>105</v>
      </c>
      <c r="K1512" s="81" t="s">
        <v>95</v>
      </c>
      <c r="L1512" s="82">
        <v>0</v>
      </c>
      <c r="M1512" s="83" t="s">
        <v>100</v>
      </c>
      <c r="N1512" s="83" t="s">
        <v>100</v>
      </c>
      <c r="O1512" s="83" t="s">
        <v>100</v>
      </c>
      <c r="P1512" s="84">
        <v>0</v>
      </c>
      <c r="Q1512" s="85">
        <f t="shared" si="470"/>
        <v>1</v>
      </c>
      <c r="R1512" s="91">
        <v>14208.8</v>
      </c>
      <c r="S1512" s="87"/>
      <c r="T1512" s="88">
        <f>IF(S1512=0,0,SUM($S$5:S1512))</f>
        <v>0</v>
      </c>
      <c r="U1512" s="89">
        <f t="shared" si="459"/>
        <v>0</v>
      </c>
      <c r="V1512" s="89">
        <f t="shared" si="460"/>
        <v>0</v>
      </c>
      <c r="W1512" s="90">
        <f t="shared" si="461"/>
        <v>0</v>
      </c>
      <c r="X1512" s="90">
        <f t="shared" si="462"/>
        <v>0</v>
      </c>
      <c r="Y1512" s="89">
        <f t="shared" si="463"/>
        <v>0</v>
      </c>
      <c r="Z1512" s="89">
        <f t="shared" si="464"/>
        <v>0</v>
      </c>
      <c r="AA1512" s="87"/>
      <c r="AB1512" s="87"/>
      <c r="AD1512" s="186" t="s">
        <v>145</v>
      </c>
    </row>
    <row r="1513" spans="1:30" s="74" customFormat="1" ht="12.95" customHeight="1">
      <c r="A1513" s="75" t="str">
        <f t="shared" si="465"/>
        <v/>
      </c>
      <c r="B1513" s="76">
        <f t="shared" si="466"/>
        <v>355</v>
      </c>
      <c r="C1513" s="77">
        <f t="shared" si="467"/>
        <v>8.8000000000000007</v>
      </c>
      <c r="D1513" s="78" t="str">
        <f t="shared" si="468"/>
        <v>(후)</v>
      </c>
      <c r="E1513" s="79">
        <f t="shared" si="469"/>
        <v>0</v>
      </c>
      <c r="F1513" s="80">
        <v>700</v>
      </c>
      <c r="G1513" s="81">
        <v>56.22</v>
      </c>
      <c r="H1513" s="81">
        <v>53.02</v>
      </c>
      <c r="I1513" s="81">
        <v>3.1999999999999957</v>
      </c>
      <c r="J1513" s="81" t="s">
        <v>103</v>
      </c>
      <c r="K1513" s="81" t="s">
        <v>95</v>
      </c>
      <c r="L1513" s="82">
        <v>0</v>
      </c>
      <c r="M1513" s="83" t="s">
        <v>100</v>
      </c>
      <c r="N1513" s="83" t="s">
        <v>100</v>
      </c>
      <c r="O1513" s="83" t="s">
        <v>100</v>
      </c>
      <c r="P1513" s="84">
        <v>0</v>
      </c>
      <c r="Q1513" s="85">
        <f t="shared" si="470"/>
        <v>1</v>
      </c>
      <c r="R1513" s="91">
        <v>14208.8</v>
      </c>
      <c r="S1513" s="87"/>
      <c r="T1513" s="88">
        <f>IF(S1513=0,0,SUM($S$5:S1513))</f>
        <v>0</v>
      </c>
      <c r="U1513" s="89">
        <f t="shared" si="459"/>
        <v>0</v>
      </c>
      <c r="V1513" s="89">
        <f t="shared" si="460"/>
        <v>0</v>
      </c>
      <c r="W1513" s="90">
        <f t="shared" si="461"/>
        <v>0</v>
      </c>
      <c r="X1513" s="90">
        <f t="shared" si="462"/>
        <v>0</v>
      </c>
      <c r="Y1513" s="89">
        <f t="shared" si="463"/>
        <v>0</v>
      </c>
      <c r="Z1513" s="89">
        <f t="shared" si="464"/>
        <v>0</v>
      </c>
      <c r="AA1513" s="87"/>
      <c r="AB1513" s="87"/>
      <c r="AD1513" s="186" t="s">
        <v>145</v>
      </c>
    </row>
    <row r="1514" spans="1:30" s="74" customFormat="1" ht="12.95" customHeight="1">
      <c r="A1514" s="75" t="str">
        <f t="shared" si="465"/>
        <v/>
      </c>
      <c r="B1514" s="76">
        <f t="shared" si="466"/>
        <v>355</v>
      </c>
      <c r="C1514" s="77">
        <f t="shared" si="467"/>
        <v>8.9</v>
      </c>
      <c r="D1514" s="78" t="str">
        <f t="shared" si="468"/>
        <v>(전)</v>
      </c>
      <c r="E1514" s="79">
        <f t="shared" si="469"/>
        <v>0.1</v>
      </c>
      <c r="F1514" s="80">
        <v>700</v>
      </c>
      <c r="G1514" s="81">
        <v>56.19</v>
      </c>
      <c r="H1514" s="81">
        <v>53.02</v>
      </c>
      <c r="I1514" s="81">
        <v>3.1699999999999946</v>
      </c>
      <c r="J1514" s="81" t="s">
        <v>103</v>
      </c>
      <c r="K1514" s="81" t="s">
        <v>95</v>
      </c>
      <c r="L1514" s="82">
        <v>0</v>
      </c>
      <c r="M1514" s="83" t="s">
        <v>100</v>
      </c>
      <c r="N1514" s="83" t="s">
        <v>100</v>
      </c>
      <c r="O1514" s="83" t="s">
        <v>100</v>
      </c>
      <c r="P1514" s="84">
        <v>0</v>
      </c>
      <c r="Q1514" s="85">
        <f t="shared" si="470"/>
        <v>1</v>
      </c>
      <c r="R1514" s="91">
        <v>14208.9</v>
      </c>
      <c r="S1514" s="87"/>
      <c r="T1514" s="88">
        <f>IF(S1514=0,0,SUM($S$5:S1514))</f>
        <v>0</v>
      </c>
      <c r="U1514" s="89">
        <f t="shared" ref="U1514:U1577" si="471">IF(S1514=1,Q1514,0)</f>
        <v>0</v>
      </c>
      <c r="V1514" s="89">
        <f t="shared" ref="V1514:V1577" si="472">IF(S1514=1,R1514,0)</f>
        <v>0</v>
      </c>
      <c r="W1514" s="90">
        <f t="shared" ref="W1514:W1577" si="473">IF($S1514=0,0,G1514)</f>
        <v>0</v>
      </c>
      <c r="X1514" s="90">
        <f t="shared" ref="X1514:X1577" si="474">IF($S1514=0,0,H1514)</f>
        <v>0</v>
      </c>
      <c r="Y1514" s="89">
        <f t="shared" ref="Y1514:Y1577" si="475">IF(S1514=1,J1514,0)</f>
        <v>0</v>
      </c>
      <c r="Z1514" s="89">
        <f t="shared" ref="Z1514:Z1577" si="476">IF(S1514=1,K1514,0)</f>
        <v>0</v>
      </c>
      <c r="AA1514" s="87"/>
      <c r="AB1514" s="87"/>
      <c r="AD1514" s="186" t="s">
        <v>145</v>
      </c>
    </row>
    <row r="1515" spans="1:30" s="74" customFormat="1" ht="12.95" customHeight="1">
      <c r="A1515" s="75" t="str">
        <f t="shared" si="465"/>
        <v/>
      </c>
      <c r="B1515" s="76">
        <f t="shared" si="466"/>
        <v>355</v>
      </c>
      <c r="C1515" s="77">
        <f t="shared" si="467"/>
        <v>8.9</v>
      </c>
      <c r="D1515" s="78" t="str">
        <f t="shared" si="468"/>
        <v>(후)</v>
      </c>
      <c r="E1515" s="79">
        <f t="shared" si="469"/>
        <v>0</v>
      </c>
      <c r="F1515" s="80">
        <v>700</v>
      </c>
      <c r="G1515" s="81">
        <v>56.19</v>
      </c>
      <c r="H1515" s="81">
        <v>53.02</v>
      </c>
      <c r="I1515" s="81">
        <v>3.1699999999999946</v>
      </c>
      <c r="J1515" s="81" t="s">
        <v>103</v>
      </c>
      <c r="K1515" s="81" t="s">
        <v>95</v>
      </c>
      <c r="L1515" s="82" t="s">
        <v>114</v>
      </c>
      <c r="M1515" s="83" t="s">
        <v>100</v>
      </c>
      <c r="N1515" s="83" t="s">
        <v>100</v>
      </c>
      <c r="O1515" s="83" t="s">
        <v>100</v>
      </c>
      <c r="P1515" s="84">
        <v>0</v>
      </c>
      <c r="Q1515" s="85">
        <f t="shared" si="470"/>
        <v>1</v>
      </c>
      <c r="R1515" s="91">
        <v>14208.9</v>
      </c>
      <c r="S1515" s="87"/>
      <c r="T1515" s="88">
        <f>IF(S1515=0,0,SUM($S$5:S1515))</f>
        <v>0</v>
      </c>
      <c r="U1515" s="89">
        <f t="shared" si="471"/>
        <v>0</v>
      </c>
      <c r="V1515" s="89">
        <f t="shared" si="472"/>
        <v>0</v>
      </c>
      <c r="W1515" s="90">
        <f t="shared" si="473"/>
        <v>0</v>
      </c>
      <c r="X1515" s="90">
        <f t="shared" si="474"/>
        <v>0</v>
      </c>
      <c r="Y1515" s="89">
        <f t="shared" si="475"/>
        <v>0</v>
      </c>
      <c r="Z1515" s="89">
        <f t="shared" si="476"/>
        <v>0</v>
      </c>
      <c r="AA1515" s="87"/>
      <c r="AB1515" s="87"/>
      <c r="AD1515" s="186" t="s">
        <v>145</v>
      </c>
    </row>
    <row r="1516" spans="1:30" s="74" customFormat="1" ht="12.95" customHeight="1">
      <c r="A1516" s="75" t="str">
        <f t="shared" si="465"/>
        <v/>
      </c>
      <c r="B1516" s="76">
        <f t="shared" si="466"/>
        <v>355</v>
      </c>
      <c r="C1516" s="77">
        <f t="shared" si="467"/>
        <v>11.4</v>
      </c>
      <c r="D1516" s="78" t="str">
        <f t="shared" si="468"/>
        <v>(전)</v>
      </c>
      <c r="E1516" s="79">
        <f t="shared" si="469"/>
        <v>2.5</v>
      </c>
      <c r="F1516" s="80">
        <v>700</v>
      </c>
      <c r="G1516" s="81">
        <v>55.37</v>
      </c>
      <c r="H1516" s="81">
        <v>52.36</v>
      </c>
      <c r="I1516" s="81">
        <v>3.009999999999998</v>
      </c>
      <c r="J1516" s="81" t="s">
        <v>103</v>
      </c>
      <c r="K1516" s="81" t="s">
        <v>95</v>
      </c>
      <c r="L1516" s="82" t="s">
        <v>114</v>
      </c>
      <c r="M1516" s="83" t="s">
        <v>100</v>
      </c>
      <c r="N1516" s="83" t="s">
        <v>100</v>
      </c>
      <c r="O1516" s="83" t="s">
        <v>100</v>
      </c>
      <c r="P1516" s="84">
        <v>0</v>
      </c>
      <c r="Q1516" s="85">
        <f t="shared" si="470"/>
        <v>1</v>
      </c>
      <c r="R1516" s="91">
        <v>14211.4</v>
      </c>
      <c r="S1516" s="87"/>
      <c r="T1516" s="88">
        <f>IF(S1516=0,0,SUM($S$5:S1516))</f>
        <v>0</v>
      </c>
      <c r="U1516" s="89">
        <f t="shared" si="471"/>
        <v>0</v>
      </c>
      <c r="V1516" s="89">
        <f t="shared" si="472"/>
        <v>0</v>
      </c>
      <c r="W1516" s="90">
        <f t="shared" si="473"/>
        <v>0</v>
      </c>
      <c r="X1516" s="90">
        <f t="shared" si="474"/>
        <v>0</v>
      </c>
      <c r="Y1516" s="89">
        <f t="shared" si="475"/>
        <v>0</v>
      </c>
      <c r="Z1516" s="89">
        <f t="shared" si="476"/>
        <v>0</v>
      </c>
      <c r="AA1516" s="87"/>
      <c r="AB1516" s="87"/>
      <c r="AD1516" s="186" t="s">
        <v>145</v>
      </c>
    </row>
    <row r="1517" spans="1:30" s="74" customFormat="1" ht="12.95" customHeight="1">
      <c r="A1517" s="75" t="str">
        <f t="shared" si="465"/>
        <v/>
      </c>
      <c r="B1517" s="76">
        <f t="shared" si="466"/>
        <v>355</v>
      </c>
      <c r="C1517" s="77">
        <f t="shared" si="467"/>
        <v>11.4</v>
      </c>
      <c r="D1517" s="78" t="str">
        <f t="shared" si="468"/>
        <v>(후)</v>
      </c>
      <c r="E1517" s="79">
        <f t="shared" si="469"/>
        <v>0</v>
      </c>
      <c r="F1517" s="80">
        <v>700</v>
      </c>
      <c r="G1517" s="81">
        <v>55.37</v>
      </c>
      <c r="H1517" s="81">
        <v>52.36</v>
      </c>
      <c r="I1517" s="81">
        <v>3.009999999999998</v>
      </c>
      <c r="J1517" s="81" t="s">
        <v>103</v>
      </c>
      <c r="K1517" s="81" t="s">
        <v>98</v>
      </c>
      <c r="L1517" s="82" t="s">
        <v>114</v>
      </c>
      <c r="M1517" s="83" t="s">
        <v>100</v>
      </c>
      <c r="N1517" s="83" t="s">
        <v>100</v>
      </c>
      <c r="O1517" s="83" t="s">
        <v>100</v>
      </c>
      <c r="P1517" s="84">
        <v>0</v>
      </c>
      <c r="Q1517" s="85">
        <f t="shared" si="470"/>
        <v>1</v>
      </c>
      <c r="R1517" s="91">
        <v>14211.4</v>
      </c>
      <c r="S1517" s="87"/>
      <c r="T1517" s="88">
        <f>IF(S1517=0,0,SUM($S$5:S1517))</f>
        <v>0</v>
      </c>
      <c r="U1517" s="89">
        <f t="shared" si="471"/>
        <v>0</v>
      </c>
      <c r="V1517" s="89">
        <f t="shared" si="472"/>
        <v>0</v>
      </c>
      <c r="W1517" s="90">
        <f t="shared" si="473"/>
        <v>0</v>
      </c>
      <c r="X1517" s="90">
        <f t="shared" si="474"/>
        <v>0</v>
      </c>
      <c r="Y1517" s="89">
        <f t="shared" si="475"/>
        <v>0</v>
      </c>
      <c r="Z1517" s="89">
        <f t="shared" si="476"/>
        <v>0</v>
      </c>
      <c r="AA1517" s="87"/>
      <c r="AB1517" s="87"/>
      <c r="AC1517" s="135"/>
      <c r="AD1517" s="186" t="s">
        <v>145</v>
      </c>
    </row>
    <row r="1518" spans="1:30" s="74" customFormat="1" ht="12.95" customHeight="1">
      <c r="A1518" s="75" t="str">
        <f t="shared" si="465"/>
        <v/>
      </c>
      <c r="B1518" s="76">
        <f t="shared" si="466"/>
        <v>355</v>
      </c>
      <c r="C1518" s="77">
        <f t="shared" si="467"/>
        <v>11.8</v>
      </c>
      <c r="D1518" s="78" t="str">
        <f t="shared" si="468"/>
        <v/>
      </c>
      <c r="E1518" s="79">
        <f t="shared" si="469"/>
        <v>0.4</v>
      </c>
      <c r="F1518" s="80">
        <v>700</v>
      </c>
      <c r="G1518" s="81">
        <v>55.37</v>
      </c>
      <c r="H1518" s="81">
        <v>52.26</v>
      </c>
      <c r="I1518" s="81">
        <v>3.1099999999999994</v>
      </c>
      <c r="J1518" s="81" t="s">
        <v>103</v>
      </c>
      <c r="K1518" s="81" t="s">
        <v>98</v>
      </c>
      <c r="L1518" s="82" t="s">
        <v>114</v>
      </c>
      <c r="M1518" s="83" t="s">
        <v>127</v>
      </c>
      <c r="N1518" s="83" t="s">
        <v>100</v>
      </c>
      <c r="O1518" s="83" t="s">
        <v>100</v>
      </c>
      <c r="P1518" s="84">
        <v>0</v>
      </c>
      <c r="Q1518" s="85">
        <f t="shared" si="470"/>
        <v>1</v>
      </c>
      <c r="R1518" s="91">
        <v>14211.8</v>
      </c>
      <c r="S1518" s="87"/>
      <c r="T1518" s="88">
        <f>IF(S1518=0,0,SUM($S$5:S1518))</f>
        <v>0</v>
      </c>
      <c r="U1518" s="89">
        <f t="shared" si="471"/>
        <v>0</v>
      </c>
      <c r="V1518" s="89">
        <f t="shared" si="472"/>
        <v>0</v>
      </c>
      <c r="W1518" s="90">
        <f t="shared" si="473"/>
        <v>0</v>
      </c>
      <c r="X1518" s="90">
        <f t="shared" si="474"/>
        <v>0</v>
      </c>
      <c r="Y1518" s="89">
        <f t="shared" si="475"/>
        <v>0</v>
      </c>
      <c r="Z1518" s="89">
        <f t="shared" si="476"/>
        <v>0</v>
      </c>
      <c r="AA1518" s="87"/>
      <c r="AB1518" s="87"/>
      <c r="AD1518" s="186" t="s">
        <v>145</v>
      </c>
    </row>
    <row r="1519" spans="1:30" s="74" customFormat="1" ht="12.95" customHeight="1">
      <c r="A1519" s="75" t="str">
        <f t="shared" si="465"/>
        <v/>
      </c>
      <c r="B1519" s="76">
        <f t="shared" si="466"/>
        <v>355</v>
      </c>
      <c r="C1519" s="77">
        <f t="shared" si="467"/>
        <v>11.9</v>
      </c>
      <c r="D1519" s="78" t="str">
        <f t="shared" si="468"/>
        <v/>
      </c>
      <c r="E1519" s="79">
        <f t="shared" si="469"/>
        <v>0.1</v>
      </c>
      <c r="F1519" s="80">
        <v>700</v>
      </c>
      <c r="G1519" s="81">
        <v>55.37</v>
      </c>
      <c r="H1519" s="81">
        <v>52.23</v>
      </c>
      <c r="I1519" s="81">
        <v>3.1400000000000006</v>
      </c>
      <c r="J1519" s="81" t="s">
        <v>103</v>
      </c>
      <c r="K1519" s="81" t="s">
        <v>98</v>
      </c>
      <c r="L1519" s="82" t="s">
        <v>114</v>
      </c>
      <c r="M1519" s="83" t="s">
        <v>100</v>
      </c>
      <c r="N1519" s="83" t="s">
        <v>100</v>
      </c>
      <c r="O1519" s="83" t="s">
        <v>100</v>
      </c>
      <c r="P1519" s="84">
        <v>0</v>
      </c>
      <c r="Q1519" s="85">
        <f t="shared" si="470"/>
        <v>1</v>
      </c>
      <c r="R1519" s="91">
        <v>14211.9</v>
      </c>
      <c r="S1519" s="87"/>
      <c r="T1519" s="88">
        <f>IF(S1519=0,0,SUM($S$5:S1519))</f>
        <v>0</v>
      </c>
      <c r="U1519" s="89">
        <f t="shared" si="471"/>
        <v>0</v>
      </c>
      <c r="V1519" s="89">
        <f t="shared" si="472"/>
        <v>0</v>
      </c>
      <c r="W1519" s="90">
        <f t="shared" si="473"/>
        <v>0</v>
      </c>
      <c r="X1519" s="90">
        <f t="shared" si="474"/>
        <v>0</v>
      </c>
      <c r="Y1519" s="89">
        <f t="shared" si="475"/>
        <v>0</v>
      </c>
      <c r="Z1519" s="89">
        <f t="shared" si="476"/>
        <v>0</v>
      </c>
      <c r="AA1519" s="87"/>
      <c r="AB1519" s="87"/>
      <c r="AD1519" s="186" t="s">
        <v>145</v>
      </c>
    </row>
    <row r="1520" spans="1:30" s="74" customFormat="1" ht="12.95" customHeight="1">
      <c r="A1520" s="75" t="str">
        <f t="shared" si="465"/>
        <v/>
      </c>
      <c r="B1520" s="76">
        <f t="shared" si="466"/>
        <v>355</v>
      </c>
      <c r="C1520" s="77">
        <f t="shared" si="467"/>
        <v>13</v>
      </c>
      <c r="D1520" s="78" t="str">
        <f t="shared" si="468"/>
        <v/>
      </c>
      <c r="E1520" s="79">
        <f t="shared" si="469"/>
        <v>1.1000000000000001</v>
      </c>
      <c r="F1520" s="80">
        <v>700</v>
      </c>
      <c r="G1520" s="81">
        <v>55.89</v>
      </c>
      <c r="H1520" s="81">
        <v>51.94</v>
      </c>
      <c r="I1520" s="81">
        <v>3.9500000000000028</v>
      </c>
      <c r="J1520" s="81" t="s">
        <v>103</v>
      </c>
      <c r="K1520" s="81" t="s">
        <v>98</v>
      </c>
      <c r="L1520" s="82" t="s">
        <v>114</v>
      </c>
      <c r="M1520" s="83" t="s">
        <v>100</v>
      </c>
      <c r="N1520" s="83" t="s">
        <v>100</v>
      </c>
      <c r="O1520" s="83" t="s">
        <v>100</v>
      </c>
      <c r="P1520" s="84">
        <v>0</v>
      </c>
      <c r="Q1520" s="85">
        <f t="shared" si="470"/>
        <v>1</v>
      </c>
      <c r="R1520" s="91">
        <v>14213</v>
      </c>
      <c r="S1520" s="87"/>
      <c r="T1520" s="88">
        <f>IF(S1520=0,0,SUM($S$5:S1520))</f>
        <v>0</v>
      </c>
      <c r="U1520" s="89">
        <f t="shared" si="471"/>
        <v>0</v>
      </c>
      <c r="V1520" s="89">
        <f t="shared" si="472"/>
        <v>0</v>
      </c>
      <c r="W1520" s="90">
        <f t="shared" si="473"/>
        <v>0</v>
      </c>
      <c r="X1520" s="90">
        <f t="shared" si="474"/>
        <v>0</v>
      </c>
      <c r="Y1520" s="89">
        <f t="shared" si="475"/>
        <v>0</v>
      </c>
      <c r="Z1520" s="89">
        <f t="shared" si="476"/>
        <v>0</v>
      </c>
      <c r="AA1520" s="87"/>
      <c r="AB1520" s="87"/>
      <c r="AD1520" s="186" t="s">
        <v>145</v>
      </c>
    </row>
    <row r="1521" spans="1:30" s="74" customFormat="1" ht="12.95" customHeight="1">
      <c r="A1521" s="75" t="str">
        <f t="shared" si="465"/>
        <v/>
      </c>
      <c r="B1521" s="76">
        <f t="shared" si="466"/>
        <v>355</v>
      </c>
      <c r="C1521" s="77">
        <f t="shared" si="467"/>
        <v>13.4</v>
      </c>
      <c r="D1521" s="78" t="str">
        <f t="shared" si="468"/>
        <v/>
      </c>
      <c r="E1521" s="79">
        <f t="shared" si="469"/>
        <v>0.4</v>
      </c>
      <c r="F1521" s="80">
        <v>700</v>
      </c>
      <c r="G1521" s="81">
        <v>55.89</v>
      </c>
      <c r="H1521" s="81">
        <v>51.94</v>
      </c>
      <c r="I1521" s="81">
        <v>3.9500000000000028</v>
      </c>
      <c r="J1521" s="81" t="s">
        <v>103</v>
      </c>
      <c r="K1521" s="81" t="s">
        <v>98</v>
      </c>
      <c r="L1521" s="82" t="s">
        <v>114</v>
      </c>
      <c r="M1521" s="83" t="s">
        <v>100</v>
      </c>
      <c r="N1521" s="83" t="s">
        <v>100</v>
      </c>
      <c r="O1521" s="83" t="s">
        <v>100</v>
      </c>
      <c r="P1521" s="84">
        <v>0</v>
      </c>
      <c r="Q1521" s="85">
        <f t="shared" si="470"/>
        <v>1</v>
      </c>
      <c r="R1521" s="91">
        <v>14213.4</v>
      </c>
      <c r="S1521" s="87">
        <v>1</v>
      </c>
      <c r="T1521" s="88">
        <f>IF(S1521=0,0,SUM($S$5:S1521))</f>
        <v>15</v>
      </c>
      <c r="U1521" s="89">
        <f t="shared" si="471"/>
        <v>1</v>
      </c>
      <c r="V1521" s="89">
        <f t="shared" si="472"/>
        <v>14213.4</v>
      </c>
      <c r="W1521" s="90">
        <f t="shared" si="473"/>
        <v>55.89</v>
      </c>
      <c r="X1521" s="90">
        <f t="shared" si="474"/>
        <v>51.94</v>
      </c>
      <c r="Y1521" s="89" t="str">
        <f t="shared" si="475"/>
        <v>비포장</v>
      </c>
      <c r="Z1521" s="89" t="str">
        <f t="shared" si="476"/>
        <v>SHEET PILE</v>
      </c>
      <c r="AA1521" s="87">
        <v>1</v>
      </c>
      <c r="AB1521" s="87" t="s">
        <v>94</v>
      </c>
      <c r="AC1521" s="135">
        <f>V1524-V1521</f>
        <v>6.6000000000003638</v>
      </c>
      <c r="AD1521" s="186" t="s">
        <v>145</v>
      </c>
    </row>
    <row r="1522" spans="1:30" s="74" customFormat="1" ht="12.95" customHeight="1">
      <c r="A1522" s="75" t="str">
        <f t="shared" si="465"/>
        <v/>
      </c>
      <c r="B1522" s="76">
        <f t="shared" si="466"/>
        <v>355</v>
      </c>
      <c r="C1522" s="77">
        <f t="shared" si="467"/>
        <v>13.6</v>
      </c>
      <c r="D1522" s="78" t="str">
        <f t="shared" si="468"/>
        <v/>
      </c>
      <c r="E1522" s="79">
        <f t="shared" si="469"/>
        <v>0.2</v>
      </c>
      <c r="F1522" s="80">
        <v>700</v>
      </c>
      <c r="G1522" s="81">
        <v>54.14</v>
      </c>
      <c r="H1522" s="81">
        <v>51.94</v>
      </c>
      <c r="I1522" s="81">
        <v>2.2000000000000028</v>
      </c>
      <c r="J1522" s="81" t="s">
        <v>103</v>
      </c>
      <c r="K1522" s="81" t="s">
        <v>98</v>
      </c>
      <c r="L1522" s="82" t="s">
        <v>114</v>
      </c>
      <c r="M1522" s="83" t="s">
        <v>100</v>
      </c>
      <c r="N1522" s="83" t="s">
        <v>100</v>
      </c>
      <c r="O1522" s="83" t="s">
        <v>100</v>
      </c>
      <c r="P1522" s="84">
        <v>0</v>
      </c>
      <c r="Q1522" s="85">
        <f t="shared" si="470"/>
        <v>1</v>
      </c>
      <c r="R1522" s="91">
        <v>14213.6</v>
      </c>
      <c r="S1522" s="87"/>
      <c r="T1522" s="88">
        <f>IF(S1522=0,0,SUM($S$5:S1522))</f>
        <v>0</v>
      </c>
      <c r="U1522" s="89">
        <f t="shared" si="471"/>
        <v>0</v>
      </c>
      <c r="V1522" s="89">
        <f t="shared" si="472"/>
        <v>0</v>
      </c>
      <c r="W1522" s="90">
        <f t="shared" si="473"/>
        <v>0</v>
      </c>
      <c r="X1522" s="90">
        <f t="shared" si="474"/>
        <v>0</v>
      </c>
      <c r="Y1522" s="89">
        <f t="shared" si="475"/>
        <v>0</v>
      </c>
      <c r="Z1522" s="89">
        <f t="shared" si="476"/>
        <v>0</v>
      </c>
      <c r="AA1522" s="87"/>
      <c r="AB1522" s="87"/>
      <c r="AD1522" s="186" t="s">
        <v>145</v>
      </c>
    </row>
    <row r="1523" spans="1:30" s="74" customFormat="1" ht="12.95" customHeight="1">
      <c r="A1523" s="75" t="str">
        <f t="shared" si="465"/>
        <v/>
      </c>
      <c r="B1523" s="76">
        <f t="shared" si="466"/>
        <v>355</v>
      </c>
      <c r="C1523" s="77">
        <f t="shared" si="467"/>
        <v>19.8</v>
      </c>
      <c r="D1523" s="78" t="str">
        <f t="shared" si="468"/>
        <v/>
      </c>
      <c r="E1523" s="79">
        <f t="shared" si="469"/>
        <v>6.2</v>
      </c>
      <c r="F1523" s="80">
        <v>700</v>
      </c>
      <c r="G1523" s="81">
        <v>54.14</v>
      </c>
      <c r="H1523" s="81">
        <v>51.94</v>
      </c>
      <c r="I1523" s="81">
        <v>2.2000000000000028</v>
      </c>
      <c r="J1523" s="81" t="s">
        <v>103</v>
      </c>
      <c r="K1523" s="81" t="s">
        <v>98</v>
      </c>
      <c r="L1523" s="82" t="s">
        <v>114</v>
      </c>
      <c r="M1523" s="83" t="s">
        <v>100</v>
      </c>
      <c r="N1523" s="83" t="s">
        <v>100</v>
      </c>
      <c r="O1523" s="83" t="s">
        <v>100</v>
      </c>
      <c r="P1523" s="84">
        <v>0</v>
      </c>
      <c r="Q1523" s="85">
        <f t="shared" si="470"/>
        <v>1</v>
      </c>
      <c r="R1523" s="91">
        <v>14219.8</v>
      </c>
      <c r="S1523" s="87"/>
      <c r="T1523" s="88">
        <f>IF(S1523=0,0,SUM($S$5:S1523))</f>
        <v>0</v>
      </c>
      <c r="U1523" s="89">
        <f t="shared" si="471"/>
        <v>0</v>
      </c>
      <c r="V1523" s="89">
        <f t="shared" si="472"/>
        <v>0</v>
      </c>
      <c r="W1523" s="90">
        <f t="shared" si="473"/>
        <v>0</v>
      </c>
      <c r="X1523" s="90">
        <f t="shared" si="474"/>
        <v>0</v>
      </c>
      <c r="Y1523" s="89">
        <f t="shared" si="475"/>
        <v>0</v>
      </c>
      <c r="Z1523" s="89">
        <f t="shared" si="476"/>
        <v>0</v>
      </c>
      <c r="AA1523" s="87"/>
      <c r="AB1523" s="87"/>
      <c r="AD1523" s="186" t="s">
        <v>145</v>
      </c>
    </row>
    <row r="1524" spans="1:30" s="74" customFormat="1" ht="12.95" customHeight="1">
      <c r="A1524" s="75" t="str">
        <f t="shared" si="465"/>
        <v/>
      </c>
      <c r="B1524" s="76">
        <f t="shared" si="466"/>
        <v>355</v>
      </c>
      <c r="C1524" s="77">
        <f t="shared" si="467"/>
        <v>20</v>
      </c>
      <c r="D1524" s="78" t="str">
        <f t="shared" si="468"/>
        <v/>
      </c>
      <c r="E1524" s="79">
        <f t="shared" si="469"/>
        <v>0.2</v>
      </c>
      <c r="F1524" s="80">
        <v>700</v>
      </c>
      <c r="G1524" s="81">
        <v>55.89</v>
      </c>
      <c r="H1524" s="81">
        <v>51.94</v>
      </c>
      <c r="I1524" s="81">
        <v>3.9500000000000028</v>
      </c>
      <c r="J1524" s="81" t="s">
        <v>103</v>
      </c>
      <c r="K1524" s="81" t="s">
        <v>98</v>
      </c>
      <c r="L1524" s="82" t="s">
        <v>114</v>
      </c>
      <c r="M1524" s="83" t="s">
        <v>100</v>
      </c>
      <c r="N1524" s="83" t="s">
        <v>100</v>
      </c>
      <c r="O1524" s="83" t="s">
        <v>100</v>
      </c>
      <c r="P1524" s="84">
        <v>0</v>
      </c>
      <c r="Q1524" s="85">
        <f t="shared" si="470"/>
        <v>1</v>
      </c>
      <c r="R1524" s="91">
        <v>14220</v>
      </c>
      <c r="S1524" s="87">
        <v>1</v>
      </c>
      <c r="T1524" s="88">
        <f>IF(S1524=0,0,SUM($S$5:S1524))</f>
        <v>16</v>
      </c>
      <c r="U1524" s="89">
        <f t="shared" si="471"/>
        <v>1</v>
      </c>
      <c r="V1524" s="89">
        <f t="shared" si="472"/>
        <v>14220</v>
      </c>
      <c r="W1524" s="90">
        <f t="shared" si="473"/>
        <v>55.89</v>
      </c>
      <c r="X1524" s="90">
        <f t="shared" si="474"/>
        <v>51.94</v>
      </c>
      <c r="Y1524" s="89" t="str">
        <f t="shared" si="475"/>
        <v>비포장</v>
      </c>
      <c r="Z1524" s="89" t="str">
        <f t="shared" si="476"/>
        <v>SHEET PILE</v>
      </c>
      <c r="AA1524" s="87">
        <v>1</v>
      </c>
      <c r="AB1524" s="87" t="s">
        <v>94</v>
      </c>
      <c r="AD1524" s="186" t="s">
        <v>145</v>
      </c>
    </row>
    <row r="1525" spans="1:30" s="74" customFormat="1" ht="12.95" customHeight="1">
      <c r="A1525" s="75" t="str">
        <f t="shared" si="465"/>
        <v/>
      </c>
      <c r="B1525" s="76">
        <f t="shared" si="466"/>
        <v>355</v>
      </c>
      <c r="C1525" s="77">
        <f t="shared" si="467"/>
        <v>20.399999999999999</v>
      </c>
      <c r="D1525" s="78" t="str">
        <f t="shared" si="468"/>
        <v/>
      </c>
      <c r="E1525" s="79">
        <f t="shared" si="469"/>
        <v>0.4</v>
      </c>
      <c r="F1525" s="80">
        <v>700</v>
      </c>
      <c r="G1525" s="81">
        <v>55.89</v>
      </c>
      <c r="H1525" s="81">
        <v>51.94</v>
      </c>
      <c r="I1525" s="81">
        <v>3.9500000000000028</v>
      </c>
      <c r="J1525" s="81" t="s">
        <v>103</v>
      </c>
      <c r="K1525" s="81" t="s">
        <v>98</v>
      </c>
      <c r="L1525" s="82" t="s">
        <v>114</v>
      </c>
      <c r="M1525" s="83" t="s">
        <v>100</v>
      </c>
      <c r="N1525" s="83" t="s">
        <v>110</v>
      </c>
      <c r="O1525" s="83" t="s">
        <v>100</v>
      </c>
      <c r="P1525" s="84">
        <v>0</v>
      </c>
      <c r="Q1525" s="85">
        <f t="shared" si="470"/>
        <v>1</v>
      </c>
      <c r="R1525" s="91">
        <v>14220.4</v>
      </c>
      <c r="S1525" s="87"/>
      <c r="T1525" s="88">
        <f>IF(S1525=0,0,SUM($S$5:S1525))</f>
        <v>0</v>
      </c>
      <c r="U1525" s="89">
        <f t="shared" si="471"/>
        <v>0</v>
      </c>
      <c r="V1525" s="89">
        <f t="shared" si="472"/>
        <v>0</v>
      </c>
      <c r="W1525" s="90">
        <f t="shared" si="473"/>
        <v>0</v>
      </c>
      <c r="X1525" s="90">
        <f t="shared" si="474"/>
        <v>0</v>
      </c>
      <c r="Y1525" s="89">
        <f t="shared" si="475"/>
        <v>0</v>
      </c>
      <c r="Z1525" s="89">
        <f t="shared" si="476"/>
        <v>0</v>
      </c>
      <c r="AA1525" s="87"/>
      <c r="AB1525" s="87"/>
      <c r="AD1525" s="186" t="s">
        <v>145</v>
      </c>
    </row>
    <row r="1526" spans="1:30" s="74" customFormat="1" ht="12.95" customHeight="1">
      <c r="A1526" s="75" t="str">
        <f t="shared" si="465"/>
        <v/>
      </c>
      <c r="B1526" s="76">
        <f t="shared" si="466"/>
        <v>355</v>
      </c>
      <c r="C1526" s="77">
        <f t="shared" si="467"/>
        <v>22.2</v>
      </c>
      <c r="D1526" s="78" t="str">
        <f t="shared" si="468"/>
        <v>(전)</v>
      </c>
      <c r="E1526" s="79">
        <f t="shared" si="469"/>
        <v>1.8</v>
      </c>
      <c r="F1526" s="80">
        <v>700</v>
      </c>
      <c r="G1526" s="81">
        <v>55.26</v>
      </c>
      <c r="H1526" s="81">
        <v>52.51</v>
      </c>
      <c r="I1526" s="81">
        <v>2.75</v>
      </c>
      <c r="J1526" s="81" t="s">
        <v>103</v>
      </c>
      <c r="K1526" s="81" t="s">
        <v>98</v>
      </c>
      <c r="L1526" s="82" t="s">
        <v>114</v>
      </c>
      <c r="M1526" s="83" t="s">
        <v>100</v>
      </c>
      <c r="N1526" s="83" t="s">
        <v>100</v>
      </c>
      <c r="O1526" s="83" t="s">
        <v>100</v>
      </c>
      <c r="P1526" s="84">
        <v>0</v>
      </c>
      <c r="Q1526" s="85">
        <f t="shared" si="470"/>
        <v>1</v>
      </c>
      <c r="R1526" s="91">
        <v>14222.2</v>
      </c>
      <c r="S1526" s="87"/>
      <c r="T1526" s="88">
        <f>IF(S1526=0,0,SUM($S$5:S1526))</f>
        <v>0</v>
      </c>
      <c r="U1526" s="89">
        <f t="shared" si="471"/>
        <v>0</v>
      </c>
      <c r="V1526" s="89">
        <f t="shared" si="472"/>
        <v>0</v>
      </c>
      <c r="W1526" s="90">
        <f t="shared" si="473"/>
        <v>0</v>
      </c>
      <c r="X1526" s="90">
        <f t="shared" si="474"/>
        <v>0</v>
      </c>
      <c r="Y1526" s="89">
        <f t="shared" si="475"/>
        <v>0</v>
      </c>
      <c r="Z1526" s="89">
        <f t="shared" si="476"/>
        <v>0</v>
      </c>
      <c r="AA1526" s="87"/>
      <c r="AB1526" s="87"/>
      <c r="AD1526" s="186" t="s">
        <v>145</v>
      </c>
    </row>
    <row r="1527" spans="1:30" s="74" customFormat="1" ht="12.95" customHeight="1">
      <c r="A1527" s="75" t="str">
        <f t="shared" si="465"/>
        <v/>
      </c>
      <c r="B1527" s="76">
        <f t="shared" si="466"/>
        <v>355</v>
      </c>
      <c r="C1527" s="77">
        <f t="shared" si="467"/>
        <v>22.2</v>
      </c>
      <c r="D1527" s="78" t="str">
        <f t="shared" si="468"/>
        <v>(후)</v>
      </c>
      <c r="E1527" s="79">
        <f t="shared" si="469"/>
        <v>0</v>
      </c>
      <c r="F1527" s="80">
        <v>700</v>
      </c>
      <c r="G1527" s="81">
        <v>55.26</v>
      </c>
      <c r="H1527" s="81">
        <v>52.51</v>
      </c>
      <c r="I1527" s="81">
        <v>2.75</v>
      </c>
      <c r="J1527" s="81" t="s">
        <v>103</v>
      </c>
      <c r="K1527" s="81" t="s">
        <v>95</v>
      </c>
      <c r="L1527" s="82" t="s">
        <v>114</v>
      </c>
      <c r="M1527" s="83" t="s">
        <v>100</v>
      </c>
      <c r="N1527" s="83" t="s">
        <v>100</v>
      </c>
      <c r="O1527" s="83" t="s">
        <v>100</v>
      </c>
      <c r="P1527" s="84">
        <v>0</v>
      </c>
      <c r="Q1527" s="85">
        <f t="shared" si="470"/>
        <v>1</v>
      </c>
      <c r="R1527" s="91">
        <v>14222.2</v>
      </c>
      <c r="S1527" s="87"/>
      <c r="T1527" s="88">
        <f>IF(S1527=0,0,SUM($S$5:S1527))</f>
        <v>0</v>
      </c>
      <c r="U1527" s="89">
        <f t="shared" si="471"/>
        <v>0</v>
      </c>
      <c r="V1527" s="89">
        <f t="shared" si="472"/>
        <v>0</v>
      </c>
      <c r="W1527" s="90">
        <f t="shared" si="473"/>
        <v>0</v>
      </c>
      <c r="X1527" s="90">
        <f t="shared" si="474"/>
        <v>0</v>
      </c>
      <c r="Y1527" s="89">
        <f t="shared" si="475"/>
        <v>0</v>
      </c>
      <c r="Z1527" s="89">
        <f t="shared" si="476"/>
        <v>0</v>
      </c>
      <c r="AA1527" s="87"/>
      <c r="AB1527" s="87"/>
      <c r="AD1527" s="186" t="s">
        <v>145</v>
      </c>
    </row>
    <row r="1528" spans="1:30" s="74" customFormat="1" ht="12.95" customHeight="1">
      <c r="A1528" s="75" t="str">
        <f t="shared" si="465"/>
        <v/>
      </c>
      <c r="B1528" s="76">
        <f t="shared" si="466"/>
        <v>355</v>
      </c>
      <c r="C1528" s="77">
        <f t="shared" si="467"/>
        <v>24.1</v>
      </c>
      <c r="D1528" s="78" t="str">
        <f t="shared" si="468"/>
        <v/>
      </c>
      <c r="E1528" s="79">
        <f t="shared" si="469"/>
        <v>1.9</v>
      </c>
      <c r="F1528" s="80">
        <v>700</v>
      </c>
      <c r="G1528" s="81">
        <v>55.27</v>
      </c>
      <c r="H1528" s="81">
        <v>53.12</v>
      </c>
      <c r="I1528" s="81">
        <v>2.1500000000000057</v>
      </c>
      <c r="J1528" s="81" t="s">
        <v>103</v>
      </c>
      <c r="K1528" s="81" t="s">
        <v>95</v>
      </c>
      <c r="L1528" s="82" t="s">
        <v>114</v>
      </c>
      <c r="M1528" s="83" t="s">
        <v>116</v>
      </c>
      <c r="N1528" s="83" t="s">
        <v>100</v>
      </c>
      <c r="O1528" s="83" t="s">
        <v>100</v>
      </c>
      <c r="P1528" s="84">
        <v>0</v>
      </c>
      <c r="Q1528" s="85">
        <f t="shared" si="470"/>
        <v>1</v>
      </c>
      <c r="R1528" s="91">
        <v>14224.1</v>
      </c>
      <c r="S1528" s="87"/>
      <c r="T1528" s="88">
        <f>IF(S1528=0,0,SUM($S$5:S1528))</f>
        <v>0</v>
      </c>
      <c r="U1528" s="89">
        <f t="shared" si="471"/>
        <v>0</v>
      </c>
      <c r="V1528" s="89">
        <f t="shared" si="472"/>
        <v>0</v>
      </c>
      <c r="W1528" s="90">
        <f t="shared" si="473"/>
        <v>0</v>
      </c>
      <c r="X1528" s="90">
        <f t="shared" si="474"/>
        <v>0</v>
      </c>
      <c r="Y1528" s="89">
        <f t="shared" si="475"/>
        <v>0</v>
      </c>
      <c r="Z1528" s="89">
        <f t="shared" si="476"/>
        <v>0</v>
      </c>
      <c r="AA1528" s="87"/>
      <c r="AB1528" s="87"/>
      <c r="AD1528" s="186" t="s">
        <v>145</v>
      </c>
    </row>
    <row r="1529" spans="1:30" s="74" customFormat="1" ht="12.95" customHeight="1">
      <c r="A1529" s="75" t="str">
        <f t="shared" si="465"/>
        <v/>
      </c>
      <c r="B1529" s="76">
        <f t="shared" si="466"/>
        <v>355</v>
      </c>
      <c r="C1529" s="77">
        <f t="shared" si="467"/>
        <v>24.9</v>
      </c>
      <c r="D1529" s="78" t="str">
        <f t="shared" si="468"/>
        <v>(전)</v>
      </c>
      <c r="E1529" s="79">
        <f t="shared" si="469"/>
        <v>0.8</v>
      </c>
      <c r="F1529" s="80">
        <v>700</v>
      </c>
      <c r="G1529" s="81">
        <v>55.27</v>
      </c>
      <c r="H1529" s="81">
        <v>53.37</v>
      </c>
      <c r="I1529" s="81">
        <v>1.9000000000000057</v>
      </c>
      <c r="J1529" s="81" t="s">
        <v>103</v>
      </c>
      <c r="K1529" s="81" t="s">
        <v>95</v>
      </c>
      <c r="L1529" s="82" t="s">
        <v>114</v>
      </c>
      <c r="M1529" s="83" t="s">
        <v>100</v>
      </c>
      <c r="N1529" s="83" t="s">
        <v>100</v>
      </c>
      <c r="O1529" s="83" t="s">
        <v>100</v>
      </c>
      <c r="P1529" s="84">
        <v>0</v>
      </c>
      <c r="Q1529" s="85">
        <f t="shared" si="470"/>
        <v>1</v>
      </c>
      <c r="R1529" s="91">
        <v>14224.9</v>
      </c>
      <c r="S1529" s="87"/>
      <c r="T1529" s="88">
        <f>IF(S1529=0,0,SUM($S$5:S1529))</f>
        <v>0</v>
      </c>
      <c r="U1529" s="89">
        <f t="shared" si="471"/>
        <v>0</v>
      </c>
      <c r="V1529" s="89">
        <f t="shared" si="472"/>
        <v>0</v>
      </c>
      <c r="W1529" s="90">
        <f t="shared" si="473"/>
        <v>0</v>
      </c>
      <c r="X1529" s="90">
        <f t="shared" si="474"/>
        <v>0</v>
      </c>
      <c r="Y1529" s="89">
        <f t="shared" si="475"/>
        <v>0</v>
      </c>
      <c r="Z1529" s="89">
        <f t="shared" si="476"/>
        <v>0</v>
      </c>
      <c r="AA1529" s="87"/>
      <c r="AB1529" s="87"/>
      <c r="AD1529" s="186" t="s">
        <v>145</v>
      </c>
    </row>
    <row r="1530" spans="1:30" s="74" customFormat="1" ht="12.95" customHeight="1">
      <c r="A1530" s="75" t="str">
        <f t="shared" si="465"/>
        <v/>
      </c>
      <c r="B1530" s="76">
        <f t="shared" si="466"/>
        <v>355</v>
      </c>
      <c r="C1530" s="77">
        <f t="shared" si="467"/>
        <v>24.9</v>
      </c>
      <c r="D1530" s="78" t="str">
        <f t="shared" si="468"/>
        <v>(후)</v>
      </c>
      <c r="E1530" s="79">
        <f t="shared" si="469"/>
        <v>0</v>
      </c>
      <c r="F1530" s="80">
        <v>700</v>
      </c>
      <c r="G1530" s="81">
        <v>55.27</v>
      </c>
      <c r="H1530" s="81">
        <v>53.37</v>
      </c>
      <c r="I1530" s="81">
        <v>1.9000000000000057</v>
      </c>
      <c r="J1530" s="81" t="s">
        <v>103</v>
      </c>
      <c r="K1530" s="81" t="s">
        <v>95</v>
      </c>
      <c r="L1530" s="82">
        <v>0</v>
      </c>
      <c r="M1530" s="83" t="s">
        <v>100</v>
      </c>
      <c r="N1530" s="83" t="s">
        <v>100</v>
      </c>
      <c r="O1530" s="83" t="s">
        <v>100</v>
      </c>
      <c r="P1530" s="84">
        <v>0</v>
      </c>
      <c r="Q1530" s="85">
        <f t="shared" si="470"/>
        <v>1</v>
      </c>
      <c r="R1530" s="91">
        <v>14224.9</v>
      </c>
      <c r="S1530" s="87"/>
      <c r="T1530" s="88">
        <f>IF(S1530=0,0,SUM($S$5:S1530))</f>
        <v>0</v>
      </c>
      <c r="U1530" s="89">
        <f t="shared" si="471"/>
        <v>0</v>
      </c>
      <c r="V1530" s="89">
        <f t="shared" si="472"/>
        <v>0</v>
      </c>
      <c r="W1530" s="90">
        <f t="shared" si="473"/>
        <v>0</v>
      </c>
      <c r="X1530" s="90">
        <f t="shared" si="474"/>
        <v>0</v>
      </c>
      <c r="Y1530" s="89">
        <f t="shared" si="475"/>
        <v>0</v>
      </c>
      <c r="Z1530" s="89">
        <f t="shared" si="476"/>
        <v>0</v>
      </c>
      <c r="AA1530" s="87"/>
      <c r="AB1530" s="87"/>
      <c r="AD1530" s="186" t="s">
        <v>145</v>
      </c>
    </row>
    <row r="1531" spans="1:30" s="74" customFormat="1" ht="12.95" customHeight="1">
      <c r="A1531" s="75" t="str">
        <f t="shared" si="465"/>
        <v/>
      </c>
      <c r="B1531" s="76">
        <f t="shared" si="466"/>
        <v>355</v>
      </c>
      <c r="C1531" s="77">
        <f t="shared" si="467"/>
        <v>28.9</v>
      </c>
      <c r="D1531" s="78" t="str">
        <f t="shared" si="468"/>
        <v>(전)</v>
      </c>
      <c r="E1531" s="79">
        <f t="shared" si="469"/>
        <v>4</v>
      </c>
      <c r="F1531" s="80">
        <v>700</v>
      </c>
      <c r="G1531" s="81">
        <v>56.12</v>
      </c>
      <c r="H1531" s="81">
        <v>53.39</v>
      </c>
      <c r="I1531" s="81">
        <v>2.7299999999999969</v>
      </c>
      <c r="J1531" s="81" t="s">
        <v>103</v>
      </c>
      <c r="K1531" s="81" t="s">
        <v>95</v>
      </c>
      <c r="L1531" s="82">
        <v>0</v>
      </c>
      <c r="M1531" s="83" t="s">
        <v>100</v>
      </c>
      <c r="N1531" s="83" t="s">
        <v>100</v>
      </c>
      <c r="O1531" s="83" t="s">
        <v>100</v>
      </c>
      <c r="P1531" s="84">
        <v>0</v>
      </c>
      <c r="Q1531" s="85">
        <f t="shared" si="470"/>
        <v>1</v>
      </c>
      <c r="R1531" s="91">
        <v>14228.9</v>
      </c>
      <c r="S1531" s="87"/>
      <c r="T1531" s="88">
        <f>IF(S1531=0,0,SUM($S$5:S1531))</f>
        <v>0</v>
      </c>
      <c r="U1531" s="89">
        <f t="shared" si="471"/>
        <v>0</v>
      </c>
      <c r="V1531" s="89">
        <f t="shared" si="472"/>
        <v>0</v>
      </c>
      <c r="W1531" s="90">
        <f t="shared" si="473"/>
        <v>0</v>
      </c>
      <c r="X1531" s="90">
        <f t="shared" si="474"/>
        <v>0</v>
      </c>
      <c r="Y1531" s="89">
        <f t="shared" si="475"/>
        <v>0</v>
      </c>
      <c r="Z1531" s="89">
        <f t="shared" si="476"/>
        <v>0</v>
      </c>
      <c r="AA1531" s="87"/>
      <c r="AB1531" s="87"/>
      <c r="AD1531" s="186" t="s">
        <v>145</v>
      </c>
    </row>
    <row r="1532" spans="1:30" s="74" customFormat="1" ht="12.95" customHeight="1">
      <c r="A1532" s="75" t="str">
        <f t="shared" si="465"/>
        <v/>
      </c>
      <c r="B1532" s="76">
        <f t="shared" si="466"/>
        <v>355</v>
      </c>
      <c r="C1532" s="77">
        <f t="shared" si="467"/>
        <v>28.9</v>
      </c>
      <c r="D1532" s="78" t="str">
        <f t="shared" si="468"/>
        <v>(후)</v>
      </c>
      <c r="E1532" s="79">
        <f t="shared" si="469"/>
        <v>0</v>
      </c>
      <c r="F1532" s="80">
        <v>700</v>
      </c>
      <c r="G1532" s="81">
        <v>56.12</v>
      </c>
      <c r="H1532" s="81">
        <v>53.39</v>
      </c>
      <c r="I1532" s="81">
        <v>2.7299999999999969</v>
      </c>
      <c r="J1532" s="81" t="s">
        <v>105</v>
      </c>
      <c r="K1532" s="81" t="s">
        <v>95</v>
      </c>
      <c r="L1532" s="82">
        <v>0</v>
      </c>
      <c r="M1532" s="83" t="s">
        <v>100</v>
      </c>
      <c r="N1532" s="83" t="s">
        <v>100</v>
      </c>
      <c r="O1532" s="83" t="s">
        <v>100</v>
      </c>
      <c r="P1532" s="84">
        <v>0</v>
      </c>
      <c r="Q1532" s="85">
        <f t="shared" si="470"/>
        <v>1</v>
      </c>
      <c r="R1532" s="91">
        <v>14228.9</v>
      </c>
      <c r="S1532" s="87"/>
      <c r="T1532" s="88">
        <f>IF(S1532=0,0,SUM($S$5:S1532))</f>
        <v>0</v>
      </c>
      <c r="U1532" s="89">
        <f t="shared" si="471"/>
        <v>0</v>
      </c>
      <c r="V1532" s="89">
        <f t="shared" si="472"/>
        <v>0</v>
      </c>
      <c r="W1532" s="90">
        <f t="shared" si="473"/>
        <v>0</v>
      </c>
      <c r="X1532" s="90">
        <f t="shared" si="474"/>
        <v>0</v>
      </c>
      <c r="Y1532" s="89">
        <f t="shared" si="475"/>
        <v>0</v>
      </c>
      <c r="Z1532" s="89">
        <f t="shared" si="476"/>
        <v>0</v>
      </c>
      <c r="AA1532" s="87"/>
      <c r="AB1532" s="87"/>
      <c r="AD1532" s="186" t="s">
        <v>145</v>
      </c>
    </row>
    <row r="1533" spans="1:30" s="74" customFormat="1" ht="12.95" customHeight="1">
      <c r="A1533" s="75" t="str">
        <f t="shared" si="465"/>
        <v/>
      </c>
      <c r="B1533" s="76">
        <f t="shared" si="466"/>
        <v>355</v>
      </c>
      <c r="C1533" s="77">
        <f t="shared" si="467"/>
        <v>33.200000000000003</v>
      </c>
      <c r="D1533" s="78" t="str">
        <f t="shared" si="468"/>
        <v/>
      </c>
      <c r="E1533" s="79">
        <f t="shared" si="469"/>
        <v>4.3</v>
      </c>
      <c r="F1533" s="80">
        <v>700</v>
      </c>
      <c r="G1533" s="81">
        <v>56.1</v>
      </c>
      <c r="H1533" s="81">
        <v>53.4</v>
      </c>
      <c r="I1533" s="81">
        <v>2.7000000000000028</v>
      </c>
      <c r="J1533" s="81" t="s">
        <v>105</v>
      </c>
      <c r="K1533" s="81" t="s">
        <v>95</v>
      </c>
      <c r="L1533" s="82">
        <v>0</v>
      </c>
      <c r="M1533" s="83" t="s">
        <v>116</v>
      </c>
      <c r="N1533" s="83" t="s">
        <v>100</v>
      </c>
      <c r="O1533" s="83" t="s">
        <v>100</v>
      </c>
      <c r="P1533" s="84">
        <v>0</v>
      </c>
      <c r="Q1533" s="85">
        <f t="shared" si="470"/>
        <v>1</v>
      </c>
      <c r="R1533" s="91">
        <v>14233.2</v>
      </c>
      <c r="S1533" s="87"/>
      <c r="T1533" s="88">
        <f>IF(S1533=0,0,SUM($S$5:S1533))</f>
        <v>0</v>
      </c>
      <c r="U1533" s="89">
        <f t="shared" si="471"/>
        <v>0</v>
      </c>
      <c r="V1533" s="89">
        <f t="shared" si="472"/>
        <v>0</v>
      </c>
      <c r="W1533" s="90">
        <f t="shared" si="473"/>
        <v>0</v>
      </c>
      <c r="X1533" s="90">
        <f t="shared" si="474"/>
        <v>0</v>
      </c>
      <c r="Y1533" s="89">
        <f t="shared" si="475"/>
        <v>0</v>
      </c>
      <c r="Z1533" s="89">
        <f t="shared" si="476"/>
        <v>0</v>
      </c>
      <c r="AA1533" s="87"/>
      <c r="AB1533" s="87"/>
      <c r="AD1533" s="186" t="s">
        <v>145</v>
      </c>
    </row>
    <row r="1534" spans="1:30" s="74" customFormat="1" ht="12.95" customHeight="1">
      <c r="A1534" s="75" t="str">
        <f t="shared" si="465"/>
        <v/>
      </c>
      <c r="B1534" s="76">
        <f t="shared" si="466"/>
        <v>356</v>
      </c>
      <c r="C1534" s="77">
        <f t="shared" si="467"/>
        <v>0</v>
      </c>
      <c r="D1534" s="78" t="str">
        <f t="shared" si="468"/>
        <v/>
      </c>
      <c r="E1534" s="79">
        <f t="shared" si="469"/>
        <v>6.8</v>
      </c>
      <c r="F1534" s="80">
        <v>700</v>
      </c>
      <c r="G1534" s="81">
        <v>56.06</v>
      </c>
      <c r="H1534" s="81">
        <v>53.43</v>
      </c>
      <c r="I1534" s="81">
        <v>2.6300000000000026</v>
      </c>
      <c r="J1534" s="81" t="s">
        <v>105</v>
      </c>
      <c r="K1534" s="81" t="s">
        <v>95</v>
      </c>
      <c r="L1534" s="82">
        <v>0</v>
      </c>
      <c r="M1534" s="83" t="s">
        <v>100</v>
      </c>
      <c r="N1534" s="83" t="s">
        <v>100</v>
      </c>
      <c r="O1534" s="83" t="s">
        <v>100</v>
      </c>
      <c r="P1534" s="84">
        <v>0</v>
      </c>
      <c r="Q1534" s="85">
        <f t="shared" si="470"/>
        <v>1</v>
      </c>
      <c r="R1534" s="91">
        <v>14240</v>
      </c>
      <c r="S1534" s="87"/>
      <c r="T1534" s="88">
        <f>IF(S1534=0,0,SUM($S$5:S1534))</f>
        <v>0</v>
      </c>
      <c r="U1534" s="89">
        <f t="shared" si="471"/>
        <v>0</v>
      </c>
      <c r="V1534" s="89">
        <f t="shared" si="472"/>
        <v>0</v>
      </c>
      <c r="W1534" s="90">
        <f t="shared" si="473"/>
        <v>0</v>
      </c>
      <c r="X1534" s="90">
        <f t="shared" si="474"/>
        <v>0</v>
      </c>
      <c r="Y1534" s="89">
        <f t="shared" si="475"/>
        <v>0</v>
      </c>
      <c r="Z1534" s="89">
        <f t="shared" si="476"/>
        <v>0</v>
      </c>
      <c r="AA1534" s="87"/>
      <c r="AB1534" s="87"/>
      <c r="AD1534" s="186" t="s">
        <v>145</v>
      </c>
    </row>
    <row r="1535" spans="1:30" s="74" customFormat="1" ht="12.95" customHeight="1">
      <c r="A1535" s="75" t="str">
        <f t="shared" si="465"/>
        <v/>
      </c>
      <c r="B1535" s="76">
        <f t="shared" si="466"/>
        <v>356</v>
      </c>
      <c r="C1535" s="77">
        <f t="shared" si="467"/>
        <v>8.9</v>
      </c>
      <c r="D1535" s="78" t="str">
        <f t="shared" si="468"/>
        <v/>
      </c>
      <c r="E1535" s="79">
        <f t="shared" si="469"/>
        <v>8.9</v>
      </c>
      <c r="F1535" s="80">
        <v>700</v>
      </c>
      <c r="G1535" s="81">
        <v>56.02</v>
      </c>
      <c r="H1535" s="81">
        <v>53.47</v>
      </c>
      <c r="I1535" s="81">
        <v>2.5500000000000043</v>
      </c>
      <c r="J1535" s="81" t="s">
        <v>105</v>
      </c>
      <c r="K1535" s="81" t="s">
        <v>95</v>
      </c>
      <c r="L1535" s="82">
        <v>0</v>
      </c>
      <c r="M1535" s="83" t="s">
        <v>100</v>
      </c>
      <c r="N1535" s="83" t="s">
        <v>100</v>
      </c>
      <c r="O1535" s="83" t="s">
        <v>100</v>
      </c>
      <c r="P1535" s="84">
        <v>0</v>
      </c>
      <c r="Q1535" s="85">
        <f t="shared" si="470"/>
        <v>1</v>
      </c>
      <c r="R1535" s="91">
        <v>14248.9</v>
      </c>
      <c r="S1535" s="87"/>
      <c r="T1535" s="88">
        <f>IF(S1535=0,0,SUM($S$5:S1535))</f>
        <v>0</v>
      </c>
      <c r="U1535" s="89">
        <f t="shared" si="471"/>
        <v>0</v>
      </c>
      <c r="V1535" s="89">
        <f t="shared" si="472"/>
        <v>0</v>
      </c>
      <c r="W1535" s="90">
        <f t="shared" si="473"/>
        <v>0</v>
      </c>
      <c r="X1535" s="90">
        <f t="shared" si="474"/>
        <v>0</v>
      </c>
      <c r="Y1535" s="89">
        <f t="shared" si="475"/>
        <v>0</v>
      </c>
      <c r="Z1535" s="89">
        <f t="shared" si="476"/>
        <v>0</v>
      </c>
      <c r="AA1535" s="87"/>
      <c r="AB1535" s="87"/>
      <c r="AD1535" s="186" t="s">
        <v>145</v>
      </c>
    </row>
    <row r="1536" spans="1:30" s="74" customFormat="1" ht="12.95" customHeight="1">
      <c r="A1536" s="75" t="str">
        <f t="shared" si="465"/>
        <v/>
      </c>
      <c r="B1536" s="76">
        <f t="shared" si="466"/>
        <v>356</v>
      </c>
      <c r="C1536" s="77">
        <f t="shared" si="467"/>
        <v>21.3</v>
      </c>
      <c r="D1536" s="78" t="str">
        <f t="shared" si="468"/>
        <v>(전)</v>
      </c>
      <c r="E1536" s="79">
        <f t="shared" si="469"/>
        <v>12.4</v>
      </c>
      <c r="F1536" s="80">
        <v>700</v>
      </c>
      <c r="G1536" s="81">
        <v>56.01</v>
      </c>
      <c r="H1536" s="81">
        <v>53.52</v>
      </c>
      <c r="I1536" s="81">
        <v>2.4899999999999949</v>
      </c>
      <c r="J1536" s="81" t="s">
        <v>105</v>
      </c>
      <c r="K1536" s="81" t="s">
        <v>95</v>
      </c>
      <c r="L1536" s="82">
        <v>0</v>
      </c>
      <c r="M1536" s="83" t="s">
        <v>100</v>
      </c>
      <c r="N1536" s="83" t="s">
        <v>112</v>
      </c>
      <c r="O1536" s="83" t="s">
        <v>100</v>
      </c>
      <c r="P1536" s="84">
        <v>0</v>
      </c>
      <c r="Q1536" s="85">
        <f t="shared" si="470"/>
        <v>1</v>
      </c>
      <c r="R1536" s="91">
        <v>14261.3</v>
      </c>
      <c r="S1536" s="87"/>
      <c r="T1536" s="88">
        <f>IF(S1536=0,0,SUM($S$5:S1536))</f>
        <v>0</v>
      </c>
      <c r="U1536" s="89">
        <f t="shared" si="471"/>
        <v>0</v>
      </c>
      <c r="V1536" s="89">
        <f t="shared" si="472"/>
        <v>0</v>
      </c>
      <c r="W1536" s="90">
        <f t="shared" si="473"/>
        <v>0</v>
      </c>
      <c r="X1536" s="90">
        <f t="shared" si="474"/>
        <v>0</v>
      </c>
      <c r="Y1536" s="89">
        <f t="shared" si="475"/>
        <v>0</v>
      </c>
      <c r="Z1536" s="89">
        <f t="shared" si="476"/>
        <v>0</v>
      </c>
      <c r="AA1536" s="87"/>
      <c r="AB1536" s="87"/>
      <c r="AD1536" s="186" t="s">
        <v>145</v>
      </c>
    </row>
    <row r="1537" spans="1:30" s="74" customFormat="1" ht="12.95" customHeight="1">
      <c r="A1537" s="75" t="str">
        <f t="shared" ref="A1537:A1574" si="477">IF(P1537&gt;0,P1537,"")</f>
        <v/>
      </c>
      <c r="B1537" s="76">
        <f t="shared" ref="B1537:B1574" si="478">ROUNDDOWN(R1537/$P$2,0)</f>
        <v>356</v>
      </c>
      <c r="C1537" s="77">
        <f t="shared" ref="C1537:C1574" si="479">ROUND(R1537-(B1537*$P$2),2)</f>
        <v>21.3</v>
      </c>
      <c r="D1537" s="78" t="str">
        <f t="shared" ref="D1537:D1574" si="480">IF(D1536="(전)","(후)",IF(AND(B1537=B1538,C1537=C1538),"(전)",""))</f>
        <v>(후)</v>
      </c>
      <c r="E1537" s="79">
        <f t="shared" ref="E1537:E1574" si="481">IF(P1537&gt;0,0,ROUND(((B1537*$P$2)+C1537)-((B1536*$P$2)+C1536),2))</f>
        <v>0</v>
      </c>
      <c r="F1537" s="80">
        <v>700</v>
      </c>
      <c r="G1537" s="81">
        <v>56.01</v>
      </c>
      <c r="H1537" s="81">
        <v>53.52</v>
      </c>
      <c r="I1537" s="81">
        <v>2.4899999999999949</v>
      </c>
      <c r="J1537" s="81" t="s">
        <v>103</v>
      </c>
      <c r="K1537" s="81" t="s">
        <v>95</v>
      </c>
      <c r="L1537" s="82">
        <v>0</v>
      </c>
      <c r="M1537" s="83" t="s">
        <v>100</v>
      </c>
      <c r="N1537" s="83" t="s">
        <v>100</v>
      </c>
      <c r="O1537" s="83" t="s">
        <v>100</v>
      </c>
      <c r="P1537" s="84">
        <v>0</v>
      </c>
      <c r="Q1537" s="85">
        <f t="shared" si="470"/>
        <v>1</v>
      </c>
      <c r="R1537" s="91">
        <v>14261.3</v>
      </c>
      <c r="S1537" s="87"/>
      <c r="T1537" s="88">
        <f>IF(S1537=0,0,SUM($S$5:S1537))</f>
        <v>0</v>
      </c>
      <c r="U1537" s="89">
        <f t="shared" si="471"/>
        <v>0</v>
      </c>
      <c r="V1537" s="89">
        <f t="shared" si="472"/>
        <v>0</v>
      </c>
      <c r="W1537" s="90">
        <f t="shared" si="473"/>
        <v>0</v>
      </c>
      <c r="X1537" s="90">
        <f t="shared" si="474"/>
        <v>0</v>
      </c>
      <c r="Y1537" s="89">
        <f t="shared" si="475"/>
        <v>0</v>
      </c>
      <c r="Z1537" s="89">
        <f t="shared" si="476"/>
        <v>0</v>
      </c>
      <c r="AA1537" s="87"/>
      <c r="AB1537" s="87"/>
      <c r="AD1537" s="186" t="s">
        <v>145</v>
      </c>
    </row>
    <row r="1538" spans="1:30" s="74" customFormat="1" ht="12.95" customHeight="1">
      <c r="A1538" s="75" t="str">
        <f t="shared" si="477"/>
        <v/>
      </c>
      <c r="B1538" s="76">
        <f t="shared" si="478"/>
        <v>356</v>
      </c>
      <c r="C1538" s="77">
        <f t="shared" si="479"/>
        <v>35.299999999999997</v>
      </c>
      <c r="D1538" s="78" t="str">
        <f t="shared" si="480"/>
        <v>(전)</v>
      </c>
      <c r="E1538" s="79">
        <f t="shared" si="481"/>
        <v>14</v>
      </c>
      <c r="F1538" s="80">
        <v>700</v>
      </c>
      <c r="G1538" s="81">
        <v>55.99</v>
      </c>
      <c r="H1538" s="81">
        <v>53.58</v>
      </c>
      <c r="I1538" s="81">
        <v>2.4100000000000037</v>
      </c>
      <c r="J1538" s="81" t="s">
        <v>103</v>
      </c>
      <c r="K1538" s="81" t="s">
        <v>95</v>
      </c>
      <c r="L1538" s="82">
        <v>0</v>
      </c>
      <c r="M1538" s="83" t="s">
        <v>100</v>
      </c>
      <c r="N1538" s="83" t="s">
        <v>100</v>
      </c>
      <c r="O1538" s="83" t="s">
        <v>100</v>
      </c>
      <c r="P1538" s="84">
        <v>0</v>
      </c>
      <c r="Q1538" s="85">
        <f t="shared" si="470"/>
        <v>1</v>
      </c>
      <c r="R1538" s="91">
        <v>14275.3</v>
      </c>
      <c r="S1538" s="87"/>
      <c r="T1538" s="88">
        <f>IF(S1538=0,0,SUM($S$5:S1538))</f>
        <v>0</v>
      </c>
      <c r="U1538" s="89">
        <f t="shared" si="471"/>
        <v>0</v>
      </c>
      <c r="V1538" s="89">
        <f t="shared" si="472"/>
        <v>0</v>
      </c>
      <c r="W1538" s="90">
        <f t="shared" si="473"/>
        <v>0</v>
      </c>
      <c r="X1538" s="90">
        <f t="shared" si="474"/>
        <v>0</v>
      </c>
      <c r="Y1538" s="89">
        <f t="shared" si="475"/>
        <v>0</v>
      </c>
      <c r="Z1538" s="89">
        <f t="shared" si="476"/>
        <v>0</v>
      </c>
      <c r="AA1538" s="87"/>
      <c r="AB1538" s="87"/>
      <c r="AD1538" s="186" t="s">
        <v>145</v>
      </c>
    </row>
    <row r="1539" spans="1:30" s="74" customFormat="1" ht="12.95" customHeight="1">
      <c r="A1539" s="75" t="str">
        <f t="shared" si="477"/>
        <v/>
      </c>
      <c r="B1539" s="76">
        <f t="shared" si="478"/>
        <v>356</v>
      </c>
      <c r="C1539" s="77">
        <f t="shared" si="479"/>
        <v>35.299999999999997</v>
      </c>
      <c r="D1539" s="78" t="str">
        <f t="shared" si="480"/>
        <v>(후)</v>
      </c>
      <c r="E1539" s="79">
        <f t="shared" si="481"/>
        <v>0</v>
      </c>
      <c r="F1539" s="80">
        <v>700</v>
      </c>
      <c r="G1539" s="81">
        <v>55.99</v>
      </c>
      <c r="H1539" s="81">
        <v>53.58</v>
      </c>
      <c r="I1539" s="81">
        <v>2.4100000000000037</v>
      </c>
      <c r="J1539" s="81" t="s">
        <v>105</v>
      </c>
      <c r="K1539" s="81" t="s">
        <v>95</v>
      </c>
      <c r="L1539" s="82">
        <v>0</v>
      </c>
      <c r="M1539" s="83" t="s">
        <v>100</v>
      </c>
      <c r="N1539" s="83" t="s">
        <v>100</v>
      </c>
      <c r="O1539" s="83" t="s">
        <v>100</v>
      </c>
      <c r="P1539" s="84">
        <v>0</v>
      </c>
      <c r="Q1539" s="85">
        <f t="shared" ref="Q1539:Q1574" si="482">IF(P1539=0,Q1538,P1539)</f>
        <v>1</v>
      </c>
      <c r="R1539" s="91">
        <v>14275.3</v>
      </c>
      <c r="S1539" s="87"/>
      <c r="T1539" s="88">
        <f>IF(S1539=0,0,SUM($S$5:S1539))</f>
        <v>0</v>
      </c>
      <c r="U1539" s="89">
        <f t="shared" si="471"/>
        <v>0</v>
      </c>
      <c r="V1539" s="89">
        <f t="shared" si="472"/>
        <v>0</v>
      </c>
      <c r="W1539" s="90">
        <f t="shared" si="473"/>
        <v>0</v>
      </c>
      <c r="X1539" s="90">
        <f t="shared" si="474"/>
        <v>0</v>
      </c>
      <c r="Y1539" s="89">
        <f t="shared" si="475"/>
        <v>0</v>
      </c>
      <c r="Z1539" s="89">
        <f t="shared" si="476"/>
        <v>0</v>
      </c>
      <c r="AA1539" s="87"/>
      <c r="AB1539" s="87"/>
      <c r="AD1539" s="186" t="s">
        <v>145</v>
      </c>
    </row>
    <row r="1540" spans="1:30" s="74" customFormat="1" ht="12.95" customHeight="1">
      <c r="A1540" s="75" t="str">
        <f t="shared" si="477"/>
        <v/>
      </c>
      <c r="B1540" s="76">
        <f t="shared" si="478"/>
        <v>357</v>
      </c>
      <c r="C1540" s="77">
        <f t="shared" si="479"/>
        <v>0</v>
      </c>
      <c r="D1540" s="78" t="str">
        <f t="shared" si="480"/>
        <v/>
      </c>
      <c r="E1540" s="79">
        <f t="shared" si="481"/>
        <v>4.7</v>
      </c>
      <c r="F1540" s="80">
        <v>700</v>
      </c>
      <c r="G1540" s="81">
        <v>56.01</v>
      </c>
      <c r="H1540" s="81">
        <v>53.6</v>
      </c>
      <c r="I1540" s="81">
        <v>2.4099999999999966</v>
      </c>
      <c r="J1540" s="81" t="s">
        <v>105</v>
      </c>
      <c r="K1540" s="81" t="s">
        <v>95</v>
      </c>
      <c r="L1540" s="82">
        <v>0</v>
      </c>
      <c r="M1540" s="83" t="s">
        <v>100</v>
      </c>
      <c r="N1540" s="83" t="s">
        <v>100</v>
      </c>
      <c r="O1540" s="83" t="s">
        <v>100</v>
      </c>
      <c r="P1540" s="84">
        <v>0</v>
      </c>
      <c r="Q1540" s="85">
        <f t="shared" si="482"/>
        <v>1</v>
      </c>
      <c r="R1540" s="91">
        <v>14280</v>
      </c>
      <c r="S1540" s="87"/>
      <c r="T1540" s="88">
        <f>IF(S1540=0,0,SUM($S$5:S1540))</f>
        <v>0</v>
      </c>
      <c r="U1540" s="89">
        <f t="shared" si="471"/>
        <v>0</v>
      </c>
      <c r="V1540" s="89">
        <f t="shared" si="472"/>
        <v>0</v>
      </c>
      <c r="W1540" s="90">
        <f t="shared" si="473"/>
        <v>0</v>
      </c>
      <c r="X1540" s="90">
        <f t="shared" si="474"/>
        <v>0</v>
      </c>
      <c r="Y1540" s="89">
        <f t="shared" si="475"/>
        <v>0</v>
      </c>
      <c r="Z1540" s="89">
        <f t="shared" si="476"/>
        <v>0</v>
      </c>
      <c r="AA1540" s="87"/>
      <c r="AB1540" s="87"/>
      <c r="AD1540" s="186" t="s">
        <v>145</v>
      </c>
    </row>
    <row r="1541" spans="1:30" s="74" customFormat="1" ht="12.95" customHeight="1">
      <c r="A1541" s="75" t="str">
        <f t="shared" si="477"/>
        <v/>
      </c>
      <c r="B1541" s="76">
        <f t="shared" si="478"/>
        <v>357</v>
      </c>
      <c r="C1541" s="77">
        <f t="shared" si="479"/>
        <v>5.4</v>
      </c>
      <c r="D1541" s="78" t="str">
        <f t="shared" si="480"/>
        <v/>
      </c>
      <c r="E1541" s="79">
        <f t="shared" si="481"/>
        <v>5.4</v>
      </c>
      <c r="F1541" s="80">
        <v>700</v>
      </c>
      <c r="G1541" s="81">
        <v>56.02</v>
      </c>
      <c r="H1541" s="81">
        <v>53.62</v>
      </c>
      <c r="I1541" s="81">
        <v>2.4000000000000057</v>
      </c>
      <c r="J1541" s="81" t="s">
        <v>105</v>
      </c>
      <c r="K1541" s="81" t="s">
        <v>95</v>
      </c>
      <c r="L1541" s="82">
        <v>0</v>
      </c>
      <c r="M1541" s="83" t="s">
        <v>124</v>
      </c>
      <c r="N1541" s="83" t="s">
        <v>100</v>
      </c>
      <c r="O1541" s="83" t="s">
        <v>100</v>
      </c>
      <c r="P1541" s="84">
        <v>0</v>
      </c>
      <c r="Q1541" s="85">
        <f t="shared" si="482"/>
        <v>1</v>
      </c>
      <c r="R1541" s="91">
        <v>14285.4</v>
      </c>
      <c r="S1541" s="87"/>
      <c r="T1541" s="88">
        <f>IF(S1541=0,0,SUM($S$5:S1541))</f>
        <v>0</v>
      </c>
      <c r="U1541" s="89">
        <f t="shared" si="471"/>
        <v>0</v>
      </c>
      <c r="V1541" s="89">
        <f t="shared" si="472"/>
        <v>0</v>
      </c>
      <c r="W1541" s="90">
        <f t="shared" si="473"/>
        <v>0</v>
      </c>
      <c r="X1541" s="90">
        <f t="shared" si="474"/>
        <v>0</v>
      </c>
      <c r="Y1541" s="89">
        <f t="shared" si="475"/>
        <v>0</v>
      </c>
      <c r="Z1541" s="89">
        <f t="shared" si="476"/>
        <v>0</v>
      </c>
      <c r="AA1541" s="87"/>
      <c r="AB1541" s="87"/>
      <c r="AD1541" s="186" t="s">
        <v>145</v>
      </c>
    </row>
    <row r="1542" spans="1:30" s="74" customFormat="1" ht="12.95" customHeight="1">
      <c r="A1542" s="75" t="str">
        <f t="shared" si="477"/>
        <v/>
      </c>
      <c r="B1542" s="76">
        <f t="shared" si="478"/>
        <v>358</v>
      </c>
      <c r="C1542" s="77">
        <f t="shared" si="479"/>
        <v>0</v>
      </c>
      <c r="D1542" s="78" t="str">
        <f t="shared" si="480"/>
        <v/>
      </c>
      <c r="E1542" s="79">
        <f t="shared" si="481"/>
        <v>34.6</v>
      </c>
      <c r="F1542" s="80">
        <v>700</v>
      </c>
      <c r="G1542" s="81">
        <v>56.14</v>
      </c>
      <c r="H1542" s="81">
        <v>53.76</v>
      </c>
      <c r="I1542" s="81">
        <v>2.3800000000000026</v>
      </c>
      <c r="J1542" s="81" t="s">
        <v>105</v>
      </c>
      <c r="K1542" s="81" t="s">
        <v>95</v>
      </c>
      <c r="L1542" s="82">
        <v>0</v>
      </c>
      <c r="M1542" s="83" t="s">
        <v>100</v>
      </c>
      <c r="N1542" s="83" t="s">
        <v>100</v>
      </c>
      <c r="O1542" s="83" t="s">
        <v>100</v>
      </c>
      <c r="P1542" s="84">
        <v>0</v>
      </c>
      <c r="Q1542" s="85">
        <f t="shared" si="482"/>
        <v>1</v>
      </c>
      <c r="R1542" s="91">
        <v>14320</v>
      </c>
      <c r="S1542" s="87"/>
      <c r="T1542" s="88">
        <f>IF(S1542=0,0,SUM($S$5:S1542))</f>
        <v>0</v>
      </c>
      <c r="U1542" s="89">
        <f t="shared" si="471"/>
        <v>0</v>
      </c>
      <c r="V1542" s="89">
        <f t="shared" si="472"/>
        <v>0</v>
      </c>
      <c r="W1542" s="90">
        <f t="shared" si="473"/>
        <v>0</v>
      </c>
      <c r="X1542" s="90">
        <f t="shared" si="474"/>
        <v>0</v>
      </c>
      <c r="Y1542" s="89">
        <f t="shared" si="475"/>
        <v>0</v>
      </c>
      <c r="Z1542" s="89">
        <f t="shared" si="476"/>
        <v>0</v>
      </c>
      <c r="AA1542" s="87"/>
      <c r="AB1542" s="87"/>
      <c r="AD1542" s="186" t="s">
        <v>145</v>
      </c>
    </row>
    <row r="1543" spans="1:30" s="74" customFormat="1" ht="12.95" customHeight="1">
      <c r="A1543" s="75" t="str">
        <f t="shared" si="477"/>
        <v/>
      </c>
      <c r="B1543" s="76">
        <f t="shared" si="478"/>
        <v>358</v>
      </c>
      <c r="C1543" s="77">
        <f t="shared" si="479"/>
        <v>3.8</v>
      </c>
      <c r="D1543" s="78" t="str">
        <f t="shared" si="480"/>
        <v>(전)</v>
      </c>
      <c r="E1543" s="79">
        <f t="shared" si="481"/>
        <v>3.8</v>
      </c>
      <c r="F1543" s="80">
        <v>700</v>
      </c>
      <c r="G1543" s="81">
        <v>56.15</v>
      </c>
      <c r="H1543" s="81">
        <v>53.78</v>
      </c>
      <c r="I1543" s="81">
        <v>2.3699999999999974</v>
      </c>
      <c r="J1543" s="81" t="s">
        <v>105</v>
      </c>
      <c r="K1543" s="81" t="s">
        <v>95</v>
      </c>
      <c r="L1543" s="82">
        <v>0</v>
      </c>
      <c r="M1543" s="83" t="s">
        <v>100</v>
      </c>
      <c r="N1543" s="83" t="s">
        <v>100</v>
      </c>
      <c r="O1543" s="83" t="s">
        <v>100</v>
      </c>
      <c r="P1543" s="84">
        <v>0</v>
      </c>
      <c r="Q1543" s="85">
        <f t="shared" si="482"/>
        <v>1</v>
      </c>
      <c r="R1543" s="91">
        <v>14323.8</v>
      </c>
      <c r="S1543" s="87"/>
      <c r="T1543" s="88">
        <f>IF(S1543=0,0,SUM($S$5:S1543))</f>
        <v>0</v>
      </c>
      <c r="U1543" s="89">
        <f t="shared" si="471"/>
        <v>0</v>
      </c>
      <c r="V1543" s="89">
        <f t="shared" si="472"/>
        <v>0</v>
      </c>
      <c r="W1543" s="90">
        <f t="shared" si="473"/>
        <v>0</v>
      </c>
      <c r="X1543" s="90">
        <f t="shared" si="474"/>
        <v>0</v>
      </c>
      <c r="Y1543" s="89">
        <f t="shared" si="475"/>
        <v>0</v>
      </c>
      <c r="Z1543" s="89">
        <f t="shared" si="476"/>
        <v>0</v>
      </c>
      <c r="AA1543" s="87"/>
      <c r="AB1543" s="87"/>
      <c r="AD1543" s="186" t="s">
        <v>145</v>
      </c>
    </row>
    <row r="1544" spans="1:30" s="74" customFormat="1" ht="12.95" customHeight="1">
      <c r="A1544" s="75" t="str">
        <f t="shared" si="477"/>
        <v/>
      </c>
      <c r="B1544" s="76">
        <f t="shared" si="478"/>
        <v>358</v>
      </c>
      <c r="C1544" s="77">
        <f t="shared" si="479"/>
        <v>3.8</v>
      </c>
      <c r="D1544" s="78" t="str">
        <f t="shared" si="480"/>
        <v>(후)</v>
      </c>
      <c r="E1544" s="79">
        <f t="shared" si="481"/>
        <v>0</v>
      </c>
      <c r="F1544" s="80">
        <v>700</v>
      </c>
      <c r="G1544" s="81">
        <v>56.15</v>
      </c>
      <c r="H1544" s="81">
        <v>53.78</v>
      </c>
      <c r="I1544" s="81">
        <v>2.3699999999999974</v>
      </c>
      <c r="J1544" s="81" t="s">
        <v>103</v>
      </c>
      <c r="K1544" s="81" t="s">
        <v>95</v>
      </c>
      <c r="L1544" s="82">
        <v>0</v>
      </c>
      <c r="M1544" s="83" t="s">
        <v>100</v>
      </c>
      <c r="N1544" s="83" t="s">
        <v>100</v>
      </c>
      <c r="O1544" s="83" t="s">
        <v>100</v>
      </c>
      <c r="P1544" s="84">
        <v>0</v>
      </c>
      <c r="Q1544" s="85">
        <f t="shared" si="482"/>
        <v>1</v>
      </c>
      <c r="R1544" s="91">
        <v>14323.8</v>
      </c>
      <c r="S1544" s="87"/>
      <c r="T1544" s="88">
        <f>IF(S1544=0,0,SUM($S$5:S1544))</f>
        <v>0</v>
      </c>
      <c r="U1544" s="89">
        <f t="shared" si="471"/>
        <v>0</v>
      </c>
      <c r="V1544" s="89">
        <f t="shared" si="472"/>
        <v>0</v>
      </c>
      <c r="W1544" s="90">
        <f t="shared" si="473"/>
        <v>0</v>
      </c>
      <c r="X1544" s="90">
        <f t="shared" si="474"/>
        <v>0</v>
      </c>
      <c r="Y1544" s="89">
        <f t="shared" si="475"/>
        <v>0</v>
      </c>
      <c r="Z1544" s="89">
        <f t="shared" si="476"/>
        <v>0</v>
      </c>
      <c r="AA1544" s="87"/>
      <c r="AB1544" s="87"/>
      <c r="AD1544" s="186" t="s">
        <v>145</v>
      </c>
    </row>
    <row r="1545" spans="1:30" s="74" customFormat="1" ht="12.95" customHeight="1">
      <c r="A1545" s="75" t="str">
        <f t="shared" si="477"/>
        <v/>
      </c>
      <c r="B1545" s="76">
        <f t="shared" si="478"/>
        <v>358</v>
      </c>
      <c r="C1545" s="77">
        <f t="shared" si="479"/>
        <v>21</v>
      </c>
      <c r="D1545" s="78" t="str">
        <f t="shared" si="480"/>
        <v/>
      </c>
      <c r="E1545" s="79">
        <f t="shared" si="481"/>
        <v>17.2</v>
      </c>
      <c r="F1545" s="80">
        <v>700</v>
      </c>
      <c r="G1545" s="81">
        <v>56.21</v>
      </c>
      <c r="H1545" s="81">
        <v>53.85</v>
      </c>
      <c r="I1545" s="81">
        <v>2.3599999999999994</v>
      </c>
      <c r="J1545" s="81" t="s">
        <v>103</v>
      </c>
      <c r="K1545" s="81" t="s">
        <v>95</v>
      </c>
      <c r="L1545" s="82">
        <v>0</v>
      </c>
      <c r="M1545" s="83" t="s">
        <v>104</v>
      </c>
      <c r="N1545" s="83" t="s">
        <v>100</v>
      </c>
      <c r="O1545" s="83" t="s">
        <v>100</v>
      </c>
      <c r="P1545" s="84">
        <v>0</v>
      </c>
      <c r="Q1545" s="85">
        <f t="shared" si="482"/>
        <v>1</v>
      </c>
      <c r="R1545" s="91">
        <v>14341</v>
      </c>
      <c r="S1545" s="87"/>
      <c r="T1545" s="88">
        <f>IF(S1545=0,0,SUM($S$5:S1545))</f>
        <v>0</v>
      </c>
      <c r="U1545" s="89">
        <f t="shared" si="471"/>
        <v>0</v>
      </c>
      <c r="V1545" s="89">
        <f t="shared" si="472"/>
        <v>0</v>
      </c>
      <c r="W1545" s="90">
        <f t="shared" si="473"/>
        <v>0</v>
      </c>
      <c r="X1545" s="90">
        <f t="shared" si="474"/>
        <v>0</v>
      </c>
      <c r="Y1545" s="89">
        <f t="shared" si="475"/>
        <v>0</v>
      </c>
      <c r="Z1545" s="89">
        <f t="shared" si="476"/>
        <v>0</v>
      </c>
      <c r="AA1545" s="87"/>
      <c r="AB1545" s="87"/>
      <c r="AD1545" s="186" t="s">
        <v>145</v>
      </c>
    </row>
    <row r="1546" spans="1:30" s="74" customFormat="1" ht="12.95" customHeight="1">
      <c r="A1546" s="75" t="str">
        <f t="shared" si="477"/>
        <v/>
      </c>
      <c r="B1546" s="76">
        <f t="shared" si="478"/>
        <v>359</v>
      </c>
      <c r="C1546" s="77">
        <f t="shared" si="479"/>
        <v>0</v>
      </c>
      <c r="D1546" s="78" t="str">
        <f t="shared" si="480"/>
        <v/>
      </c>
      <c r="E1546" s="79">
        <f t="shared" si="481"/>
        <v>19</v>
      </c>
      <c r="F1546" s="80">
        <v>700</v>
      </c>
      <c r="G1546" s="81">
        <v>56.27</v>
      </c>
      <c r="H1546" s="81">
        <v>53.93</v>
      </c>
      <c r="I1546" s="81">
        <v>2.3400000000000034</v>
      </c>
      <c r="J1546" s="81" t="s">
        <v>103</v>
      </c>
      <c r="K1546" s="81" t="s">
        <v>95</v>
      </c>
      <c r="L1546" s="82">
        <v>0</v>
      </c>
      <c r="M1546" s="83" t="s">
        <v>100</v>
      </c>
      <c r="N1546" s="83" t="s">
        <v>100</v>
      </c>
      <c r="O1546" s="83" t="s">
        <v>100</v>
      </c>
      <c r="P1546" s="84">
        <v>0</v>
      </c>
      <c r="Q1546" s="85">
        <f t="shared" si="482"/>
        <v>1</v>
      </c>
      <c r="R1546" s="91">
        <v>14360</v>
      </c>
      <c r="S1546" s="87"/>
      <c r="T1546" s="88">
        <f>IF(S1546=0,0,SUM($S$5:S1546))</f>
        <v>0</v>
      </c>
      <c r="U1546" s="89">
        <f t="shared" si="471"/>
        <v>0</v>
      </c>
      <c r="V1546" s="89">
        <f t="shared" si="472"/>
        <v>0</v>
      </c>
      <c r="W1546" s="90">
        <f t="shared" si="473"/>
        <v>0</v>
      </c>
      <c r="X1546" s="90">
        <f t="shared" si="474"/>
        <v>0</v>
      </c>
      <c r="Y1546" s="89">
        <f t="shared" si="475"/>
        <v>0</v>
      </c>
      <c r="Z1546" s="89">
        <f t="shared" si="476"/>
        <v>0</v>
      </c>
      <c r="AA1546" s="87"/>
      <c r="AB1546" s="87"/>
      <c r="AD1546" s="186" t="s">
        <v>145</v>
      </c>
    </row>
    <row r="1547" spans="1:30" s="74" customFormat="1" ht="12.95" customHeight="1">
      <c r="A1547" s="75" t="str">
        <f t="shared" si="477"/>
        <v/>
      </c>
      <c r="B1547" s="76">
        <f t="shared" si="478"/>
        <v>359</v>
      </c>
      <c r="C1547" s="77">
        <f t="shared" si="479"/>
        <v>8.9</v>
      </c>
      <c r="D1547" s="78" t="str">
        <f t="shared" si="480"/>
        <v/>
      </c>
      <c r="E1547" s="79">
        <f t="shared" si="481"/>
        <v>8.9</v>
      </c>
      <c r="F1547" s="80">
        <v>700</v>
      </c>
      <c r="G1547" s="81">
        <v>56.3</v>
      </c>
      <c r="H1547" s="81">
        <v>53.97</v>
      </c>
      <c r="I1547" s="81">
        <v>2.3299999999999983</v>
      </c>
      <c r="J1547" s="81" t="s">
        <v>103</v>
      </c>
      <c r="K1547" s="81" t="s">
        <v>95</v>
      </c>
      <c r="L1547" s="82">
        <v>0</v>
      </c>
      <c r="M1547" s="83" t="s">
        <v>100</v>
      </c>
      <c r="N1547" s="83" t="s">
        <v>100</v>
      </c>
      <c r="O1547" s="83" t="s">
        <v>100</v>
      </c>
      <c r="P1547" s="84">
        <v>0</v>
      </c>
      <c r="Q1547" s="85">
        <f t="shared" si="482"/>
        <v>1</v>
      </c>
      <c r="R1547" s="91">
        <v>14368.9</v>
      </c>
      <c r="S1547" s="87"/>
      <c r="T1547" s="88">
        <f>IF(S1547=0,0,SUM($S$5:S1547))</f>
        <v>0</v>
      </c>
      <c r="U1547" s="89">
        <f t="shared" si="471"/>
        <v>0</v>
      </c>
      <c r="V1547" s="89">
        <f t="shared" si="472"/>
        <v>0</v>
      </c>
      <c r="W1547" s="90">
        <f t="shared" si="473"/>
        <v>0</v>
      </c>
      <c r="X1547" s="90">
        <f t="shared" si="474"/>
        <v>0</v>
      </c>
      <c r="Y1547" s="89">
        <f t="shared" si="475"/>
        <v>0</v>
      </c>
      <c r="Z1547" s="89">
        <f t="shared" si="476"/>
        <v>0</v>
      </c>
      <c r="AA1547" s="87"/>
      <c r="AB1547" s="87"/>
      <c r="AD1547" s="186" t="s">
        <v>145</v>
      </c>
    </row>
    <row r="1548" spans="1:30" s="74" customFormat="1" ht="12.95" customHeight="1">
      <c r="A1548" s="75" t="str">
        <f t="shared" si="477"/>
        <v/>
      </c>
      <c r="B1548" s="76">
        <f t="shared" si="478"/>
        <v>359</v>
      </c>
      <c r="C1548" s="77">
        <f t="shared" si="479"/>
        <v>26.9</v>
      </c>
      <c r="D1548" s="78" t="str">
        <f t="shared" si="480"/>
        <v/>
      </c>
      <c r="E1548" s="79">
        <f t="shared" si="481"/>
        <v>18</v>
      </c>
      <c r="F1548" s="80">
        <v>700</v>
      </c>
      <c r="G1548" s="81">
        <v>56.34</v>
      </c>
      <c r="H1548" s="81">
        <v>54.04</v>
      </c>
      <c r="I1548" s="81">
        <v>2.3000000000000043</v>
      </c>
      <c r="J1548" s="81" t="s">
        <v>103</v>
      </c>
      <c r="K1548" s="81" t="s">
        <v>95</v>
      </c>
      <c r="L1548" s="82">
        <v>0</v>
      </c>
      <c r="M1548" s="83" t="s">
        <v>104</v>
      </c>
      <c r="N1548" s="83" t="s">
        <v>100</v>
      </c>
      <c r="O1548" s="83" t="s">
        <v>100</v>
      </c>
      <c r="P1548" s="84">
        <v>0</v>
      </c>
      <c r="Q1548" s="85">
        <f t="shared" si="482"/>
        <v>1</v>
      </c>
      <c r="R1548" s="91">
        <v>14386.9</v>
      </c>
      <c r="S1548" s="87"/>
      <c r="T1548" s="88">
        <f>IF(S1548=0,0,SUM($S$5:S1548))</f>
        <v>0</v>
      </c>
      <c r="U1548" s="89">
        <f t="shared" si="471"/>
        <v>0</v>
      </c>
      <c r="V1548" s="89">
        <f t="shared" si="472"/>
        <v>0</v>
      </c>
      <c r="W1548" s="90">
        <f t="shared" si="473"/>
        <v>0</v>
      </c>
      <c r="X1548" s="90">
        <f t="shared" si="474"/>
        <v>0</v>
      </c>
      <c r="Y1548" s="89">
        <f t="shared" si="475"/>
        <v>0</v>
      </c>
      <c r="Z1548" s="89">
        <f t="shared" si="476"/>
        <v>0</v>
      </c>
      <c r="AA1548" s="87"/>
      <c r="AB1548" s="87"/>
      <c r="AD1548" s="186" t="s">
        <v>145</v>
      </c>
    </row>
    <row r="1549" spans="1:30" s="74" customFormat="1" ht="12.95" customHeight="1">
      <c r="A1549" s="75" t="str">
        <f t="shared" si="477"/>
        <v/>
      </c>
      <c r="B1549" s="76">
        <f t="shared" si="478"/>
        <v>360</v>
      </c>
      <c r="C1549" s="77">
        <f t="shared" si="479"/>
        <v>0</v>
      </c>
      <c r="D1549" s="78" t="str">
        <f t="shared" si="480"/>
        <v/>
      </c>
      <c r="E1549" s="79">
        <f t="shared" si="481"/>
        <v>13.1</v>
      </c>
      <c r="F1549" s="80">
        <v>700</v>
      </c>
      <c r="G1549" s="81">
        <v>56.38</v>
      </c>
      <c r="H1549" s="81">
        <v>54.1</v>
      </c>
      <c r="I1549" s="81">
        <v>2.2800000000000011</v>
      </c>
      <c r="J1549" s="81" t="s">
        <v>103</v>
      </c>
      <c r="K1549" s="81" t="s">
        <v>95</v>
      </c>
      <c r="L1549" s="82">
        <v>0</v>
      </c>
      <c r="M1549" s="83" t="s">
        <v>100</v>
      </c>
      <c r="N1549" s="83" t="s">
        <v>100</v>
      </c>
      <c r="O1549" s="83" t="s">
        <v>100</v>
      </c>
      <c r="P1549" s="84">
        <v>0</v>
      </c>
      <c r="Q1549" s="85">
        <f t="shared" si="482"/>
        <v>1</v>
      </c>
      <c r="R1549" s="91">
        <v>14400</v>
      </c>
      <c r="S1549" s="87"/>
      <c r="T1549" s="88">
        <f>IF(S1549=0,0,SUM($S$5:S1549))</f>
        <v>0</v>
      </c>
      <c r="U1549" s="89">
        <f t="shared" si="471"/>
        <v>0</v>
      </c>
      <c r="V1549" s="89">
        <f t="shared" si="472"/>
        <v>0</v>
      </c>
      <c r="W1549" s="90">
        <f t="shared" si="473"/>
        <v>0</v>
      </c>
      <c r="X1549" s="90">
        <f t="shared" si="474"/>
        <v>0</v>
      </c>
      <c r="Y1549" s="89">
        <f t="shared" si="475"/>
        <v>0</v>
      </c>
      <c r="Z1549" s="89">
        <f t="shared" si="476"/>
        <v>0</v>
      </c>
      <c r="AA1549" s="87"/>
      <c r="AB1549" s="87"/>
      <c r="AD1549" s="186" t="s">
        <v>145</v>
      </c>
    </row>
    <row r="1550" spans="1:30" s="74" customFormat="1" ht="12.95" customHeight="1">
      <c r="A1550" s="75" t="str">
        <f t="shared" si="477"/>
        <v/>
      </c>
      <c r="B1550" s="76">
        <f t="shared" si="478"/>
        <v>361</v>
      </c>
      <c r="C1550" s="77">
        <f t="shared" si="479"/>
        <v>0</v>
      </c>
      <c r="D1550" s="78" t="str">
        <f t="shared" si="480"/>
        <v/>
      </c>
      <c r="E1550" s="79">
        <f t="shared" si="481"/>
        <v>40</v>
      </c>
      <c r="F1550" s="80">
        <v>700</v>
      </c>
      <c r="G1550" s="81">
        <v>56.48</v>
      </c>
      <c r="H1550" s="81">
        <v>54.26</v>
      </c>
      <c r="I1550" s="81">
        <v>2.2199999999999989</v>
      </c>
      <c r="J1550" s="81" t="s">
        <v>103</v>
      </c>
      <c r="K1550" s="81" t="s">
        <v>95</v>
      </c>
      <c r="L1550" s="82">
        <v>0</v>
      </c>
      <c r="M1550" s="83" t="s">
        <v>100</v>
      </c>
      <c r="N1550" s="83" t="s">
        <v>100</v>
      </c>
      <c r="O1550" s="83" t="s">
        <v>100</v>
      </c>
      <c r="P1550" s="84">
        <v>0</v>
      </c>
      <c r="Q1550" s="85">
        <f t="shared" si="482"/>
        <v>1</v>
      </c>
      <c r="R1550" s="91">
        <v>14440</v>
      </c>
      <c r="S1550" s="87"/>
      <c r="T1550" s="88">
        <f>IF(S1550=0,0,SUM($S$5:S1550))</f>
        <v>0</v>
      </c>
      <c r="U1550" s="89">
        <f t="shared" si="471"/>
        <v>0</v>
      </c>
      <c r="V1550" s="89">
        <f t="shared" si="472"/>
        <v>0</v>
      </c>
      <c r="W1550" s="90">
        <f t="shared" si="473"/>
        <v>0</v>
      </c>
      <c r="X1550" s="90">
        <f t="shared" si="474"/>
        <v>0</v>
      </c>
      <c r="Y1550" s="89">
        <f t="shared" si="475"/>
        <v>0</v>
      </c>
      <c r="Z1550" s="89">
        <f t="shared" si="476"/>
        <v>0</v>
      </c>
      <c r="AA1550" s="87"/>
      <c r="AB1550" s="87"/>
      <c r="AD1550" s="186" t="s">
        <v>145</v>
      </c>
    </row>
    <row r="1551" spans="1:30" s="74" customFormat="1" ht="12.95" customHeight="1">
      <c r="A1551" s="75" t="str">
        <f t="shared" si="477"/>
        <v/>
      </c>
      <c r="B1551" s="76">
        <f t="shared" si="478"/>
        <v>361</v>
      </c>
      <c r="C1551" s="77">
        <f t="shared" si="479"/>
        <v>8.9</v>
      </c>
      <c r="D1551" s="78" t="str">
        <f t="shared" si="480"/>
        <v/>
      </c>
      <c r="E1551" s="79">
        <f t="shared" si="481"/>
        <v>8.9</v>
      </c>
      <c r="F1551" s="80">
        <v>700</v>
      </c>
      <c r="G1551" s="81">
        <v>56.5</v>
      </c>
      <c r="H1551" s="81">
        <v>54.3</v>
      </c>
      <c r="I1551" s="81">
        <v>2.2000000000000028</v>
      </c>
      <c r="J1551" s="81" t="s">
        <v>103</v>
      </c>
      <c r="K1551" s="81" t="s">
        <v>95</v>
      </c>
      <c r="L1551" s="82">
        <v>0</v>
      </c>
      <c r="M1551" s="83" t="s">
        <v>100</v>
      </c>
      <c r="N1551" s="83" t="s">
        <v>100</v>
      </c>
      <c r="O1551" s="83" t="s">
        <v>100</v>
      </c>
      <c r="P1551" s="84">
        <v>0</v>
      </c>
      <c r="Q1551" s="85">
        <f t="shared" si="482"/>
        <v>1</v>
      </c>
      <c r="R1551" s="91">
        <v>14448.9</v>
      </c>
      <c r="S1551" s="87"/>
      <c r="T1551" s="88">
        <f>IF(S1551=0,0,SUM($S$5:S1551))</f>
        <v>0</v>
      </c>
      <c r="U1551" s="89">
        <f t="shared" si="471"/>
        <v>0</v>
      </c>
      <c r="V1551" s="89">
        <f t="shared" si="472"/>
        <v>0</v>
      </c>
      <c r="W1551" s="90">
        <f t="shared" si="473"/>
        <v>0</v>
      </c>
      <c r="X1551" s="90">
        <f t="shared" si="474"/>
        <v>0</v>
      </c>
      <c r="Y1551" s="89">
        <f t="shared" si="475"/>
        <v>0</v>
      </c>
      <c r="Z1551" s="89">
        <f t="shared" si="476"/>
        <v>0</v>
      </c>
      <c r="AA1551" s="87"/>
      <c r="AB1551" s="87"/>
      <c r="AD1551" s="186" t="s">
        <v>145</v>
      </c>
    </row>
    <row r="1552" spans="1:30" s="74" customFormat="1" ht="12.95" customHeight="1">
      <c r="A1552" s="75" t="str">
        <f t="shared" si="477"/>
        <v/>
      </c>
      <c r="B1552" s="76">
        <f t="shared" si="478"/>
        <v>361</v>
      </c>
      <c r="C1552" s="77">
        <f t="shared" si="479"/>
        <v>29.6</v>
      </c>
      <c r="D1552" s="78" t="str">
        <f t="shared" si="480"/>
        <v/>
      </c>
      <c r="E1552" s="79">
        <f t="shared" si="481"/>
        <v>20.7</v>
      </c>
      <c r="F1552" s="80">
        <v>700</v>
      </c>
      <c r="G1552" s="81">
        <v>56.55</v>
      </c>
      <c r="H1552" s="81">
        <v>54.35</v>
      </c>
      <c r="I1552" s="81">
        <v>2.1999999999999957</v>
      </c>
      <c r="J1552" s="81" t="s">
        <v>103</v>
      </c>
      <c r="K1552" s="81" t="s">
        <v>95</v>
      </c>
      <c r="L1552" s="82">
        <v>0</v>
      </c>
      <c r="M1552" s="83" t="s">
        <v>100</v>
      </c>
      <c r="N1552" s="83" t="s">
        <v>100</v>
      </c>
      <c r="O1552" s="83" t="s">
        <v>100</v>
      </c>
      <c r="P1552" s="84">
        <v>0</v>
      </c>
      <c r="Q1552" s="85">
        <f t="shared" si="482"/>
        <v>1</v>
      </c>
      <c r="R1552" s="91">
        <v>14469.6</v>
      </c>
      <c r="S1552" s="87"/>
      <c r="T1552" s="88">
        <f>IF(S1552=0,0,SUM($S$5:S1552))</f>
        <v>0</v>
      </c>
      <c r="U1552" s="89">
        <f t="shared" si="471"/>
        <v>0</v>
      </c>
      <c r="V1552" s="89">
        <f t="shared" si="472"/>
        <v>0</v>
      </c>
      <c r="W1552" s="90">
        <f t="shared" si="473"/>
        <v>0</v>
      </c>
      <c r="X1552" s="90">
        <f t="shared" si="474"/>
        <v>0</v>
      </c>
      <c r="Y1552" s="89">
        <f t="shared" si="475"/>
        <v>0</v>
      </c>
      <c r="Z1552" s="89">
        <f t="shared" si="476"/>
        <v>0</v>
      </c>
      <c r="AA1552" s="87"/>
      <c r="AB1552" s="87"/>
      <c r="AD1552" s="186" t="s">
        <v>145</v>
      </c>
    </row>
    <row r="1553" spans="1:30" s="74" customFormat="1" ht="12.95" customHeight="1">
      <c r="A1553" s="75" t="str">
        <f t="shared" si="477"/>
        <v/>
      </c>
      <c r="B1553" s="76">
        <f t="shared" si="478"/>
        <v>361</v>
      </c>
      <c r="C1553" s="77">
        <f t="shared" si="479"/>
        <v>36.9</v>
      </c>
      <c r="D1553" s="78" t="str">
        <f t="shared" si="480"/>
        <v/>
      </c>
      <c r="E1553" s="79">
        <f t="shared" si="481"/>
        <v>7.3</v>
      </c>
      <c r="F1553" s="80">
        <v>700</v>
      </c>
      <c r="G1553" s="81">
        <v>56.55</v>
      </c>
      <c r="H1553" s="81">
        <v>54.37</v>
      </c>
      <c r="I1553" s="81">
        <v>2.1799999999999997</v>
      </c>
      <c r="J1553" s="81" t="s">
        <v>103</v>
      </c>
      <c r="K1553" s="81" t="s">
        <v>95</v>
      </c>
      <c r="L1553" s="82">
        <v>0</v>
      </c>
      <c r="M1553" s="83" t="s">
        <v>104</v>
      </c>
      <c r="N1553" s="83" t="s">
        <v>100</v>
      </c>
      <c r="O1553" s="83" t="s">
        <v>100</v>
      </c>
      <c r="P1553" s="84">
        <v>0</v>
      </c>
      <c r="Q1553" s="85">
        <f t="shared" si="482"/>
        <v>1</v>
      </c>
      <c r="R1553" s="91">
        <v>14476.9</v>
      </c>
      <c r="S1553" s="87"/>
      <c r="T1553" s="88">
        <f>IF(S1553=0,0,SUM($S$5:S1553))</f>
        <v>0</v>
      </c>
      <c r="U1553" s="89">
        <f t="shared" si="471"/>
        <v>0</v>
      </c>
      <c r="V1553" s="89">
        <f t="shared" si="472"/>
        <v>0</v>
      </c>
      <c r="W1553" s="90">
        <f t="shared" si="473"/>
        <v>0</v>
      </c>
      <c r="X1553" s="90">
        <f t="shared" si="474"/>
        <v>0</v>
      </c>
      <c r="Y1553" s="89">
        <f t="shared" si="475"/>
        <v>0</v>
      </c>
      <c r="Z1553" s="89">
        <f t="shared" si="476"/>
        <v>0</v>
      </c>
      <c r="AA1553" s="87"/>
      <c r="AB1553" s="87"/>
      <c r="AD1553" s="186" t="s">
        <v>145</v>
      </c>
    </row>
    <row r="1554" spans="1:30" s="74" customFormat="1" ht="12.95" customHeight="1">
      <c r="A1554" s="75" t="str">
        <f t="shared" si="477"/>
        <v/>
      </c>
      <c r="B1554" s="76">
        <f t="shared" si="478"/>
        <v>362</v>
      </c>
      <c r="C1554" s="77">
        <f t="shared" si="479"/>
        <v>0</v>
      </c>
      <c r="D1554" s="78" t="str">
        <f t="shared" si="480"/>
        <v/>
      </c>
      <c r="E1554" s="79">
        <f t="shared" si="481"/>
        <v>3.1</v>
      </c>
      <c r="F1554" s="80">
        <v>700</v>
      </c>
      <c r="G1554" s="81">
        <v>56.55</v>
      </c>
      <c r="H1554" s="81">
        <v>54.38</v>
      </c>
      <c r="I1554" s="81">
        <v>2.1699999999999946</v>
      </c>
      <c r="J1554" s="81" t="s">
        <v>103</v>
      </c>
      <c r="K1554" s="81" t="s">
        <v>95</v>
      </c>
      <c r="L1554" s="82">
        <v>0</v>
      </c>
      <c r="M1554" s="83" t="s">
        <v>100</v>
      </c>
      <c r="N1554" s="83" t="s">
        <v>100</v>
      </c>
      <c r="O1554" s="83" t="s">
        <v>100</v>
      </c>
      <c r="P1554" s="84">
        <v>0</v>
      </c>
      <c r="Q1554" s="85">
        <f t="shared" si="482"/>
        <v>1</v>
      </c>
      <c r="R1554" s="91">
        <v>14480</v>
      </c>
      <c r="S1554" s="87"/>
      <c r="T1554" s="88">
        <f>IF(S1554=0,0,SUM($S$5:S1554))</f>
        <v>0</v>
      </c>
      <c r="U1554" s="89">
        <f t="shared" si="471"/>
        <v>0</v>
      </c>
      <c r="V1554" s="89">
        <f t="shared" si="472"/>
        <v>0</v>
      </c>
      <c r="W1554" s="90">
        <f t="shared" si="473"/>
        <v>0</v>
      </c>
      <c r="X1554" s="90">
        <f t="shared" si="474"/>
        <v>0</v>
      </c>
      <c r="Y1554" s="89">
        <f t="shared" si="475"/>
        <v>0</v>
      </c>
      <c r="Z1554" s="89">
        <f t="shared" si="476"/>
        <v>0</v>
      </c>
      <c r="AA1554" s="87"/>
      <c r="AB1554" s="87"/>
      <c r="AD1554" s="186" t="s">
        <v>145</v>
      </c>
    </row>
    <row r="1555" spans="1:30" s="74" customFormat="1" ht="12.95" customHeight="1">
      <c r="A1555" s="75" t="str">
        <f t="shared" si="477"/>
        <v/>
      </c>
      <c r="B1555" s="76">
        <f t="shared" si="478"/>
        <v>362</v>
      </c>
      <c r="C1555" s="77">
        <f t="shared" si="479"/>
        <v>8.9</v>
      </c>
      <c r="D1555" s="78" t="str">
        <f t="shared" si="480"/>
        <v/>
      </c>
      <c r="E1555" s="79">
        <f t="shared" si="481"/>
        <v>8.9</v>
      </c>
      <c r="F1555" s="80">
        <v>700</v>
      </c>
      <c r="G1555" s="81">
        <v>56.55</v>
      </c>
      <c r="H1555" s="81">
        <v>54.41</v>
      </c>
      <c r="I1555" s="81">
        <v>2.1400000000000006</v>
      </c>
      <c r="J1555" s="81" t="s">
        <v>103</v>
      </c>
      <c r="K1555" s="81" t="s">
        <v>95</v>
      </c>
      <c r="L1555" s="82">
        <v>0</v>
      </c>
      <c r="M1555" s="83" t="s">
        <v>100</v>
      </c>
      <c r="N1555" s="83" t="s">
        <v>100</v>
      </c>
      <c r="O1555" s="83" t="s">
        <v>100</v>
      </c>
      <c r="P1555" s="84">
        <v>0</v>
      </c>
      <c r="Q1555" s="85">
        <f t="shared" si="482"/>
        <v>1</v>
      </c>
      <c r="R1555" s="91">
        <v>14488.9</v>
      </c>
      <c r="S1555" s="87"/>
      <c r="T1555" s="88">
        <f>IF(S1555=0,0,SUM($S$5:S1555))</f>
        <v>0</v>
      </c>
      <c r="U1555" s="89">
        <f t="shared" si="471"/>
        <v>0</v>
      </c>
      <c r="V1555" s="89">
        <f t="shared" si="472"/>
        <v>0</v>
      </c>
      <c r="W1555" s="90">
        <f t="shared" si="473"/>
        <v>0</v>
      </c>
      <c r="X1555" s="90">
        <f t="shared" si="474"/>
        <v>0</v>
      </c>
      <c r="Y1555" s="89">
        <f t="shared" si="475"/>
        <v>0</v>
      </c>
      <c r="Z1555" s="89">
        <f t="shared" si="476"/>
        <v>0</v>
      </c>
      <c r="AA1555" s="87"/>
      <c r="AB1555" s="87"/>
      <c r="AD1555" s="186" t="s">
        <v>145</v>
      </c>
    </row>
    <row r="1556" spans="1:30" s="74" customFormat="1" ht="12.95" customHeight="1">
      <c r="A1556" s="75" t="str">
        <f t="shared" si="477"/>
        <v/>
      </c>
      <c r="B1556" s="76">
        <f t="shared" si="478"/>
        <v>362</v>
      </c>
      <c r="C1556" s="77">
        <f t="shared" si="479"/>
        <v>23.3</v>
      </c>
      <c r="D1556" s="78" t="str">
        <f t="shared" si="480"/>
        <v/>
      </c>
      <c r="E1556" s="79">
        <f t="shared" si="481"/>
        <v>14.4</v>
      </c>
      <c r="F1556" s="80">
        <v>700</v>
      </c>
      <c r="G1556" s="81">
        <v>56.64</v>
      </c>
      <c r="H1556" s="81">
        <v>54.44</v>
      </c>
      <c r="I1556" s="81">
        <v>2.2000000000000028</v>
      </c>
      <c r="J1556" s="81" t="s">
        <v>103</v>
      </c>
      <c r="K1556" s="81" t="s">
        <v>95</v>
      </c>
      <c r="L1556" s="82">
        <v>0</v>
      </c>
      <c r="M1556" s="83" t="s">
        <v>104</v>
      </c>
      <c r="N1556" s="83" t="s">
        <v>100</v>
      </c>
      <c r="O1556" s="83" t="s">
        <v>100</v>
      </c>
      <c r="P1556" s="84">
        <v>0</v>
      </c>
      <c r="Q1556" s="85">
        <f t="shared" si="482"/>
        <v>1</v>
      </c>
      <c r="R1556" s="91">
        <v>14503.3</v>
      </c>
      <c r="S1556" s="87"/>
      <c r="T1556" s="88">
        <f>IF(S1556=0,0,SUM($S$5:S1556))</f>
        <v>0</v>
      </c>
      <c r="U1556" s="89">
        <f t="shared" si="471"/>
        <v>0</v>
      </c>
      <c r="V1556" s="89">
        <f t="shared" si="472"/>
        <v>0</v>
      </c>
      <c r="W1556" s="90">
        <f t="shared" si="473"/>
        <v>0</v>
      </c>
      <c r="X1556" s="90">
        <f t="shared" si="474"/>
        <v>0</v>
      </c>
      <c r="Y1556" s="89">
        <f t="shared" si="475"/>
        <v>0</v>
      </c>
      <c r="Z1556" s="89">
        <f t="shared" si="476"/>
        <v>0</v>
      </c>
      <c r="AA1556" s="87"/>
      <c r="AB1556" s="87"/>
      <c r="AD1556" s="186" t="s">
        <v>145</v>
      </c>
    </row>
    <row r="1557" spans="1:30" s="74" customFormat="1" ht="12.95" customHeight="1">
      <c r="A1557" s="75" t="str">
        <f t="shared" si="477"/>
        <v/>
      </c>
      <c r="B1557" s="76">
        <f t="shared" si="478"/>
        <v>363</v>
      </c>
      <c r="C1557" s="77">
        <f t="shared" si="479"/>
        <v>0</v>
      </c>
      <c r="D1557" s="78" t="str">
        <f t="shared" si="480"/>
        <v/>
      </c>
      <c r="E1557" s="79">
        <f t="shared" si="481"/>
        <v>16.7</v>
      </c>
      <c r="F1557" s="80">
        <v>700</v>
      </c>
      <c r="G1557" s="81">
        <v>56.74</v>
      </c>
      <c r="H1557" s="81">
        <v>54.49</v>
      </c>
      <c r="I1557" s="81">
        <v>2.25</v>
      </c>
      <c r="J1557" s="81" t="s">
        <v>103</v>
      </c>
      <c r="K1557" s="81" t="s">
        <v>95</v>
      </c>
      <c r="L1557" s="82">
        <v>0</v>
      </c>
      <c r="M1557" s="83" t="s">
        <v>100</v>
      </c>
      <c r="N1557" s="83" t="s">
        <v>100</v>
      </c>
      <c r="O1557" s="83" t="s">
        <v>100</v>
      </c>
      <c r="P1557" s="84">
        <v>0</v>
      </c>
      <c r="Q1557" s="85">
        <f t="shared" si="482"/>
        <v>1</v>
      </c>
      <c r="R1557" s="91">
        <v>14520</v>
      </c>
      <c r="S1557" s="87"/>
      <c r="T1557" s="88">
        <f>IF(S1557=0,0,SUM($S$5:S1557))</f>
        <v>0</v>
      </c>
      <c r="U1557" s="89">
        <f t="shared" si="471"/>
        <v>0</v>
      </c>
      <c r="V1557" s="89">
        <f t="shared" si="472"/>
        <v>0</v>
      </c>
      <c r="W1557" s="90">
        <f t="shared" si="473"/>
        <v>0</v>
      </c>
      <c r="X1557" s="90">
        <f t="shared" si="474"/>
        <v>0</v>
      </c>
      <c r="Y1557" s="89">
        <f t="shared" si="475"/>
        <v>0</v>
      </c>
      <c r="Z1557" s="89">
        <f t="shared" si="476"/>
        <v>0</v>
      </c>
      <c r="AA1557" s="87"/>
      <c r="AB1557" s="87"/>
      <c r="AD1557" s="186" t="s">
        <v>145</v>
      </c>
    </row>
    <row r="1558" spans="1:30" s="74" customFormat="1" ht="12.95" customHeight="1">
      <c r="A1558" s="75" t="str">
        <f t="shared" si="477"/>
        <v/>
      </c>
      <c r="B1558" s="76">
        <f t="shared" si="478"/>
        <v>364</v>
      </c>
      <c r="C1558" s="77">
        <f t="shared" si="479"/>
        <v>0</v>
      </c>
      <c r="D1558" s="78" t="str">
        <f t="shared" si="480"/>
        <v/>
      </c>
      <c r="E1558" s="79">
        <f t="shared" si="481"/>
        <v>40</v>
      </c>
      <c r="F1558" s="80">
        <v>700</v>
      </c>
      <c r="G1558" s="81">
        <v>56.98</v>
      </c>
      <c r="H1558" s="81">
        <v>54.59</v>
      </c>
      <c r="I1558" s="81">
        <v>2.3899999999999935</v>
      </c>
      <c r="J1558" s="81" t="s">
        <v>103</v>
      </c>
      <c r="K1558" s="81" t="s">
        <v>95</v>
      </c>
      <c r="L1558" s="82">
        <v>0</v>
      </c>
      <c r="M1558" s="83" t="s">
        <v>100</v>
      </c>
      <c r="N1558" s="83" t="s">
        <v>100</v>
      </c>
      <c r="O1558" s="83" t="s">
        <v>100</v>
      </c>
      <c r="P1558" s="84">
        <v>0</v>
      </c>
      <c r="Q1558" s="85">
        <f t="shared" si="482"/>
        <v>1</v>
      </c>
      <c r="R1558" s="91">
        <v>14560</v>
      </c>
      <c r="S1558" s="87"/>
      <c r="T1558" s="88">
        <f>IF(S1558=0,0,SUM($S$5:S1558))</f>
        <v>0</v>
      </c>
      <c r="U1558" s="89">
        <f t="shared" si="471"/>
        <v>0</v>
      </c>
      <c r="V1558" s="89">
        <f t="shared" si="472"/>
        <v>0</v>
      </c>
      <c r="W1558" s="90">
        <f t="shared" si="473"/>
        <v>0</v>
      </c>
      <c r="X1558" s="90">
        <f t="shared" si="474"/>
        <v>0</v>
      </c>
      <c r="Y1558" s="89">
        <f t="shared" si="475"/>
        <v>0</v>
      </c>
      <c r="Z1558" s="89">
        <f t="shared" si="476"/>
        <v>0</v>
      </c>
      <c r="AA1558" s="87"/>
      <c r="AB1558" s="87"/>
      <c r="AD1558" s="186" t="s">
        <v>145</v>
      </c>
    </row>
    <row r="1559" spans="1:30" s="74" customFormat="1" ht="12.95" customHeight="1">
      <c r="A1559" s="75" t="str">
        <f t="shared" si="477"/>
        <v/>
      </c>
      <c r="B1559" s="76">
        <f t="shared" si="478"/>
        <v>364</v>
      </c>
      <c r="C1559" s="77">
        <f t="shared" si="479"/>
        <v>0.2</v>
      </c>
      <c r="D1559" s="78" t="str">
        <f t="shared" si="480"/>
        <v/>
      </c>
      <c r="E1559" s="79">
        <f t="shared" si="481"/>
        <v>0.2</v>
      </c>
      <c r="F1559" s="80">
        <v>700</v>
      </c>
      <c r="G1559" s="81">
        <v>56.98</v>
      </c>
      <c r="H1559" s="81">
        <v>54.59</v>
      </c>
      <c r="I1559" s="81">
        <v>2.3899999999999935</v>
      </c>
      <c r="J1559" s="81" t="s">
        <v>103</v>
      </c>
      <c r="K1559" s="81" t="s">
        <v>95</v>
      </c>
      <c r="L1559" s="82">
        <v>0</v>
      </c>
      <c r="M1559" s="83" t="s">
        <v>116</v>
      </c>
      <c r="N1559" s="83" t="s">
        <v>100</v>
      </c>
      <c r="O1559" s="83" t="s">
        <v>100</v>
      </c>
      <c r="P1559" s="84">
        <v>0</v>
      </c>
      <c r="Q1559" s="85">
        <f t="shared" si="482"/>
        <v>1</v>
      </c>
      <c r="R1559" s="91">
        <v>14560.2</v>
      </c>
      <c r="S1559" s="87"/>
      <c r="T1559" s="88">
        <f>IF(S1559=0,0,SUM($S$5:S1559))</f>
        <v>0</v>
      </c>
      <c r="U1559" s="89">
        <f t="shared" si="471"/>
        <v>0</v>
      </c>
      <c r="V1559" s="89">
        <f t="shared" si="472"/>
        <v>0</v>
      </c>
      <c r="W1559" s="90">
        <f t="shared" si="473"/>
        <v>0</v>
      </c>
      <c r="X1559" s="90">
        <f t="shared" si="474"/>
        <v>0</v>
      </c>
      <c r="Y1559" s="89">
        <f t="shared" si="475"/>
        <v>0</v>
      </c>
      <c r="Z1559" s="89">
        <f t="shared" si="476"/>
        <v>0</v>
      </c>
      <c r="AA1559" s="87"/>
      <c r="AB1559" s="87"/>
      <c r="AD1559" s="186" t="s">
        <v>145</v>
      </c>
    </row>
    <row r="1560" spans="1:30" s="74" customFormat="1" ht="12.95" customHeight="1">
      <c r="A1560" s="75" t="str">
        <f t="shared" si="477"/>
        <v/>
      </c>
      <c r="B1560" s="76">
        <f t="shared" si="478"/>
        <v>364</v>
      </c>
      <c r="C1560" s="77">
        <f t="shared" si="479"/>
        <v>8</v>
      </c>
      <c r="D1560" s="78" t="str">
        <f t="shared" si="480"/>
        <v/>
      </c>
      <c r="E1560" s="79">
        <f t="shared" si="481"/>
        <v>7.8</v>
      </c>
      <c r="F1560" s="80">
        <v>700</v>
      </c>
      <c r="G1560" s="81">
        <v>57.02</v>
      </c>
      <c r="H1560" s="81">
        <v>54.61</v>
      </c>
      <c r="I1560" s="81">
        <v>2.4100000000000037</v>
      </c>
      <c r="J1560" s="81" t="s">
        <v>103</v>
      </c>
      <c r="K1560" s="81" t="s">
        <v>95</v>
      </c>
      <c r="L1560" s="82">
        <v>0</v>
      </c>
      <c r="M1560" s="83" t="s">
        <v>116</v>
      </c>
      <c r="N1560" s="83" t="s">
        <v>100</v>
      </c>
      <c r="O1560" s="83" t="s">
        <v>100</v>
      </c>
      <c r="P1560" s="84">
        <v>0</v>
      </c>
      <c r="Q1560" s="85">
        <f t="shared" si="482"/>
        <v>1</v>
      </c>
      <c r="R1560" s="91">
        <v>14568</v>
      </c>
      <c r="S1560" s="87"/>
      <c r="T1560" s="88">
        <f>IF(S1560=0,0,SUM($S$5:S1560))</f>
        <v>0</v>
      </c>
      <c r="U1560" s="89">
        <f t="shared" si="471"/>
        <v>0</v>
      </c>
      <c r="V1560" s="89">
        <f t="shared" si="472"/>
        <v>0</v>
      </c>
      <c r="W1560" s="90">
        <f t="shared" si="473"/>
        <v>0</v>
      </c>
      <c r="X1560" s="90">
        <f t="shared" si="474"/>
        <v>0</v>
      </c>
      <c r="Y1560" s="89">
        <f t="shared" si="475"/>
        <v>0</v>
      </c>
      <c r="Z1560" s="89">
        <f t="shared" si="476"/>
        <v>0</v>
      </c>
      <c r="AA1560" s="87"/>
      <c r="AB1560" s="87"/>
      <c r="AD1560" s="186" t="s">
        <v>145</v>
      </c>
    </row>
    <row r="1561" spans="1:30" s="74" customFormat="1" ht="12.95" customHeight="1">
      <c r="A1561" s="75" t="str">
        <f t="shared" si="477"/>
        <v/>
      </c>
      <c r="B1561" s="76">
        <f t="shared" si="478"/>
        <v>364</v>
      </c>
      <c r="C1561" s="77">
        <f t="shared" si="479"/>
        <v>8.9</v>
      </c>
      <c r="D1561" s="78" t="str">
        <f t="shared" si="480"/>
        <v/>
      </c>
      <c r="E1561" s="79">
        <f t="shared" si="481"/>
        <v>0.9</v>
      </c>
      <c r="F1561" s="80">
        <v>700</v>
      </c>
      <c r="G1561" s="81">
        <v>57.03</v>
      </c>
      <c r="H1561" s="81">
        <v>54.62</v>
      </c>
      <c r="I1561" s="81">
        <v>2.4100000000000037</v>
      </c>
      <c r="J1561" s="81" t="s">
        <v>103</v>
      </c>
      <c r="K1561" s="81" t="s">
        <v>95</v>
      </c>
      <c r="L1561" s="82">
        <v>0</v>
      </c>
      <c r="M1561" s="83" t="s">
        <v>100</v>
      </c>
      <c r="N1561" s="83" t="s">
        <v>100</v>
      </c>
      <c r="O1561" s="83" t="s">
        <v>100</v>
      </c>
      <c r="P1561" s="84">
        <v>0</v>
      </c>
      <c r="Q1561" s="85">
        <f t="shared" si="482"/>
        <v>1</v>
      </c>
      <c r="R1561" s="91">
        <v>14568.9</v>
      </c>
      <c r="S1561" s="87"/>
      <c r="T1561" s="88">
        <f>IF(S1561=0,0,SUM($S$5:S1561))</f>
        <v>0</v>
      </c>
      <c r="U1561" s="89">
        <f t="shared" si="471"/>
        <v>0</v>
      </c>
      <c r="V1561" s="89">
        <f t="shared" si="472"/>
        <v>0</v>
      </c>
      <c r="W1561" s="90">
        <f t="shared" si="473"/>
        <v>0</v>
      </c>
      <c r="X1561" s="90">
        <f t="shared" si="474"/>
        <v>0</v>
      </c>
      <c r="Y1561" s="89">
        <f t="shared" si="475"/>
        <v>0</v>
      </c>
      <c r="Z1561" s="89">
        <f t="shared" si="476"/>
        <v>0</v>
      </c>
      <c r="AA1561" s="87"/>
      <c r="AB1561" s="87"/>
      <c r="AD1561" s="186" t="s">
        <v>145</v>
      </c>
    </row>
    <row r="1562" spans="1:30" s="104" customFormat="1" ht="12.95" customHeight="1">
      <c r="A1562" s="92" t="str">
        <f t="shared" si="477"/>
        <v/>
      </c>
      <c r="B1562" s="93">
        <f t="shared" si="478"/>
        <v>365</v>
      </c>
      <c r="C1562" s="94">
        <f t="shared" si="479"/>
        <v>0</v>
      </c>
      <c r="D1562" s="95" t="str">
        <f t="shared" si="480"/>
        <v/>
      </c>
      <c r="E1562" s="96">
        <f t="shared" si="481"/>
        <v>31.1</v>
      </c>
      <c r="F1562" s="97">
        <v>700</v>
      </c>
      <c r="G1562" s="98">
        <v>57.05</v>
      </c>
      <c r="H1562" s="98">
        <v>54.7</v>
      </c>
      <c r="I1562" s="98">
        <v>2.3499999999999943</v>
      </c>
      <c r="J1562" s="98" t="s">
        <v>103</v>
      </c>
      <c r="K1562" s="98" t="s">
        <v>95</v>
      </c>
      <c r="L1562" s="99">
        <v>0</v>
      </c>
      <c r="M1562" s="100" t="s">
        <v>100</v>
      </c>
      <c r="N1562" s="100" t="s">
        <v>100</v>
      </c>
      <c r="O1562" s="100" t="s">
        <v>100</v>
      </c>
      <c r="P1562" s="101">
        <v>0</v>
      </c>
      <c r="Q1562" s="102">
        <f t="shared" si="482"/>
        <v>1</v>
      </c>
      <c r="R1562" s="103">
        <v>14600</v>
      </c>
      <c r="S1562" s="87"/>
      <c r="T1562" s="88">
        <f>IF(S1562=0,0,SUM($S$5:S1562))</f>
        <v>0</v>
      </c>
      <c r="U1562" s="89">
        <f t="shared" si="471"/>
        <v>0</v>
      </c>
      <c r="V1562" s="89">
        <f t="shared" si="472"/>
        <v>0</v>
      </c>
      <c r="W1562" s="90">
        <f t="shared" si="473"/>
        <v>0</v>
      </c>
      <c r="X1562" s="90">
        <f t="shared" si="474"/>
        <v>0</v>
      </c>
      <c r="Y1562" s="89">
        <f t="shared" si="475"/>
        <v>0</v>
      </c>
      <c r="Z1562" s="89">
        <f t="shared" si="476"/>
        <v>0</v>
      </c>
      <c r="AA1562" s="87"/>
      <c r="AB1562" s="87"/>
      <c r="AC1562" s="74"/>
      <c r="AD1562" s="186" t="s">
        <v>145</v>
      </c>
    </row>
    <row r="1563" spans="1:30" s="104" customFormat="1" ht="12.95" customHeight="1">
      <c r="A1563" s="92" t="str">
        <f t="shared" si="477"/>
        <v/>
      </c>
      <c r="B1563" s="93">
        <f t="shared" si="478"/>
        <v>366</v>
      </c>
      <c r="C1563" s="94">
        <f t="shared" si="479"/>
        <v>0</v>
      </c>
      <c r="D1563" s="95" t="str">
        <f t="shared" si="480"/>
        <v/>
      </c>
      <c r="E1563" s="96">
        <f t="shared" si="481"/>
        <v>40</v>
      </c>
      <c r="F1563" s="97">
        <v>700</v>
      </c>
      <c r="G1563" s="98">
        <v>57.08</v>
      </c>
      <c r="H1563" s="98">
        <v>54.8</v>
      </c>
      <c r="I1563" s="98">
        <v>2.2800000000000011</v>
      </c>
      <c r="J1563" s="98" t="s">
        <v>103</v>
      </c>
      <c r="K1563" s="98" t="s">
        <v>95</v>
      </c>
      <c r="L1563" s="99">
        <v>0</v>
      </c>
      <c r="M1563" s="100" t="s">
        <v>100</v>
      </c>
      <c r="N1563" s="100" t="s">
        <v>100</v>
      </c>
      <c r="O1563" s="100" t="s">
        <v>100</v>
      </c>
      <c r="P1563" s="101">
        <v>0</v>
      </c>
      <c r="Q1563" s="102">
        <f t="shared" si="482"/>
        <v>1</v>
      </c>
      <c r="R1563" s="103">
        <v>14640</v>
      </c>
      <c r="S1563" s="87"/>
      <c r="T1563" s="88">
        <f>IF(S1563=0,0,SUM($S$5:S1563))</f>
        <v>0</v>
      </c>
      <c r="U1563" s="89">
        <f t="shared" si="471"/>
        <v>0</v>
      </c>
      <c r="V1563" s="89">
        <f t="shared" si="472"/>
        <v>0</v>
      </c>
      <c r="W1563" s="90">
        <f t="shared" si="473"/>
        <v>0</v>
      </c>
      <c r="X1563" s="90">
        <f t="shared" si="474"/>
        <v>0</v>
      </c>
      <c r="Y1563" s="89">
        <f t="shared" si="475"/>
        <v>0</v>
      </c>
      <c r="Z1563" s="89">
        <f t="shared" si="476"/>
        <v>0</v>
      </c>
      <c r="AA1563" s="87"/>
      <c r="AB1563" s="87"/>
      <c r="AC1563" s="74"/>
      <c r="AD1563" s="186" t="s">
        <v>145</v>
      </c>
    </row>
    <row r="1564" spans="1:30" s="74" customFormat="1" ht="12.95" customHeight="1">
      <c r="A1564" s="75" t="str">
        <f t="shared" si="477"/>
        <v/>
      </c>
      <c r="B1564" s="76">
        <f t="shared" si="478"/>
        <v>367</v>
      </c>
      <c r="C1564" s="77">
        <f t="shared" si="479"/>
        <v>0</v>
      </c>
      <c r="D1564" s="78" t="str">
        <f t="shared" si="480"/>
        <v/>
      </c>
      <c r="E1564" s="79">
        <f t="shared" si="481"/>
        <v>40</v>
      </c>
      <c r="F1564" s="80">
        <v>700</v>
      </c>
      <c r="G1564" s="81">
        <v>57.11</v>
      </c>
      <c r="H1564" s="81">
        <v>54.91</v>
      </c>
      <c r="I1564" s="81">
        <v>2.2000000000000028</v>
      </c>
      <c r="J1564" s="81" t="s">
        <v>103</v>
      </c>
      <c r="K1564" s="81" t="s">
        <v>95</v>
      </c>
      <c r="L1564" s="82">
        <v>0</v>
      </c>
      <c r="M1564" s="83" t="s">
        <v>100</v>
      </c>
      <c r="N1564" s="83" t="s">
        <v>100</v>
      </c>
      <c r="O1564" s="83" t="s">
        <v>100</v>
      </c>
      <c r="P1564" s="84">
        <v>0</v>
      </c>
      <c r="Q1564" s="85">
        <f t="shared" si="482"/>
        <v>1</v>
      </c>
      <c r="R1564" s="91">
        <v>14680</v>
      </c>
      <c r="S1564" s="87"/>
      <c r="T1564" s="88">
        <f>IF(S1564=0,0,SUM($S$5:S1564))</f>
        <v>0</v>
      </c>
      <c r="U1564" s="89">
        <f t="shared" si="471"/>
        <v>0</v>
      </c>
      <c r="V1564" s="89">
        <f t="shared" si="472"/>
        <v>0</v>
      </c>
      <c r="W1564" s="90">
        <f t="shared" si="473"/>
        <v>0</v>
      </c>
      <c r="X1564" s="90">
        <f t="shared" si="474"/>
        <v>0</v>
      </c>
      <c r="Y1564" s="89">
        <f t="shared" si="475"/>
        <v>0</v>
      </c>
      <c r="Z1564" s="89">
        <f t="shared" si="476"/>
        <v>0</v>
      </c>
      <c r="AA1564" s="87"/>
      <c r="AB1564" s="87"/>
      <c r="AD1564" s="186" t="s">
        <v>145</v>
      </c>
    </row>
    <row r="1565" spans="1:30" s="74" customFormat="1" ht="12.95" customHeight="1">
      <c r="A1565" s="75" t="str">
        <f t="shared" si="477"/>
        <v/>
      </c>
      <c r="B1565" s="76">
        <f t="shared" si="478"/>
        <v>367</v>
      </c>
      <c r="C1565" s="77">
        <f t="shared" si="479"/>
        <v>26.9</v>
      </c>
      <c r="D1565" s="78" t="str">
        <f t="shared" si="480"/>
        <v/>
      </c>
      <c r="E1565" s="79">
        <f t="shared" si="481"/>
        <v>26.9</v>
      </c>
      <c r="F1565" s="80">
        <v>700</v>
      </c>
      <c r="G1565" s="81">
        <v>57.13</v>
      </c>
      <c r="H1565" s="81">
        <v>54.98</v>
      </c>
      <c r="I1565" s="81">
        <v>2.1500000000000057</v>
      </c>
      <c r="J1565" s="81" t="s">
        <v>103</v>
      </c>
      <c r="K1565" s="81" t="s">
        <v>95</v>
      </c>
      <c r="L1565" s="82">
        <v>0</v>
      </c>
      <c r="M1565" s="83" t="s">
        <v>100</v>
      </c>
      <c r="N1565" s="83" t="s">
        <v>112</v>
      </c>
      <c r="O1565" s="83" t="s">
        <v>100</v>
      </c>
      <c r="P1565" s="84">
        <v>0</v>
      </c>
      <c r="Q1565" s="85">
        <f t="shared" si="482"/>
        <v>1</v>
      </c>
      <c r="R1565" s="91">
        <v>14706.9</v>
      </c>
      <c r="S1565" s="87"/>
      <c r="T1565" s="88">
        <f>IF(S1565=0,0,SUM($S$5:S1565))</f>
        <v>0</v>
      </c>
      <c r="U1565" s="89">
        <f t="shared" si="471"/>
        <v>0</v>
      </c>
      <c r="V1565" s="89">
        <f t="shared" si="472"/>
        <v>0</v>
      </c>
      <c r="W1565" s="90">
        <f t="shared" si="473"/>
        <v>0</v>
      </c>
      <c r="X1565" s="90">
        <f t="shared" si="474"/>
        <v>0</v>
      </c>
      <c r="Y1565" s="89">
        <f t="shared" si="475"/>
        <v>0</v>
      </c>
      <c r="Z1565" s="89">
        <f t="shared" si="476"/>
        <v>0</v>
      </c>
      <c r="AA1565" s="87"/>
      <c r="AB1565" s="87"/>
      <c r="AD1565" s="186" t="s">
        <v>145</v>
      </c>
    </row>
    <row r="1566" spans="1:30" s="74" customFormat="1" ht="12.95" customHeight="1">
      <c r="A1566" s="75" t="str">
        <f t="shared" si="477"/>
        <v/>
      </c>
      <c r="B1566" s="76">
        <f t="shared" si="478"/>
        <v>367</v>
      </c>
      <c r="C1566" s="77">
        <f t="shared" si="479"/>
        <v>33.200000000000003</v>
      </c>
      <c r="D1566" s="78" t="str">
        <f t="shared" si="480"/>
        <v>(전)</v>
      </c>
      <c r="E1566" s="79">
        <f t="shared" si="481"/>
        <v>6.3</v>
      </c>
      <c r="F1566" s="80">
        <v>700</v>
      </c>
      <c r="G1566" s="81">
        <v>57.13</v>
      </c>
      <c r="H1566" s="81">
        <v>53.91</v>
      </c>
      <c r="I1566" s="81">
        <v>3.220000000000006</v>
      </c>
      <c r="J1566" s="81" t="s">
        <v>103</v>
      </c>
      <c r="K1566" s="81" t="s">
        <v>95</v>
      </c>
      <c r="L1566" s="82">
        <v>0</v>
      </c>
      <c r="M1566" s="83" t="s">
        <v>100</v>
      </c>
      <c r="N1566" s="83" t="s">
        <v>100</v>
      </c>
      <c r="O1566" s="83" t="s">
        <v>100</v>
      </c>
      <c r="P1566" s="84">
        <v>0</v>
      </c>
      <c r="Q1566" s="85">
        <f t="shared" si="482"/>
        <v>1</v>
      </c>
      <c r="R1566" s="91">
        <v>14713.2</v>
      </c>
      <c r="S1566" s="87"/>
      <c r="T1566" s="88">
        <f>IF(S1566=0,0,SUM($S$5:S1566))</f>
        <v>0</v>
      </c>
      <c r="U1566" s="89">
        <f t="shared" si="471"/>
        <v>0</v>
      </c>
      <c r="V1566" s="89">
        <f t="shared" si="472"/>
        <v>0</v>
      </c>
      <c r="W1566" s="90">
        <f t="shared" si="473"/>
        <v>0</v>
      </c>
      <c r="X1566" s="90">
        <f t="shared" si="474"/>
        <v>0</v>
      </c>
      <c r="Y1566" s="89">
        <f t="shared" si="475"/>
        <v>0</v>
      </c>
      <c r="Z1566" s="89">
        <f t="shared" si="476"/>
        <v>0</v>
      </c>
      <c r="AA1566" s="87"/>
      <c r="AB1566" s="87"/>
      <c r="AD1566" s="186" t="s">
        <v>145</v>
      </c>
    </row>
    <row r="1567" spans="1:30" s="74" customFormat="1" ht="12.95" customHeight="1">
      <c r="A1567" s="75" t="str">
        <f t="shared" si="477"/>
        <v/>
      </c>
      <c r="B1567" s="76">
        <f t="shared" si="478"/>
        <v>367</v>
      </c>
      <c r="C1567" s="77">
        <f t="shared" si="479"/>
        <v>33.200000000000003</v>
      </c>
      <c r="D1567" s="78" t="str">
        <f t="shared" si="480"/>
        <v>(후)</v>
      </c>
      <c r="E1567" s="79">
        <f t="shared" si="481"/>
        <v>0</v>
      </c>
      <c r="F1567" s="80">
        <v>700</v>
      </c>
      <c r="G1567" s="81">
        <v>57.13</v>
      </c>
      <c r="H1567" s="81">
        <v>53.91</v>
      </c>
      <c r="I1567" s="81">
        <v>3.220000000000006</v>
      </c>
      <c r="J1567" s="81" t="s">
        <v>103</v>
      </c>
      <c r="K1567" s="81" t="s">
        <v>113</v>
      </c>
      <c r="L1567" s="82" t="s">
        <v>114</v>
      </c>
      <c r="M1567" s="83" t="s">
        <v>100</v>
      </c>
      <c r="N1567" s="83" t="s">
        <v>100</v>
      </c>
      <c r="O1567" s="83" t="s">
        <v>100</v>
      </c>
      <c r="P1567" s="84">
        <v>0</v>
      </c>
      <c r="Q1567" s="85">
        <f t="shared" si="482"/>
        <v>1</v>
      </c>
      <c r="R1567" s="91">
        <v>14713.2</v>
      </c>
      <c r="S1567" s="87"/>
      <c r="T1567" s="88">
        <f>IF(S1567=0,0,SUM($S$5:S1567))</f>
        <v>0</v>
      </c>
      <c r="U1567" s="89">
        <f t="shared" si="471"/>
        <v>0</v>
      </c>
      <c r="V1567" s="89">
        <f t="shared" si="472"/>
        <v>0</v>
      </c>
      <c r="W1567" s="90">
        <f t="shared" si="473"/>
        <v>0</v>
      </c>
      <c r="X1567" s="90">
        <f t="shared" si="474"/>
        <v>0</v>
      </c>
      <c r="Y1567" s="89">
        <f t="shared" si="475"/>
        <v>0</v>
      </c>
      <c r="Z1567" s="89">
        <f t="shared" si="476"/>
        <v>0</v>
      </c>
      <c r="AA1567" s="87"/>
      <c r="AB1567" s="87"/>
      <c r="AD1567" s="186" t="s">
        <v>145</v>
      </c>
    </row>
    <row r="1568" spans="1:30" s="74" customFormat="1" ht="12.95" customHeight="1">
      <c r="A1568" s="75" t="str">
        <f t="shared" si="477"/>
        <v/>
      </c>
      <c r="B1568" s="76">
        <f t="shared" si="478"/>
        <v>367</v>
      </c>
      <c r="C1568" s="77">
        <f t="shared" si="479"/>
        <v>35.6</v>
      </c>
      <c r="D1568" s="78" t="str">
        <f t="shared" si="480"/>
        <v>(전)</v>
      </c>
      <c r="E1568" s="79">
        <f t="shared" si="481"/>
        <v>2.4</v>
      </c>
      <c r="F1568" s="80">
        <v>700</v>
      </c>
      <c r="G1568" s="81">
        <v>57.14</v>
      </c>
      <c r="H1568" s="81">
        <v>53.91</v>
      </c>
      <c r="I1568" s="81">
        <v>3.230000000000004</v>
      </c>
      <c r="J1568" s="81" t="s">
        <v>103</v>
      </c>
      <c r="K1568" s="81" t="s">
        <v>113</v>
      </c>
      <c r="L1568" s="82" t="s">
        <v>114</v>
      </c>
      <c r="M1568" s="83" t="s">
        <v>100</v>
      </c>
      <c r="N1568" s="83" t="s">
        <v>100</v>
      </c>
      <c r="O1568" s="83" t="s">
        <v>100</v>
      </c>
      <c r="P1568" s="84">
        <v>0</v>
      </c>
      <c r="Q1568" s="85">
        <f t="shared" si="482"/>
        <v>1</v>
      </c>
      <c r="R1568" s="91">
        <v>14715.6</v>
      </c>
      <c r="S1568" s="87"/>
      <c r="T1568" s="88">
        <f>IF(S1568=0,0,SUM($S$5:S1568))</f>
        <v>0</v>
      </c>
      <c r="U1568" s="89">
        <f t="shared" si="471"/>
        <v>0</v>
      </c>
      <c r="V1568" s="89">
        <f t="shared" si="472"/>
        <v>0</v>
      </c>
      <c r="W1568" s="90">
        <f t="shared" si="473"/>
        <v>0</v>
      </c>
      <c r="X1568" s="90">
        <f t="shared" si="474"/>
        <v>0</v>
      </c>
      <c r="Y1568" s="89">
        <f t="shared" si="475"/>
        <v>0</v>
      </c>
      <c r="Z1568" s="89">
        <f t="shared" si="476"/>
        <v>0</v>
      </c>
      <c r="AA1568" s="87"/>
      <c r="AB1568" s="87"/>
      <c r="AD1568" s="186" t="s">
        <v>145</v>
      </c>
    </row>
    <row r="1569" spans="1:30" s="74" customFormat="1" ht="12.95" customHeight="1">
      <c r="A1569" s="75" t="str">
        <f t="shared" si="477"/>
        <v/>
      </c>
      <c r="B1569" s="76">
        <f t="shared" si="478"/>
        <v>367</v>
      </c>
      <c r="C1569" s="77">
        <f t="shared" si="479"/>
        <v>35.6</v>
      </c>
      <c r="D1569" s="78" t="str">
        <f t="shared" si="480"/>
        <v>(후)</v>
      </c>
      <c r="E1569" s="79">
        <f t="shared" si="481"/>
        <v>0</v>
      </c>
      <c r="F1569" s="80">
        <v>700</v>
      </c>
      <c r="G1569" s="81">
        <v>57.14</v>
      </c>
      <c r="H1569" s="81">
        <v>53.91</v>
      </c>
      <c r="I1569" s="81">
        <v>3.230000000000004</v>
      </c>
      <c r="J1569" s="81" t="s">
        <v>103</v>
      </c>
      <c r="K1569" s="81" t="s">
        <v>95</v>
      </c>
      <c r="L1569" s="82">
        <v>0</v>
      </c>
      <c r="M1569" s="83" t="s">
        <v>100</v>
      </c>
      <c r="N1569" s="83" t="s">
        <v>100</v>
      </c>
      <c r="O1569" s="83" t="s">
        <v>100</v>
      </c>
      <c r="P1569" s="84">
        <v>0</v>
      </c>
      <c r="Q1569" s="85">
        <f t="shared" si="482"/>
        <v>1</v>
      </c>
      <c r="R1569" s="91">
        <v>14715.6</v>
      </c>
      <c r="S1569" s="87"/>
      <c r="T1569" s="88">
        <f>IF(S1569=0,0,SUM($S$5:S1569))</f>
        <v>0</v>
      </c>
      <c r="U1569" s="89">
        <f t="shared" si="471"/>
        <v>0</v>
      </c>
      <c r="V1569" s="89">
        <f t="shared" si="472"/>
        <v>0</v>
      </c>
      <c r="W1569" s="90">
        <f t="shared" si="473"/>
        <v>0</v>
      </c>
      <c r="X1569" s="90">
        <f t="shared" si="474"/>
        <v>0</v>
      </c>
      <c r="Y1569" s="89">
        <f t="shared" si="475"/>
        <v>0</v>
      </c>
      <c r="Z1569" s="89">
        <f t="shared" si="476"/>
        <v>0</v>
      </c>
      <c r="AA1569" s="87"/>
      <c r="AB1569" s="87"/>
      <c r="AD1569" s="186" t="s">
        <v>145</v>
      </c>
    </row>
    <row r="1570" spans="1:30" s="74" customFormat="1" ht="12.95" customHeight="1">
      <c r="A1570" s="75" t="str">
        <f t="shared" si="477"/>
        <v/>
      </c>
      <c r="B1570" s="76">
        <f t="shared" si="478"/>
        <v>368</v>
      </c>
      <c r="C1570" s="77">
        <f t="shared" si="479"/>
        <v>0</v>
      </c>
      <c r="D1570" s="78" t="str">
        <f t="shared" si="480"/>
        <v/>
      </c>
      <c r="E1570" s="79">
        <f t="shared" si="481"/>
        <v>4.4000000000000004</v>
      </c>
      <c r="F1570" s="80">
        <v>700</v>
      </c>
      <c r="G1570" s="81">
        <v>57.14</v>
      </c>
      <c r="H1570" s="81">
        <v>54.78</v>
      </c>
      <c r="I1570" s="81">
        <v>2.3599999999999994</v>
      </c>
      <c r="J1570" s="81" t="s">
        <v>103</v>
      </c>
      <c r="K1570" s="81" t="s">
        <v>95</v>
      </c>
      <c r="L1570" s="82">
        <v>0</v>
      </c>
      <c r="M1570" s="83" t="s">
        <v>100</v>
      </c>
      <c r="N1570" s="83" t="s">
        <v>100</v>
      </c>
      <c r="O1570" s="83" t="s">
        <v>100</v>
      </c>
      <c r="P1570" s="84">
        <v>0</v>
      </c>
      <c r="Q1570" s="85">
        <f t="shared" si="482"/>
        <v>1</v>
      </c>
      <c r="R1570" s="91">
        <v>14720</v>
      </c>
      <c r="S1570" s="87"/>
      <c r="T1570" s="88">
        <f>IF(S1570=0,0,SUM($S$5:S1570))</f>
        <v>0</v>
      </c>
      <c r="U1570" s="89">
        <f t="shared" si="471"/>
        <v>0</v>
      </c>
      <c r="V1570" s="89">
        <f t="shared" si="472"/>
        <v>0</v>
      </c>
      <c r="W1570" s="90">
        <f t="shared" si="473"/>
        <v>0</v>
      </c>
      <c r="X1570" s="90">
        <f t="shared" si="474"/>
        <v>0</v>
      </c>
      <c r="Y1570" s="89">
        <f t="shared" si="475"/>
        <v>0</v>
      </c>
      <c r="Z1570" s="89">
        <f t="shared" si="476"/>
        <v>0</v>
      </c>
      <c r="AA1570" s="87"/>
      <c r="AB1570" s="87"/>
      <c r="AD1570" s="186" t="s">
        <v>145</v>
      </c>
    </row>
    <row r="1571" spans="1:30" s="74" customFormat="1" ht="12.95" customHeight="1">
      <c r="A1571" s="75" t="str">
        <f t="shared" si="477"/>
        <v/>
      </c>
      <c r="B1571" s="76">
        <f t="shared" si="478"/>
        <v>368</v>
      </c>
      <c r="C1571" s="77">
        <f t="shared" si="479"/>
        <v>1.2</v>
      </c>
      <c r="D1571" s="78" t="str">
        <f t="shared" si="480"/>
        <v>(전)</v>
      </c>
      <c r="E1571" s="79">
        <f t="shared" si="481"/>
        <v>1.2</v>
      </c>
      <c r="F1571" s="80">
        <v>700</v>
      </c>
      <c r="G1571" s="81">
        <v>57.14</v>
      </c>
      <c r="H1571" s="81">
        <v>55.02</v>
      </c>
      <c r="I1571" s="81">
        <v>2.1199999999999974</v>
      </c>
      <c r="J1571" s="81" t="s">
        <v>103</v>
      </c>
      <c r="K1571" s="81" t="s">
        <v>95</v>
      </c>
      <c r="L1571" s="82">
        <v>0</v>
      </c>
      <c r="M1571" s="83" t="s">
        <v>100</v>
      </c>
      <c r="N1571" s="83" t="s">
        <v>100</v>
      </c>
      <c r="O1571" s="83" t="s">
        <v>100</v>
      </c>
      <c r="P1571" s="84">
        <v>0</v>
      </c>
      <c r="Q1571" s="85">
        <f t="shared" si="482"/>
        <v>1</v>
      </c>
      <c r="R1571" s="91">
        <v>14721.2</v>
      </c>
      <c r="S1571" s="87"/>
      <c r="T1571" s="88">
        <f>IF(S1571=0,0,SUM($S$5:S1571))</f>
        <v>0</v>
      </c>
      <c r="U1571" s="89">
        <f t="shared" si="471"/>
        <v>0</v>
      </c>
      <c r="V1571" s="89">
        <f t="shared" si="472"/>
        <v>0</v>
      </c>
      <c r="W1571" s="90">
        <f t="shared" si="473"/>
        <v>0</v>
      </c>
      <c r="X1571" s="90">
        <f t="shared" si="474"/>
        <v>0</v>
      </c>
      <c r="Y1571" s="89">
        <f t="shared" si="475"/>
        <v>0</v>
      </c>
      <c r="Z1571" s="89">
        <f t="shared" si="476"/>
        <v>0</v>
      </c>
      <c r="AA1571" s="87"/>
      <c r="AB1571" s="87"/>
      <c r="AD1571" s="186" t="s">
        <v>145</v>
      </c>
    </row>
    <row r="1572" spans="1:30" s="74" customFormat="1" ht="12.95" customHeight="1">
      <c r="A1572" s="75" t="str">
        <f t="shared" si="477"/>
        <v/>
      </c>
      <c r="B1572" s="76">
        <f t="shared" si="478"/>
        <v>368</v>
      </c>
      <c r="C1572" s="77">
        <f t="shared" si="479"/>
        <v>1.2</v>
      </c>
      <c r="D1572" s="78" t="str">
        <f t="shared" si="480"/>
        <v>(후)</v>
      </c>
      <c r="E1572" s="79">
        <f t="shared" si="481"/>
        <v>0</v>
      </c>
      <c r="F1572" s="80">
        <v>700</v>
      </c>
      <c r="G1572" s="81">
        <v>57.14</v>
      </c>
      <c r="H1572" s="81">
        <v>55.02</v>
      </c>
      <c r="I1572" s="81">
        <v>2.1199999999999974</v>
      </c>
      <c r="J1572" s="81" t="s">
        <v>105</v>
      </c>
      <c r="K1572" s="81" t="s">
        <v>95</v>
      </c>
      <c r="L1572" s="82">
        <v>0</v>
      </c>
      <c r="M1572" s="83" t="s">
        <v>100</v>
      </c>
      <c r="N1572" s="83" t="s">
        <v>100</v>
      </c>
      <c r="O1572" s="83" t="s">
        <v>100</v>
      </c>
      <c r="P1572" s="84">
        <v>0</v>
      </c>
      <c r="Q1572" s="85">
        <f t="shared" si="482"/>
        <v>1</v>
      </c>
      <c r="R1572" s="91">
        <v>14721.2</v>
      </c>
      <c r="S1572" s="87"/>
      <c r="T1572" s="88">
        <f>IF(S1572=0,0,SUM($S$5:S1572))</f>
        <v>0</v>
      </c>
      <c r="U1572" s="89">
        <f t="shared" si="471"/>
        <v>0</v>
      </c>
      <c r="V1572" s="89">
        <f t="shared" si="472"/>
        <v>0</v>
      </c>
      <c r="W1572" s="90">
        <f t="shared" si="473"/>
        <v>0</v>
      </c>
      <c r="X1572" s="90">
        <f t="shared" si="474"/>
        <v>0</v>
      </c>
      <c r="Y1572" s="89">
        <f t="shared" si="475"/>
        <v>0</v>
      </c>
      <c r="Z1572" s="89">
        <f t="shared" si="476"/>
        <v>0</v>
      </c>
      <c r="AA1572" s="87"/>
      <c r="AB1572" s="87"/>
      <c r="AD1572" s="186" t="s">
        <v>145</v>
      </c>
    </row>
    <row r="1573" spans="1:30" s="74" customFormat="1" ht="12.95" customHeight="1">
      <c r="A1573" s="75" t="str">
        <f t="shared" si="477"/>
        <v/>
      </c>
      <c r="B1573" s="76">
        <f t="shared" si="478"/>
        <v>368</v>
      </c>
      <c r="C1573" s="77">
        <f t="shared" si="479"/>
        <v>8.9</v>
      </c>
      <c r="D1573" s="78" t="str">
        <f t="shared" si="480"/>
        <v/>
      </c>
      <c r="E1573" s="79">
        <f t="shared" si="481"/>
        <v>7.7</v>
      </c>
      <c r="F1573" s="80">
        <v>700</v>
      </c>
      <c r="G1573" s="81">
        <v>57.15</v>
      </c>
      <c r="H1573" s="81">
        <v>55.04</v>
      </c>
      <c r="I1573" s="81">
        <v>2.1099999999999994</v>
      </c>
      <c r="J1573" s="81" t="s">
        <v>105</v>
      </c>
      <c r="K1573" s="81" t="s">
        <v>95</v>
      </c>
      <c r="L1573" s="82">
        <v>0</v>
      </c>
      <c r="M1573" s="83" t="s">
        <v>100</v>
      </c>
      <c r="N1573" s="83" t="s">
        <v>100</v>
      </c>
      <c r="O1573" s="83" t="s">
        <v>100</v>
      </c>
      <c r="P1573" s="84">
        <v>0</v>
      </c>
      <c r="Q1573" s="85">
        <f t="shared" si="482"/>
        <v>1</v>
      </c>
      <c r="R1573" s="91">
        <v>14728.9</v>
      </c>
      <c r="S1573" s="87"/>
      <c r="T1573" s="88">
        <f>IF(S1573=0,0,SUM($S$5:S1573))</f>
        <v>0</v>
      </c>
      <c r="U1573" s="89">
        <f t="shared" si="471"/>
        <v>0</v>
      </c>
      <c r="V1573" s="89">
        <f t="shared" si="472"/>
        <v>0</v>
      </c>
      <c r="W1573" s="90">
        <f t="shared" si="473"/>
        <v>0</v>
      </c>
      <c r="X1573" s="90">
        <f t="shared" si="474"/>
        <v>0</v>
      </c>
      <c r="Y1573" s="89">
        <f t="shared" si="475"/>
        <v>0</v>
      </c>
      <c r="Z1573" s="89">
        <f t="shared" si="476"/>
        <v>0</v>
      </c>
      <c r="AA1573" s="87"/>
      <c r="AB1573" s="87"/>
      <c r="AD1573" s="186" t="s">
        <v>145</v>
      </c>
    </row>
    <row r="1574" spans="1:30" s="74" customFormat="1" ht="12.95" customHeight="1">
      <c r="A1574" s="75" t="str">
        <f t="shared" si="477"/>
        <v/>
      </c>
      <c r="B1574" s="76">
        <f t="shared" si="478"/>
        <v>369</v>
      </c>
      <c r="C1574" s="77">
        <f t="shared" si="479"/>
        <v>0</v>
      </c>
      <c r="D1574" s="78" t="str">
        <f t="shared" si="480"/>
        <v/>
      </c>
      <c r="E1574" s="79">
        <f t="shared" si="481"/>
        <v>31.1</v>
      </c>
      <c r="F1574" s="80">
        <v>700</v>
      </c>
      <c r="G1574" s="81">
        <v>57.25</v>
      </c>
      <c r="H1574" s="81">
        <v>55.15</v>
      </c>
      <c r="I1574" s="81">
        <v>2.1000000000000014</v>
      </c>
      <c r="J1574" s="81" t="s">
        <v>105</v>
      </c>
      <c r="K1574" s="81" t="s">
        <v>95</v>
      </c>
      <c r="L1574" s="82">
        <v>0</v>
      </c>
      <c r="M1574" s="83" t="s">
        <v>100</v>
      </c>
      <c r="N1574" s="83" t="s">
        <v>100</v>
      </c>
      <c r="O1574" s="83" t="s">
        <v>100</v>
      </c>
      <c r="P1574" s="84">
        <v>0</v>
      </c>
      <c r="Q1574" s="85">
        <f t="shared" si="482"/>
        <v>1</v>
      </c>
      <c r="R1574" s="91">
        <v>14760</v>
      </c>
      <c r="S1574" s="87"/>
      <c r="T1574" s="88">
        <f>IF(S1574=0,0,SUM($S$5:S1574))</f>
        <v>0</v>
      </c>
      <c r="U1574" s="89">
        <f t="shared" si="471"/>
        <v>0</v>
      </c>
      <c r="V1574" s="89">
        <f t="shared" si="472"/>
        <v>0</v>
      </c>
      <c r="W1574" s="90">
        <f t="shared" si="473"/>
        <v>0</v>
      </c>
      <c r="X1574" s="90">
        <f t="shared" si="474"/>
        <v>0</v>
      </c>
      <c r="Y1574" s="89">
        <f t="shared" si="475"/>
        <v>0</v>
      </c>
      <c r="Z1574" s="89">
        <f t="shared" si="476"/>
        <v>0</v>
      </c>
      <c r="AA1574" s="87"/>
      <c r="AB1574" s="87"/>
      <c r="AD1574" s="186" t="s">
        <v>145</v>
      </c>
    </row>
    <row r="1575" spans="1:30" s="74" customFormat="1" ht="12.95" customHeight="1">
      <c r="A1575" s="75" t="str">
        <f t="shared" ref="A1575:A1576" si="483">IF(P1575&gt;0,P1575,"")</f>
        <v/>
      </c>
      <c r="B1575" s="76">
        <f t="shared" ref="B1575:B1576" si="484">ROUNDDOWN(R1575/$P$2,0)</f>
        <v>370</v>
      </c>
      <c r="C1575" s="77">
        <f t="shared" ref="C1575:C1576" si="485">ROUND(R1575-(B1575*$P$2),2)</f>
        <v>0</v>
      </c>
      <c r="D1575" s="78" t="str">
        <f t="shared" ref="D1575:D1576" si="486">IF(D1574="(전)","(후)",IF(AND(B1575=B1576,C1575=C1576),"(전)",""))</f>
        <v/>
      </c>
      <c r="E1575" s="79">
        <f t="shared" ref="E1575:E1576" si="487">IF(P1575&gt;0,0,ROUND(((B1575*$P$2)+C1575)-((B1574*$P$2)+C1574),2))</f>
        <v>40</v>
      </c>
      <c r="F1575" s="80">
        <v>700</v>
      </c>
      <c r="G1575" s="81">
        <v>57.37</v>
      </c>
      <c r="H1575" s="81">
        <v>55.28</v>
      </c>
      <c r="I1575" s="81">
        <v>2.0899999999999963</v>
      </c>
      <c r="J1575" s="81" t="s">
        <v>105</v>
      </c>
      <c r="K1575" s="81" t="s">
        <v>95</v>
      </c>
      <c r="L1575" s="82">
        <v>0</v>
      </c>
      <c r="M1575" s="83" t="s">
        <v>100</v>
      </c>
      <c r="N1575" s="83" t="s">
        <v>100</v>
      </c>
      <c r="O1575" s="83" t="s">
        <v>100</v>
      </c>
      <c r="P1575" s="84">
        <v>0</v>
      </c>
      <c r="Q1575" s="85">
        <f t="shared" ref="Q1575:Q1576" si="488">IF(P1575=0,Q1574,P1575)</f>
        <v>1</v>
      </c>
      <c r="R1575" s="91">
        <v>14800</v>
      </c>
      <c r="S1575" s="87"/>
      <c r="T1575" s="88">
        <f>IF(S1575=0,0,SUM($S$5:S1575))</f>
        <v>0</v>
      </c>
      <c r="U1575" s="89">
        <f t="shared" si="471"/>
        <v>0</v>
      </c>
      <c r="V1575" s="89">
        <f t="shared" si="472"/>
        <v>0</v>
      </c>
      <c r="W1575" s="90">
        <f t="shared" si="473"/>
        <v>0</v>
      </c>
      <c r="X1575" s="90">
        <f t="shared" si="474"/>
        <v>0</v>
      </c>
      <c r="Y1575" s="89">
        <f t="shared" si="475"/>
        <v>0</v>
      </c>
      <c r="Z1575" s="89">
        <f t="shared" si="476"/>
        <v>0</v>
      </c>
      <c r="AA1575" s="87"/>
      <c r="AB1575" s="87"/>
      <c r="AD1575" s="186" t="s">
        <v>145</v>
      </c>
    </row>
    <row r="1576" spans="1:30" s="74" customFormat="1" ht="12.95" customHeight="1">
      <c r="A1576" s="75" t="str">
        <f t="shared" si="483"/>
        <v/>
      </c>
      <c r="B1576" s="76">
        <f t="shared" si="484"/>
        <v>371</v>
      </c>
      <c r="C1576" s="77">
        <f t="shared" si="485"/>
        <v>0</v>
      </c>
      <c r="D1576" s="78" t="str">
        <f t="shared" si="486"/>
        <v/>
      </c>
      <c r="E1576" s="79">
        <f t="shared" si="487"/>
        <v>40</v>
      </c>
      <c r="F1576" s="80">
        <v>700</v>
      </c>
      <c r="G1576" s="81">
        <v>57.5</v>
      </c>
      <c r="H1576" s="81">
        <v>55.42</v>
      </c>
      <c r="I1576" s="81">
        <v>2.0799999999999983</v>
      </c>
      <c r="J1576" s="81" t="s">
        <v>105</v>
      </c>
      <c r="K1576" s="81" t="s">
        <v>95</v>
      </c>
      <c r="L1576" s="82">
        <v>0</v>
      </c>
      <c r="M1576" s="83" t="s">
        <v>100</v>
      </c>
      <c r="N1576" s="83" t="s">
        <v>100</v>
      </c>
      <c r="O1576" s="83" t="s">
        <v>100</v>
      </c>
      <c r="P1576" s="84">
        <v>0</v>
      </c>
      <c r="Q1576" s="85">
        <f t="shared" si="488"/>
        <v>1</v>
      </c>
      <c r="R1576" s="91">
        <v>14840</v>
      </c>
      <c r="S1576" s="87"/>
      <c r="T1576" s="88">
        <f>IF(S1576=0,0,SUM($S$5:S1576))</f>
        <v>0</v>
      </c>
      <c r="U1576" s="89">
        <f t="shared" si="471"/>
        <v>0</v>
      </c>
      <c r="V1576" s="89">
        <f t="shared" si="472"/>
        <v>0</v>
      </c>
      <c r="W1576" s="90">
        <f t="shared" si="473"/>
        <v>0</v>
      </c>
      <c r="X1576" s="90">
        <f t="shared" si="474"/>
        <v>0</v>
      </c>
      <c r="Y1576" s="89">
        <f t="shared" si="475"/>
        <v>0</v>
      </c>
      <c r="Z1576" s="89">
        <f t="shared" si="476"/>
        <v>0</v>
      </c>
      <c r="AA1576" s="87"/>
      <c r="AB1576" s="87"/>
      <c r="AD1576" s="186" t="s">
        <v>145</v>
      </c>
    </row>
    <row r="1577" spans="1:30" s="74" customFormat="1" ht="12.95" customHeight="1">
      <c r="A1577" s="75" t="str">
        <f t="shared" ref="A1577:A1584" si="489">IF(P1577&gt;0,P1577,"")</f>
        <v/>
      </c>
      <c r="B1577" s="76">
        <f t="shared" ref="B1577:B1584" si="490">ROUNDDOWN(R1577/$P$2,0)</f>
        <v>372</v>
      </c>
      <c r="C1577" s="77">
        <f t="shared" ref="C1577:C1584" si="491">ROUND(R1577-(B1577*$P$2),2)</f>
        <v>0</v>
      </c>
      <c r="D1577" s="78" t="str">
        <f t="shared" ref="D1577:D1584" si="492">IF(D1576="(전)","(후)",IF(AND(B1577=B1578,C1577=C1578),"(전)",""))</f>
        <v/>
      </c>
      <c r="E1577" s="79">
        <f t="shared" ref="E1577:E1584" si="493">IF(P1577&gt;0,0,ROUND(((B1577*$P$2)+C1577)-((B1576*$P$2)+C1576),2))</f>
        <v>40</v>
      </c>
      <c r="F1577" s="80">
        <v>700</v>
      </c>
      <c r="G1577" s="81">
        <v>57.63</v>
      </c>
      <c r="H1577" s="81">
        <v>55.56</v>
      </c>
      <c r="I1577" s="81">
        <v>2.0700000000000003</v>
      </c>
      <c r="J1577" s="81" t="s">
        <v>105</v>
      </c>
      <c r="K1577" s="81" t="s">
        <v>95</v>
      </c>
      <c r="L1577" s="82">
        <v>0</v>
      </c>
      <c r="M1577" s="83" t="s">
        <v>100</v>
      </c>
      <c r="N1577" s="83" t="s">
        <v>100</v>
      </c>
      <c r="O1577" s="83" t="s">
        <v>100</v>
      </c>
      <c r="P1577" s="84">
        <v>0</v>
      </c>
      <c r="Q1577" s="85">
        <f t="shared" ref="Q1577:Q1584" si="494">IF(P1577=0,Q1576,P1577)</f>
        <v>1</v>
      </c>
      <c r="R1577" s="91">
        <v>14880</v>
      </c>
      <c r="S1577" s="87"/>
      <c r="T1577" s="88">
        <f>IF(S1577=0,0,SUM($S$5:S1577))</f>
        <v>0</v>
      </c>
      <c r="U1577" s="89">
        <f t="shared" si="471"/>
        <v>0</v>
      </c>
      <c r="V1577" s="89">
        <f t="shared" si="472"/>
        <v>0</v>
      </c>
      <c r="W1577" s="90">
        <f t="shared" si="473"/>
        <v>0</v>
      </c>
      <c r="X1577" s="90">
        <f t="shared" si="474"/>
        <v>0</v>
      </c>
      <c r="Y1577" s="89">
        <f t="shared" si="475"/>
        <v>0</v>
      </c>
      <c r="Z1577" s="89">
        <f t="shared" si="476"/>
        <v>0</v>
      </c>
      <c r="AA1577" s="87"/>
      <c r="AB1577" s="87"/>
      <c r="AD1577" s="186" t="s">
        <v>145</v>
      </c>
    </row>
    <row r="1578" spans="1:30" s="74" customFormat="1" ht="12.95" customHeight="1">
      <c r="A1578" s="75" t="str">
        <f t="shared" si="489"/>
        <v/>
      </c>
      <c r="B1578" s="76">
        <f t="shared" si="490"/>
        <v>373</v>
      </c>
      <c r="C1578" s="77">
        <f t="shared" si="491"/>
        <v>0</v>
      </c>
      <c r="D1578" s="78" t="str">
        <f t="shared" si="492"/>
        <v/>
      </c>
      <c r="E1578" s="79">
        <f t="shared" si="493"/>
        <v>40</v>
      </c>
      <c r="F1578" s="80">
        <v>700</v>
      </c>
      <c r="G1578" s="81">
        <v>57.75</v>
      </c>
      <c r="H1578" s="81">
        <v>55.69</v>
      </c>
      <c r="I1578" s="81">
        <v>2.0600000000000023</v>
      </c>
      <c r="J1578" s="81" t="s">
        <v>105</v>
      </c>
      <c r="K1578" s="81" t="s">
        <v>95</v>
      </c>
      <c r="L1578" s="82">
        <v>0</v>
      </c>
      <c r="M1578" s="83" t="s">
        <v>100</v>
      </c>
      <c r="N1578" s="83" t="s">
        <v>100</v>
      </c>
      <c r="O1578" s="83" t="s">
        <v>100</v>
      </c>
      <c r="P1578" s="84">
        <v>0</v>
      </c>
      <c r="Q1578" s="85">
        <f t="shared" si="494"/>
        <v>1</v>
      </c>
      <c r="R1578" s="91">
        <v>14920</v>
      </c>
      <c r="S1578" s="87"/>
      <c r="T1578" s="88">
        <f>IF(S1578=0,0,SUM($S$5:S1578))</f>
        <v>0</v>
      </c>
      <c r="U1578" s="89">
        <f t="shared" ref="U1578:U1584" si="495">IF(S1578=1,Q1578,0)</f>
        <v>0</v>
      </c>
      <c r="V1578" s="89">
        <f t="shared" ref="V1578:V1584" si="496">IF(S1578=1,R1578,0)</f>
        <v>0</v>
      </c>
      <c r="W1578" s="90">
        <f t="shared" ref="W1578:W1584" si="497">IF($S1578=0,0,G1578)</f>
        <v>0</v>
      </c>
      <c r="X1578" s="90">
        <f t="shared" ref="X1578:X1584" si="498">IF($S1578=0,0,H1578)</f>
        <v>0</v>
      </c>
      <c r="Y1578" s="89">
        <f t="shared" ref="Y1578:Y1584" si="499">IF(S1578=1,J1578,0)</f>
        <v>0</v>
      </c>
      <c r="Z1578" s="89">
        <f t="shared" ref="Z1578:Z1584" si="500">IF(S1578=1,K1578,0)</f>
        <v>0</v>
      </c>
      <c r="AA1578" s="87"/>
      <c r="AB1578" s="87"/>
      <c r="AD1578" s="186" t="s">
        <v>145</v>
      </c>
    </row>
    <row r="1579" spans="1:30" s="74" customFormat="1" ht="12.95" customHeight="1">
      <c r="A1579" s="75" t="str">
        <f t="shared" si="489"/>
        <v/>
      </c>
      <c r="B1579" s="76">
        <f t="shared" si="490"/>
        <v>374</v>
      </c>
      <c r="C1579" s="77">
        <f t="shared" si="491"/>
        <v>0</v>
      </c>
      <c r="D1579" s="78" t="str">
        <f t="shared" si="492"/>
        <v/>
      </c>
      <c r="E1579" s="79">
        <f t="shared" si="493"/>
        <v>40</v>
      </c>
      <c r="F1579" s="80">
        <v>700</v>
      </c>
      <c r="G1579" s="81">
        <v>57.88</v>
      </c>
      <c r="H1579" s="81">
        <v>55.83</v>
      </c>
      <c r="I1579" s="81">
        <v>2.0500000000000043</v>
      </c>
      <c r="J1579" s="81" t="s">
        <v>105</v>
      </c>
      <c r="K1579" s="81" t="s">
        <v>95</v>
      </c>
      <c r="L1579" s="82">
        <v>0</v>
      </c>
      <c r="M1579" s="83" t="s">
        <v>100</v>
      </c>
      <c r="N1579" s="83" t="s">
        <v>100</v>
      </c>
      <c r="O1579" s="83" t="s">
        <v>100</v>
      </c>
      <c r="P1579" s="84">
        <v>0</v>
      </c>
      <c r="Q1579" s="85">
        <f t="shared" si="494"/>
        <v>1</v>
      </c>
      <c r="R1579" s="91">
        <v>14960</v>
      </c>
      <c r="S1579" s="87"/>
      <c r="T1579" s="88">
        <f>IF(S1579=0,0,SUM($S$5:S1579))</f>
        <v>0</v>
      </c>
      <c r="U1579" s="89">
        <f t="shared" si="495"/>
        <v>0</v>
      </c>
      <c r="V1579" s="89">
        <f t="shared" si="496"/>
        <v>0</v>
      </c>
      <c r="W1579" s="90">
        <f t="shared" si="497"/>
        <v>0</v>
      </c>
      <c r="X1579" s="90">
        <f t="shared" si="498"/>
        <v>0</v>
      </c>
      <c r="Y1579" s="89">
        <f t="shared" si="499"/>
        <v>0</v>
      </c>
      <c r="Z1579" s="89">
        <f t="shared" si="500"/>
        <v>0</v>
      </c>
      <c r="AA1579" s="87"/>
      <c r="AB1579" s="87"/>
      <c r="AD1579" s="186" t="s">
        <v>145</v>
      </c>
    </row>
    <row r="1580" spans="1:30" s="74" customFormat="1" ht="12.95" customHeight="1">
      <c r="A1580" s="75" t="str">
        <f t="shared" si="489"/>
        <v/>
      </c>
      <c r="B1580" s="76">
        <f t="shared" si="490"/>
        <v>375</v>
      </c>
      <c r="C1580" s="77">
        <f t="shared" si="491"/>
        <v>0</v>
      </c>
      <c r="D1580" s="78" t="str">
        <f t="shared" si="492"/>
        <v/>
      </c>
      <c r="E1580" s="79">
        <f t="shared" si="493"/>
        <v>40</v>
      </c>
      <c r="F1580" s="80">
        <v>700</v>
      </c>
      <c r="G1580" s="81">
        <v>58.01</v>
      </c>
      <c r="H1580" s="81">
        <v>55.97</v>
      </c>
      <c r="I1580" s="81">
        <v>2.0399999999999991</v>
      </c>
      <c r="J1580" s="81" t="s">
        <v>105</v>
      </c>
      <c r="K1580" s="81" t="s">
        <v>95</v>
      </c>
      <c r="L1580" s="82">
        <v>0</v>
      </c>
      <c r="M1580" s="83" t="s">
        <v>100</v>
      </c>
      <c r="N1580" s="83" t="s">
        <v>100</v>
      </c>
      <c r="O1580" s="83" t="s">
        <v>100</v>
      </c>
      <c r="P1580" s="84">
        <v>0</v>
      </c>
      <c r="Q1580" s="85">
        <f t="shared" si="494"/>
        <v>1</v>
      </c>
      <c r="R1580" s="91">
        <v>15000</v>
      </c>
      <c r="S1580" s="87"/>
      <c r="T1580" s="88">
        <f>IF(S1580=0,0,SUM($S$5:S1580))</f>
        <v>0</v>
      </c>
      <c r="U1580" s="89">
        <f t="shared" si="495"/>
        <v>0</v>
      </c>
      <c r="V1580" s="89">
        <f t="shared" si="496"/>
        <v>0</v>
      </c>
      <c r="W1580" s="90">
        <f t="shared" si="497"/>
        <v>0</v>
      </c>
      <c r="X1580" s="90">
        <f t="shared" si="498"/>
        <v>0</v>
      </c>
      <c r="Y1580" s="89">
        <f t="shared" si="499"/>
        <v>0</v>
      </c>
      <c r="Z1580" s="89">
        <f t="shared" si="500"/>
        <v>0</v>
      </c>
      <c r="AA1580" s="87"/>
      <c r="AB1580" s="87"/>
      <c r="AD1580" s="186" t="s">
        <v>145</v>
      </c>
    </row>
    <row r="1581" spans="1:30" s="74" customFormat="1" ht="12.95" customHeight="1">
      <c r="A1581" s="75" t="str">
        <f t="shared" si="489"/>
        <v/>
      </c>
      <c r="B1581" s="76">
        <f t="shared" si="490"/>
        <v>375</v>
      </c>
      <c r="C1581" s="77">
        <f t="shared" si="491"/>
        <v>1.3</v>
      </c>
      <c r="D1581" s="78" t="str">
        <f t="shared" si="492"/>
        <v/>
      </c>
      <c r="E1581" s="79">
        <f t="shared" si="493"/>
        <v>1.3</v>
      </c>
      <c r="F1581" s="80">
        <v>700</v>
      </c>
      <c r="G1581" s="81">
        <v>58.01</v>
      </c>
      <c r="H1581" s="81">
        <v>55.97</v>
      </c>
      <c r="I1581" s="81">
        <v>2.0399999999999991</v>
      </c>
      <c r="J1581" s="81" t="s">
        <v>105</v>
      </c>
      <c r="K1581" s="81" t="s">
        <v>95</v>
      </c>
      <c r="L1581" s="82">
        <v>0</v>
      </c>
      <c r="M1581" s="83" t="s">
        <v>106</v>
      </c>
      <c r="N1581" s="83" t="s">
        <v>100</v>
      </c>
      <c r="O1581" s="83" t="s">
        <v>100</v>
      </c>
      <c r="P1581" s="84">
        <v>0</v>
      </c>
      <c r="Q1581" s="85">
        <f t="shared" si="494"/>
        <v>1</v>
      </c>
      <c r="R1581" s="91">
        <v>15001.3</v>
      </c>
      <c r="S1581" s="87"/>
      <c r="T1581" s="88">
        <f>IF(S1581=0,0,SUM($S$5:S1581))</f>
        <v>0</v>
      </c>
      <c r="U1581" s="89">
        <f t="shared" si="495"/>
        <v>0</v>
      </c>
      <c r="V1581" s="89">
        <f t="shared" si="496"/>
        <v>0</v>
      </c>
      <c r="W1581" s="90">
        <f t="shared" si="497"/>
        <v>0</v>
      </c>
      <c r="X1581" s="90">
        <f t="shared" si="498"/>
        <v>0</v>
      </c>
      <c r="Y1581" s="89">
        <f t="shared" si="499"/>
        <v>0</v>
      </c>
      <c r="Z1581" s="89">
        <f t="shared" si="500"/>
        <v>0</v>
      </c>
      <c r="AA1581" s="87"/>
      <c r="AB1581" s="87"/>
      <c r="AD1581" s="186" t="s">
        <v>145</v>
      </c>
    </row>
    <row r="1582" spans="1:30" s="74" customFormat="1" ht="12.95" customHeight="1">
      <c r="A1582" s="75" t="str">
        <f t="shared" si="489"/>
        <v/>
      </c>
      <c r="B1582" s="76">
        <f t="shared" si="490"/>
        <v>375</v>
      </c>
      <c r="C1582" s="77">
        <f t="shared" si="491"/>
        <v>3.2</v>
      </c>
      <c r="D1582" s="78" t="str">
        <f t="shared" si="492"/>
        <v>(전)</v>
      </c>
      <c r="E1582" s="79">
        <f t="shared" si="493"/>
        <v>1.9</v>
      </c>
      <c r="F1582" s="80">
        <v>700</v>
      </c>
      <c r="G1582" s="81">
        <v>58.03</v>
      </c>
      <c r="H1582" s="81">
        <v>55.98</v>
      </c>
      <c r="I1582" s="81">
        <v>2.0500000000000043</v>
      </c>
      <c r="J1582" s="81" t="s">
        <v>105</v>
      </c>
      <c r="K1582" s="81" t="s">
        <v>95</v>
      </c>
      <c r="L1582" s="82">
        <v>0</v>
      </c>
      <c r="M1582" s="83" t="s">
        <v>100</v>
      </c>
      <c r="N1582" s="83" t="s">
        <v>100</v>
      </c>
      <c r="O1582" s="83" t="s">
        <v>100</v>
      </c>
      <c r="P1582" s="84">
        <v>0</v>
      </c>
      <c r="Q1582" s="85">
        <f t="shared" si="494"/>
        <v>1</v>
      </c>
      <c r="R1582" s="91">
        <v>15003.2</v>
      </c>
      <c r="S1582" s="87"/>
      <c r="T1582" s="88">
        <f>IF(S1582=0,0,SUM($S$5:S1582))</f>
        <v>0</v>
      </c>
      <c r="U1582" s="89">
        <f t="shared" si="495"/>
        <v>0</v>
      </c>
      <c r="V1582" s="89">
        <f t="shared" si="496"/>
        <v>0</v>
      </c>
      <c r="W1582" s="90">
        <f t="shared" si="497"/>
        <v>0</v>
      </c>
      <c r="X1582" s="90">
        <f t="shared" si="498"/>
        <v>0</v>
      </c>
      <c r="Y1582" s="89">
        <f t="shared" si="499"/>
        <v>0</v>
      </c>
      <c r="Z1582" s="89">
        <f t="shared" si="500"/>
        <v>0</v>
      </c>
      <c r="AA1582" s="87"/>
      <c r="AB1582" s="87"/>
      <c r="AD1582" s="186" t="s">
        <v>145</v>
      </c>
    </row>
    <row r="1583" spans="1:30" s="74" customFormat="1" ht="12.95" customHeight="1">
      <c r="A1583" s="75" t="str">
        <f t="shared" si="489"/>
        <v/>
      </c>
      <c r="B1583" s="76">
        <f t="shared" si="490"/>
        <v>375</v>
      </c>
      <c r="C1583" s="77">
        <f t="shared" si="491"/>
        <v>3.2</v>
      </c>
      <c r="D1583" s="78" t="str">
        <f t="shared" si="492"/>
        <v>(후)</v>
      </c>
      <c r="E1583" s="79">
        <f t="shared" si="493"/>
        <v>0</v>
      </c>
      <c r="F1583" s="80">
        <v>700</v>
      </c>
      <c r="G1583" s="81">
        <v>58.03</v>
      </c>
      <c r="H1583" s="81">
        <v>55.98</v>
      </c>
      <c r="I1583" s="81">
        <v>2.0500000000000043</v>
      </c>
      <c r="J1583" s="81" t="s">
        <v>111</v>
      </c>
      <c r="K1583" s="81" t="s">
        <v>95</v>
      </c>
      <c r="L1583" s="82">
        <v>0</v>
      </c>
      <c r="M1583" s="83" t="s">
        <v>100</v>
      </c>
      <c r="N1583" s="83" t="s">
        <v>100</v>
      </c>
      <c r="O1583" s="83" t="s">
        <v>100</v>
      </c>
      <c r="P1583" s="84">
        <v>0</v>
      </c>
      <c r="Q1583" s="85">
        <f t="shared" si="494"/>
        <v>1</v>
      </c>
      <c r="R1583" s="91">
        <v>15003.2</v>
      </c>
      <c r="S1583" s="87"/>
      <c r="T1583" s="88">
        <f>IF(S1583=0,0,SUM($S$5:S1583))</f>
        <v>0</v>
      </c>
      <c r="U1583" s="89">
        <f t="shared" si="495"/>
        <v>0</v>
      </c>
      <c r="V1583" s="89">
        <f t="shared" si="496"/>
        <v>0</v>
      </c>
      <c r="W1583" s="90">
        <f t="shared" si="497"/>
        <v>0</v>
      </c>
      <c r="X1583" s="90">
        <f t="shared" si="498"/>
        <v>0</v>
      </c>
      <c r="Y1583" s="89">
        <f t="shared" si="499"/>
        <v>0</v>
      </c>
      <c r="Z1583" s="89">
        <f t="shared" si="500"/>
        <v>0</v>
      </c>
      <c r="AA1583" s="87"/>
      <c r="AB1583" s="87"/>
      <c r="AD1583" s="186" t="s">
        <v>145</v>
      </c>
    </row>
    <row r="1584" spans="1:30" s="74" customFormat="1" ht="12.95" customHeight="1">
      <c r="A1584" s="75" t="str">
        <f t="shared" si="489"/>
        <v/>
      </c>
      <c r="B1584" s="76">
        <f t="shared" si="490"/>
        <v>375</v>
      </c>
      <c r="C1584" s="77">
        <f t="shared" si="491"/>
        <v>6.6</v>
      </c>
      <c r="D1584" s="78" t="str">
        <f t="shared" si="492"/>
        <v/>
      </c>
      <c r="E1584" s="79">
        <f t="shared" si="493"/>
        <v>3.4</v>
      </c>
      <c r="F1584" s="80">
        <v>700</v>
      </c>
      <c r="G1584" s="81">
        <v>58.07</v>
      </c>
      <c r="H1584" s="81">
        <v>55.99</v>
      </c>
      <c r="I1584" s="81">
        <v>2.0799999999999983</v>
      </c>
      <c r="J1584" s="81" t="s">
        <v>111</v>
      </c>
      <c r="K1584" s="81" t="s">
        <v>95</v>
      </c>
      <c r="L1584" s="82">
        <v>0</v>
      </c>
      <c r="M1584" s="83" t="s">
        <v>106</v>
      </c>
      <c r="N1584" s="83" t="s">
        <v>100</v>
      </c>
      <c r="O1584" s="83" t="s">
        <v>100</v>
      </c>
      <c r="P1584" s="84">
        <v>0</v>
      </c>
      <c r="Q1584" s="85">
        <f t="shared" si="494"/>
        <v>1</v>
      </c>
      <c r="R1584" s="91">
        <v>15006.6</v>
      </c>
      <c r="S1584" s="87"/>
      <c r="T1584" s="88">
        <f>IF(S1584=0,0,SUM($S$5:S1584))</f>
        <v>0</v>
      </c>
      <c r="U1584" s="89">
        <f t="shared" si="495"/>
        <v>0</v>
      </c>
      <c r="V1584" s="89">
        <f t="shared" si="496"/>
        <v>0</v>
      </c>
      <c r="W1584" s="90">
        <f t="shared" si="497"/>
        <v>0</v>
      </c>
      <c r="X1584" s="90">
        <f t="shared" si="498"/>
        <v>0</v>
      </c>
      <c r="Y1584" s="89">
        <f t="shared" si="499"/>
        <v>0</v>
      </c>
      <c r="Z1584" s="89">
        <f t="shared" si="500"/>
        <v>0</v>
      </c>
      <c r="AA1584" s="87"/>
      <c r="AB1584" s="87"/>
      <c r="AD1584" s="186" t="s">
        <v>145</v>
      </c>
    </row>
    <row r="1585" spans="1:30" s="74" customFormat="1" ht="12.95" customHeight="1">
      <c r="A1585" s="75" t="str">
        <f t="shared" ref="A1585:A1649" si="501">IF(P1585&gt;0,P1585,"")</f>
        <v/>
      </c>
      <c r="B1585" s="76">
        <f t="shared" ref="B1585:B1649" si="502">ROUNDDOWN(R1585/$P$2,0)</f>
        <v>375</v>
      </c>
      <c r="C1585" s="77">
        <f t="shared" ref="C1585:C1649" si="503">ROUND(R1585-(B1585*$P$2),2)</f>
        <v>8.9</v>
      </c>
      <c r="D1585" s="78" t="str">
        <f t="shared" ref="D1585:D1649" si="504">IF(D1584="(전)","(후)",IF(AND(B1585=B1586,C1585=C1586),"(전)",""))</f>
        <v/>
      </c>
      <c r="E1585" s="79">
        <f t="shared" ref="E1585:E1649" si="505">IF(P1585&gt;0,0,ROUND(((B1585*$P$2)+C1585)-((B1584*$P$2)+C1584),2))</f>
        <v>2.2999999999999998</v>
      </c>
      <c r="F1585" s="80">
        <v>700</v>
      </c>
      <c r="G1585" s="81">
        <v>58.1</v>
      </c>
      <c r="H1585" s="81">
        <v>56</v>
      </c>
      <c r="I1585" s="81">
        <v>2.1000000000000014</v>
      </c>
      <c r="J1585" s="81" t="s">
        <v>111</v>
      </c>
      <c r="K1585" s="81" t="s">
        <v>95</v>
      </c>
      <c r="L1585" s="82">
        <v>0</v>
      </c>
      <c r="M1585" s="83" t="s">
        <v>100</v>
      </c>
      <c r="N1585" s="83" t="s">
        <v>100</v>
      </c>
      <c r="O1585" s="83" t="s">
        <v>100</v>
      </c>
      <c r="P1585" s="84">
        <v>0</v>
      </c>
      <c r="Q1585" s="85">
        <f t="shared" ref="Q1585:Q1649" si="506">IF(P1585=0,Q1584,P1585)</f>
        <v>1</v>
      </c>
      <c r="R1585" s="91">
        <v>15008.9</v>
      </c>
      <c r="S1585" s="87"/>
      <c r="T1585" s="88">
        <f>IF(S1585=0,0,SUM($S$5:S1585))</f>
        <v>0</v>
      </c>
      <c r="U1585" s="89">
        <f t="shared" ref="U1585:U1649" si="507">IF(S1585=1,Q1585,0)</f>
        <v>0</v>
      </c>
      <c r="V1585" s="89">
        <f t="shared" ref="V1585:V1649" si="508">IF(S1585=1,R1585,0)</f>
        <v>0</v>
      </c>
      <c r="W1585" s="90">
        <f t="shared" ref="W1585:W1649" si="509">IF($S1585=0,0,G1585)</f>
        <v>0</v>
      </c>
      <c r="X1585" s="90">
        <f t="shared" ref="X1585:X1649" si="510">IF($S1585=0,0,H1585)</f>
        <v>0</v>
      </c>
      <c r="Y1585" s="89">
        <f t="shared" ref="Y1585:Y1649" si="511">IF(S1585=1,J1585,0)</f>
        <v>0</v>
      </c>
      <c r="Z1585" s="89">
        <f t="shared" ref="Z1585:Z1649" si="512">IF(S1585=1,K1585,0)</f>
        <v>0</v>
      </c>
      <c r="AA1585" s="87"/>
      <c r="AB1585" s="87"/>
      <c r="AD1585" s="186" t="s">
        <v>145</v>
      </c>
    </row>
    <row r="1586" spans="1:30" s="74" customFormat="1" ht="12.95" customHeight="1">
      <c r="A1586" s="75" t="str">
        <f t="shared" si="501"/>
        <v/>
      </c>
      <c r="B1586" s="76">
        <f t="shared" si="502"/>
        <v>375</v>
      </c>
      <c r="C1586" s="77">
        <f t="shared" si="503"/>
        <v>21.3</v>
      </c>
      <c r="D1586" s="78" t="str">
        <f t="shared" si="504"/>
        <v/>
      </c>
      <c r="E1586" s="79">
        <f t="shared" si="505"/>
        <v>12.4</v>
      </c>
      <c r="F1586" s="80">
        <v>700</v>
      </c>
      <c r="G1586" s="81">
        <v>58.26</v>
      </c>
      <c r="H1586" s="81">
        <v>56.04</v>
      </c>
      <c r="I1586" s="81">
        <v>2.2199999999999989</v>
      </c>
      <c r="J1586" s="81" t="s">
        <v>111</v>
      </c>
      <c r="K1586" s="81" t="s">
        <v>95</v>
      </c>
      <c r="L1586" s="82">
        <v>0</v>
      </c>
      <c r="M1586" s="83" t="s">
        <v>104</v>
      </c>
      <c r="N1586" s="83" t="s">
        <v>100</v>
      </c>
      <c r="O1586" s="83" t="s">
        <v>100</v>
      </c>
      <c r="P1586" s="84">
        <v>0</v>
      </c>
      <c r="Q1586" s="85">
        <f t="shared" si="506"/>
        <v>1</v>
      </c>
      <c r="R1586" s="91">
        <v>15021.3</v>
      </c>
      <c r="S1586" s="87"/>
      <c r="T1586" s="88">
        <f>IF(S1586=0,0,SUM($S$5:S1586))</f>
        <v>0</v>
      </c>
      <c r="U1586" s="89">
        <f t="shared" si="507"/>
        <v>0</v>
      </c>
      <c r="V1586" s="89">
        <f t="shared" si="508"/>
        <v>0</v>
      </c>
      <c r="W1586" s="90">
        <f t="shared" si="509"/>
        <v>0</v>
      </c>
      <c r="X1586" s="90">
        <f t="shared" si="510"/>
        <v>0</v>
      </c>
      <c r="Y1586" s="89">
        <f t="shared" si="511"/>
        <v>0</v>
      </c>
      <c r="Z1586" s="89">
        <f t="shared" si="512"/>
        <v>0</v>
      </c>
      <c r="AA1586" s="87"/>
      <c r="AB1586" s="87"/>
      <c r="AD1586" s="186" t="s">
        <v>145</v>
      </c>
    </row>
    <row r="1587" spans="1:30" s="74" customFormat="1" ht="12.95" customHeight="1">
      <c r="A1587" s="75" t="str">
        <f t="shared" si="501"/>
        <v/>
      </c>
      <c r="B1587" s="76">
        <f t="shared" si="502"/>
        <v>376</v>
      </c>
      <c r="C1587" s="77">
        <f t="shared" si="503"/>
        <v>0</v>
      </c>
      <c r="D1587" s="78" t="str">
        <f t="shared" si="504"/>
        <v/>
      </c>
      <c r="E1587" s="79">
        <f t="shared" si="505"/>
        <v>18.7</v>
      </c>
      <c r="F1587" s="80">
        <v>700</v>
      </c>
      <c r="G1587" s="81">
        <v>58.51</v>
      </c>
      <c r="H1587" s="81">
        <v>56.05</v>
      </c>
      <c r="I1587" s="81">
        <v>2.4600000000000009</v>
      </c>
      <c r="J1587" s="81" t="s">
        <v>111</v>
      </c>
      <c r="K1587" s="81" t="s">
        <v>95</v>
      </c>
      <c r="L1587" s="82">
        <v>0</v>
      </c>
      <c r="M1587" s="83" t="s">
        <v>100</v>
      </c>
      <c r="N1587" s="83" t="s">
        <v>100</v>
      </c>
      <c r="O1587" s="83" t="s">
        <v>100</v>
      </c>
      <c r="P1587" s="84">
        <v>0</v>
      </c>
      <c r="Q1587" s="85">
        <f t="shared" si="506"/>
        <v>1</v>
      </c>
      <c r="R1587" s="91">
        <v>15040</v>
      </c>
      <c r="S1587" s="87"/>
      <c r="T1587" s="88">
        <f>IF(S1587=0,0,SUM($S$5:S1587))</f>
        <v>0</v>
      </c>
      <c r="U1587" s="89">
        <f t="shared" si="507"/>
        <v>0</v>
      </c>
      <c r="V1587" s="89">
        <f t="shared" si="508"/>
        <v>0</v>
      </c>
      <c r="W1587" s="90">
        <f t="shared" si="509"/>
        <v>0</v>
      </c>
      <c r="X1587" s="90">
        <f t="shared" si="510"/>
        <v>0</v>
      </c>
      <c r="Y1587" s="89">
        <f t="shared" si="511"/>
        <v>0</v>
      </c>
      <c r="Z1587" s="89">
        <f t="shared" si="512"/>
        <v>0</v>
      </c>
      <c r="AA1587" s="87"/>
      <c r="AB1587" s="87"/>
      <c r="AD1587" s="186" t="s">
        <v>145</v>
      </c>
    </row>
    <row r="1588" spans="1:30" s="74" customFormat="1" ht="12.95" customHeight="1">
      <c r="A1588" s="75" t="str">
        <f t="shared" si="501"/>
        <v/>
      </c>
      <c r="B1588" s="76">
        <f t="shared" si="502"/>
        <v>376</v>
      </c>
      <c r="C1588" s="77">
        <f t="shared" si="503"/>
        <v>8.9</v>
      </c>
      <c r="D1588" s="78" t="str">
        <f t="shared" si="504"/>
        <v/>
      </c>
      <c r="E1588" s="79">
        <f t="shared" si="505"/>
        <v>8.9</v>
      </c>
      <c r="F1588" s="80">
        <v>700</v>
      </c>
      <c r="G1588" s="81">
        <v>58.63</v>
      </c>
      <c r="H1588" s="81">
        <v>56.05</v>
      </c>
      <c r="I1588" s="81">
        <v>2.5800000000000054</v>
      </c>
      <c r="J1588" s="81" t="s">
        <v>111</v>
      </c>
      <c r="K1588" s="81" t="s">
        <v>95</v>
      </c>
      <c r="L1588" s="82">
        <v>0</v>
      </c>
      <c r="M1588" s="83" t="s">
        <v>100</v>
      </c>
      <c r="N1588" s="83" t="s">
        <v>100</v>
      </c>
      <c r="O1588" s="83" t="s">
        <v>100</v>
      </c>
      <c r="P1588" s="84">
        <v>0</v>
      </c>
      <c r="Q1588" s="85">
        <f t="shared" si="506"/>
        <v>1</v>
      </c>
      <c r="R1588" s="91">
        <v>15048.9</v>
      </c>
      <c r="S1588" s="87"/>
      <c r="T1588" s="88">
        <f>IF(S1588=0,0,SUM($S$5:S1588))</f>
        <v>0</v>
      </c>
      <c r="U1588" s="89">
        <f t="shared" si="507"/>
        <v>0</v>
      </c>
      <c r="V1588" s="89">
        <f t="shared" si="508"/>
        <v>0</v>
      </c>
      <c r="W1588" s="90">
        <f t="shared" si="509"/>
        <v>0</v>
      </c>
      <c r="X1588" s="90">
        <f t="shared" si="510"/>
        <v>0</v>
      </c>
      <c r="Y1588" s="89">
        <f t="shared" si="511"/>
        <v>0</v>
      </c>
      <c r="Z1588" s="89">
        <f t="shared" si="512"/>
        <v>0</v>
      </c>
      <c r="AA1588" s="87"/>
      <c r="AB1588" s="87"/>
      <c r="AD1588" s="186" t="s">
        <v>145</v>
      </c>
    </row>
    <row r="1589" spans="1:30" s="74" customFormat="1" ht="12.95" customHeight="1">
      <c r="A1589" s="75" t="str">
        <f t="shared" si="501"/>
        <v/>
      </c>
      <c r="B1589" s="76">
        <f t="shared" si="502"/>
        <v>376</v>
      </c>
      <c r="C1589" s="77">
        <f t="shared" si="503"/>
        <v>26.7</v>
      </c>
      <c r="D1589" s="78" t="str">
        <f t="shared" si="504"/>
        <v/>
      </c>
      <c r="E1589" s="79">
        <f t="shared" si="505"/>
        <v>17.8</v>
      </c>
      <c r="F1589" s="80">
        <v>700</v>
      </c>
      <c r="G1589" s="81">
        <v>58.99</v>
      </c>
      <c r="H1589" s="81">
        <v>56.06</v>
      </c>
      <c r="I1589" s="81">
        <v>2.9299999999999997</v>
      </c>
      <c r="J1589" s="81" t="s">
        <v>111</v>
      </c>
      <c r="K1589" s="81" t="s">
        <v>95</v>
      </c>
      <c r="L1589" s="82">
        <v>0</v>
      </c>
      <c r="M1589" s="83" t="s">
        <v>104</v>
      </c>
      <c r="N1589" s="83" t="s">
        <v>100</v>
      </c>
      <c r="O1589" s="83" t="s">
        <v>100</v>
      </c>
      <c r="P1589" s="84">
        <v>0</v>
      </c>
      <c r="Q1589" s="85">
        <f t="shared" si="506"/>
        <v>1</v>
      </c>
      <c r="R1589" s="91">
        <v>15066.7</v>
      </c>
      <c r="S1589" s="87"/>
      <c r="T1589" s="88">
        <f>IF(S1589=0,0,SUM($S$5:S1589))</f>
        <v>0</v>
      </c>
      <c r="U1589" s="89">
        <f t="shared" si="507"/>
        <v>0</v>
      </c>
      <c r="V1589" s="89">
        <f t="shared" si="508"/>
        <v>0</v>
      </c>
      <c r="W1589" s="90">
        <f t="shared" si="509"/>
        <v>0</v>
      </c>
      <c r="X1589" s="90">
        <f t="shared" si="510"/>
        <v>0</v>
      </c>
      <c r="Y1589" s="89">
        <f t="shared" si="511"/>
        <v>0</v>
      </c>
      <c r="Z1589" s="89">
        <f t="shared" si="512"/>
        <v>0</v>
      </c>
      <c r="AA1589" s="87"/>
      <c r="AB1589" s="87"/>
      <c r="AD1589" s="186" t="s">
        <v>145</v>
      </c>
    </row>
    <row r="1590" spans="1:30" s="74" customFormat="1" ht="12.95" customHeight="1">
      <c r="A1590" s="75" t="str">
        <f t="shared" si="501"/>
        <v/>
      </c>
      <c r="B1590" s="76">
        <f t="shared" si="502"/>
        <v>376</v>
      </c>
      <c r="C1590" s="77">
        <f t="shared" si="503"/>
        <v>39.9</v>
      </c>
      <c r="D1590" s="78" t="str">
        <f t="shared" si="504"/>
        <v/>
      </c>
      <c r="E1590" s="79">
        <f t="shared" si="505"/>
        <v>13.2</v>
      </c>
      <c r="F1590" s="80">
        <v>700</v>
      </c>
      <c r="G1590" s="81">
        <v>59.26</v>
      </c>
      <c r="H1590" s="81">
        <v>56.06</v>
      </c>
      <c r="I1590" s="81">
        <v>3.1999999999999957</v>
      </c>
      <c r="J1590" s="81" t="s">
        <v>111</v>
      </c>
      <c r="K1590" s="81" t="s">
        <v>95</v>
      </c>
      <c r="L1590" s="82">
        <v>0</v>
      </c>
      <c r="M1590" s="83" t="s">
        <v>116</v>
      </c>
      <c r="N1590" s="83" t="s">
        <v>100</v>
      </c>
      <c r="O1590" s="83" t="s">
        <v>100</v>
      </c>
      <c r="P1590" s="84">
        <v>0</v>
      </c>
      <c r="Q1590" s="85">
        <f t="shared" si="506"/>
        <v>1</v>
      </c>
      <c r="R1590" s="91">
        <v>15079.9</v>
      </c>
      <c r="S1590" s="87"/>
      <c r="T1590" s="88">
        <f>IF(S1590=0,0,SUM($S$5:S1590))</f>
        <v>0</v>
      </c>
      <c r="U1590" s="89">
        <f t="shared" si="507"/>
        <v>0</v>
      </c>
      <c r="V1590" s="89">
        <f t="shared" si="508"/>
        <v>0</v>
      </c>
      <c r="W1590" s="90">
        <f t="shared" si="509"/>
        <v>0</v>
      </c>
      <c r="X1590" s="90">
        <f t="shared" si="510"/>
        <v>0</v>
      </c>
      <c r="Y1590" s="89">
        <f t="shared" si="511"/>
        <v>0</v>
      </c>
      <c r="Z1590" s="89">
        <f t="shared" si="512"/>
        <v>0</v>
      </c>
      <c r="AA1590" s="87"/>
      <c r="AB1590" s="87"/>
      <c r="AD1590" s="186" t="s">
        <v>145</v>
      </c>
    </row>
    <row r="1591" spans="1:30" s="74" customFormat="1" ht="12.95" customHeight="1">
      <c r="A1591" s="75" t="str">
        <f t="shared" si="501"/>
        <v/>
      </c>
      <c r="B1591" s="76">
        <f t="shared" si="502"/>
        <v>377</v>
      </c>
      <c r="C1591" s="77">
        <f t="shared" si="503"/>
        <v>0</v>
      </c>
      <c r="D1591" s="78" t="str">
        <f t="shared" si="504"/>
        <v>(전)</v>
      </c>
      <c r="E1591" s="79">
        <f t="shared" si="505"/>
        <v>0.1</v>
      </c>
      <c r="F1591" s="80">
        <v>700</v>
      </c>
      <c r="G1591" s="81">
        <v>59.26</v>
      </c>
      <c r="H1591" s="81">
        <v>56.06</v>
      </c>
      <c r="I1591" s="81">
        <v>3.1999999999999957</v>
      </c>
      <c r="J1591" s="81" t="s">
        <v>111</v>
      </c>
      <c r="K1591" s="81" t="s">
        <v>95</v>
      </c>
      <c r="L1591" s="82">
        <v>0</v>
      </c>
      <c r="M1591" s="83" t="s">
        <v>100</v>
      </c>
      <c r="N1591" s="83" t="s">
        <v>100</v>
      </c>
      <c r="O1591" s="83" t="s">
        <v>100</v>
      </c>
      <c r="P1591" s="84">
        <v>0</v>
      </c>
      <c r="Q1591" s="85">
        <f t="shared" si="506"/>
        <v>1</v>
      </c>
      <c r="R1591" s="91">
        <v>15080</v>
      </c>
      <c r="S1591" s="87"/>
      <c r="T1591" s="88">
        <f>IF(S1591=0,0,SUM($S$5:S1591))</f>
        <v>0</v>
      </c>
      <c r="U1591" s="89">
        <f t="shared" si="507"/>
        <v>0</v>
      </c>
      <c r="V1591" s="89">
        <f t="shared" si="508"/>
        <v>0</v>
      </c>
      <c r="W1591" s="90">
        <f t="shared" si="509"/>
        <v>0</v>
      </c>
      <c r="X1591" s="90">
        <f t="shared" si="510"/>
        <v>0</v>
      </c>
      <c r="Y1591" s="89">
        <f t="shared" si="511"/>
        <v>0</v>
      </c>
      <c r="Z1591" s="89">
        <f t="shared" si="512"/>
        <v>0</v>
      </c>
      <c r="AA1591" s="87"/>
      <c r="AB1591" s="87"/>
      <c r="AD1591" s="186" t="s">
        <v>145</v>
      </c>
    </row>
    <row r="1592" spans="1:30" s="74" customFormat="1" ht="12.95" customHeight="1">
      <c r="A1592" s="75" t="str">
        <f t="shared" si="501"/>
        <v/>
      </c>
      <c r="B1592" s="76">
        <f t="shared" si="502"/>
        <v>377</v>
      </c>
      <c r="C1592" s="77">
        <f t="shared" si="503"/>
        <v>0</v>
      </c>
      <c r="D1592" s="78" t="str">
        <f t="shared" si="504"/>
        <v>(후)</v>
      </c>
      <c r="E1592" s="79">
        <f t="shared" si="505"/>
        <v>0</v>
      </c>
      <c r="F1592" s="80">
        <v>700</v>
      </c>
      <c r="G1592" s="81">
        <v>59.26</v>
      </c>
      <c r="H1592" s="81">
        <v>56.06</v>
      </c>
      <c r="I1592" s="81">
        <v>3.1999999999999957</v>
      </c>
      <c r="J1592" s="81" t="s">
        <v>111</v>
      </c>
      <c r="K1592" s="81" t="s">
        <v>95</v>
      </c>
      <c r="L1592" s="82">
        <v>0</v>
      </c>
      <c r="M1592" s="83" t="s">
        <v>100</v>
      </c>
      <c r="N1592" s="83" t="s">
        <v>100</v>
      </c>
      <c r="O1592" s="83" t="s">
        <v>100</v>
      </c>
      <c r="P1592" s="84">
        <v>0</v>
      </c>
      <c r="Q1592" s="85">
        <f t="shared" si="506"/>
        <v>1</v>
      </c>
      <c r="R1592" s="91">
        <v>15080</v>
      </c>
      <c r="S1592" s="87"/>
      <c r="T1592" s="88">
        <f>IF(S1592=0,0,SUM($S$5:S1592))</f>
        <v>0</v>
      </c>
      <c r="U1592" s="89">
        <f t="shared" si="507"/>
        <v>0</v>
      </c>
      <c r="V1592" s="89">
        <f t="shared" si="508"/>
        <v>0</v>
      </c>
      <c r="W1592" s="90">
        <f t="shared" si="509"/>
        <v>0</v>
      </c>
      <c r="X1592" s="90">
        <f t="shared" si="510"/>
        <v>0</v>
      </c>
      <c r="Y1592" s="89">
        <f t="shared" si="511"/>
        <v>0</v>
      </c>
      <c r="Z1592" s="89">
        <f t="shared" si="512"/>
        <v>0</v>
      </c>
      <c r="AA1592" s="87"/>
      <c r="AB1592" s="87"/>
      <c r="AD1592" s="186" t="s">
        <v>145</v>
      </c>
    </row>
    <row r="1593" spans="1:30" s="74" customFormat="1" ht="12.95" customHeight="1">
      <c r="A1593" s="75" t="str">
        <f t="shared" ref="A1593:A1595" si="513">IF(P1593&gt;0,P1593,"")</f>
        <v/>
      </c>
      <c r="B1593" s="76">
        <f t="shared" ref="B1593:B1595" si="514">ROUNDDOWN(R1593/$P$2,0)</f>
        <v>377</v>
      </c>
      <c r="C1593" s="77">
        <f t="shared" ref="C1593:C1595" si="515">ROUND(R1593-(B1593*$P$2),2)</f>
        <v>33.1</v>
      </c>
      <c r="D1593" s="78" t="str">
        <f t="shared" ref="D1593:D1595" si="516">IF(D1592="(전)","(후)",IF(AND(B1593=B1594,C1593=C1594),"(전)",""))</f>
        <v>(전)</v>
      </c>
      <c r="E1593" s="79">
        <f t="shared" ref="E1593:E1595" si="517">IF(P1593&gt;0,0,ROUND(((B1593*$P$2)+C1593)-((B1592*$P$2)+C1592),2))</f>
        <v>33.1</v>
      </c>
      <c r="F1593" s="80">
        <v>700</v>
      </c>
      <c r="G1593" s="81">
        <v>59.94</v>
      </c>
      <c r="H1593" s="81">
        <v>56.07</v>
      </c>
      <c r="I1593" s="81">
        <v>3.8699999999999974</v>
      </c>
      <c r="J1593" s="81" t="s">
        <v>111</v>
      </c>
      <c r="K1593" s="81" t="s">
        <v>95</v>
      </c>
      <c r="L1593" s="82">
        <v>0</v>
      </c>
      <c r="M1593" s="83" t="s">
        <v>104</v>
      </c>
      <c r="N1593" s="83" t="s">
        <v>100</v>
      </c>
      <c r="O1593" s="83" t="s">
        <v>100</v>
      </c>
      <c r="P1593" s="84">
        <v>0</v>
      </c>
      <c r="Q1593" s="85">
        <f t="shared" ref="Q1593:Q1595" si="518">IF(P1593=0,Q1592,P1593)</f>
        <v>1</v>
      </c>
      <c r="R1593" s="91">
        <v>15113.1</v>
      </c>
      <c r="S1593" s="87"/>
      <c r="T1593" s="88">
        <f>IF(S1593=0,0,SUM($S$5:S1593))</f>
        <v>0</v>
      </c>
      <c r="U1593" s="89">
        <f t="shared" ref="U1593:U1595" si="519">IF(S1593=1,Q1593,0)</f>
        <v>0</v>
      </c>
      <c r="V1593" s="89">
        <f t="shared" ref="V1593:V1595" si="520">IF(S1593=1,R1593,0)</f>
        <v>0</v>
      </c>
      <c r="W1593" s="90">
        <f t="shared" ref="W1593:W1595" si="521">IF($S1593=0,0,G1593)</f>
        <v>0</v>
      </c>
      <c r="X1593" s="90">
        <f t="shared" ref="X1593:X1595" si="522">IF($S1593=0,0,H1593)</f>
        <v>0</v>
      </c>
      <c r="Y1593" s="89">
        <f t="shared" ref="Y1593:Y1595" si="523">IF(S1593=1,J1593,0)</f>
        <v>0</v>
      </c>
      <c r="Z1593" s="89">
        <f t="shared" ref="Z1593:Z1595" si="524">IF(S1593=1,K1593,0)</f>
        <v>0</v>
      </c>
      <c r="AA1593" s="87"/>
      <c r="AB1593" s="87"/>
      <c r="AD1593" s="186" t="s">
        <v>145</v>
      </c>
    </row>
    <row r="1594" spans="1:30" s="210" customFormat="1" ht="12.95" customHeight="1">
      <c r="A1594" s="194" t="str">
        <f t="shared" si="513"/>
        <v/>
      </c>
      <c r="B1594" s="195">
        <f t="shared" si="514"/>
        <v>377</v>
      </c>
      <c r="C1594" s="196">
        <f t="shared" si="515"/>
        <v>33.1</v>
      </c>
      <c r="D1594" s="197" t="str">
        <f t="shared" si="516"/>
        <v>(후)</v>
      </c>
      <c r="E1594" s="198">
        <f t="shared" si="517"/>
        <v>0</v>
      </c>
      <c r="F1594" s="199">
        <v>700</v>
      </c>
      <c r="G1594" s="200">
        <v>59.94</v>
      </c>
      <c r="H1594" s="200">
        <v>56.07</v>
      </c>
      <c r="I1594" s="200">
        <v>3.8699999999999974</v>
      </c>
      <c r="J1594" s="200" t="s">
        <v>111</v>
      </c>
      <c r="K1594" s="200" t="s">
        <v>96</v>
      </c>
      <c r="L1594" s="201">
        <v>0</v>
      </c>
      <c r="M1594" s="202" t="s">
        <v>100</v>
      </c>
      <c r="N1594" s="202" t="s">
        <v>100</v>
      </c>
      <c r="O1594" s="202" t="s">
        <v>100</v>
      </c>
      <c r="P1594" s="203">
        <v>0</v>
      </c>
      <c r="Q1594" s="204">
        <f t="shared" si="518"/>
        <v>1</v>
      </c>
      <c r="R1594" s="205">
        <v>15113.1</v>
      </c>
      <c r="S1594" s="206"/>
      <c r="T1594" s="207">
        <f>IF(S1594=0,0,SUM($S$5:S1594))</f>
        <v>0</v>
      </c>
      <c r="U1594" s="208">
        <f t="shared" si="519"/>
        <v>0</v>
      </c>
      <c r="V1594" s="208">
        <f t="shared" si="520"/>
        <v>0</v>
      </c>
      <c r="W1594" s="209">
        <f t="shared" si="521"/>
        <v>0</v>
      </c>
      <c r="X1594" s="209">
        <f t="shared" si="522"/>
        <v>0</v>
      </c>
      <c r="Y1594" s="208">
        <f t="shared" si="523"/>
        <v>0</v>
      </c>
      <c r="Z1594" s="208">
        <f t="shared" si="524"/>
        <v>0</v>
      </c>
      <c r="AA1594" s="206"/>
      <c r="AB1594" s="206"/>
      <c r="AD1594" s="211" t="s">
        <v>145</v>
      </c>
    </row>
    <row r="1595" spans="1:30" s="74" customFormat="1" ht="12.95" customHeight="1">
      <c r="A1595" s="75" t="str">
        <f t="shared" si="513"/>
        <v/>
      </c>
      <c r="B1595" s="76">
        <f t="shared" si="514"/>
        <v>378</v>
      </c>
      <c r="C1595" s="77">
        <f t="shared" si="515"/>
        <v>0</v>
      </c>
      <c r="D1595" s="78" t="str">
        <f t="shared" si="516"/>
        <v/>
      </c>
      <c r="E1595" s="79">
        <f t="shared" si="517"/>
        <v>6.9</v>
      </c>
      <c r="F1595" s="80">
        <v>700</v>
      </c>
      <c r="G1595" s="81">
        <v>60.08</v>
      </c>
      <c r="H1595" s="81">
        <v>56.08</v>
      </c>
      <c r="I1595" s="81">
        <v>4</v>
      </c>
      <c r="J1595" s="81" t="s">
        <v>111</v>
      </c>
      <c r="K1595" s="81" t="s">
        <v>96</v>
      </c>
      <c r="L1595" s="82">
        <v>0</v>
      </c>
      <c r="M1595" s="83" t="s">
        <v>100</v>
      </c>
      <c r="N1595" s="83" t="s">
        <v>100</v>
      </c>
      <c r="O1595" s="83" t="s">
        <v>100</v>
      </c>
      <c r="P1595" s="84">
        <v>0</v>
      </c>
      <c r="Q1595" s="85">
        <f t="shared" si="518"/>
        <v>1</v>
      </c>
      <c r="R1595" s="91">
        <v>15120</v>
      </c>
      <c r="S1595" s="87"/>
      <c r="T1595" s="88">
        <f>IF(S1595=0,0,SUM($S$5:S1595))</f>
        <v>0</v>
      </c>
      <c r="U1595" s="89">
        <f t="shared" si="519"/>
        <v>0</v>
      </c>
      <c r="V1595" s="89">
        <f t="shared" si="520"/>
        <v>0</v>
      </c>
      <c r="W1595" s="90">
        <f t="shared" si="521"/>
        <v>0</v>
      </c>
      <c r="X1595" s="90">
        <f t="shared" si="522"/>
        <v>0</v>
      </c>
      <c r="Y1595" s="89">
        <f t="shared" si="523"/>
        <v>0</v>
      </c>
      <c r="Z1595" s="89">
        <f t="shared" si="524"/>
        <v>0</v>
      </c>
      <c r="AA1595" s="87"/>
      <c r="AB1595" s="87"/>
      <c r="AD1595" s="186" t="s">
        <v>145</v>
      </c>
    </row>
    <row r="1596" spans="1:30" s="74" customFormat="1" ht="12.95" customHeight="1">
      <c r="A1596" s="75" t="str">
        <f t="shared" si="501"/>
        <v/>
      </c>
      <c r="B1596" s="76">
        <f t="shared" si="502"/>
        <v>378</v>
      </c>
      <c r="C1596" s="77">
        <f t="shared" si="503"/>
        <v>8.9</v>
      </c>
      <c r="D1596" s="78" t="str">
        <f t="shared" si="504"/>
        <v/>
      </c>
      <c r="E1596" s="79">
        <f t="shared" si="505"/>
        <v>8.9</v>
      </c>
      <c r="F1596" s="80">
        <v>700</v>
      </c>
      <c r="G1596" s="81">
        <v>60.26</v>
      </c>
      <c r="H1596" s="81">
        <v>56.08</v>
      </c>
      <c r="I1596" s="81">
        <v>4.18</v>
      </c>
      <c r="J1596" s="81" t="s">
        <v>111</v>
      </c>
      <c r="K1596" s="81" t="s">
        <v>96</v>
      </c>
      <c r="L1596" s="82">
        <v>0</v>
      </c>
      <c r="M1596" s="83" t="s">
        <v>104</v>
      </c>
      <c r="N1596" s="83" t="s">
        <v>100</v>
      </c>
      <c r="O1596" s="83" t="s">
        <v>100</v>
      </c>
      <c r="P1596" s="84">
        <v>0</v>
      </c>
      <c r="Q1596" s="85">
        <f t="shared" si="506"/>
        <v>1</v>
      </c>
      <c r="R1596" s="91">
        <v>15128.9</v>
      </c>
      <c r="S1596" s="87"/>
      <c r="T1596" s="88">
        <f>IF(S1596=0,0,SUM($S$5:S1596))</f>
        <v>0</v>
      </c>
      <c r="U1596" s="89">
        <f t="shared" si="507"/>
        <v>0</v>
      </c>
      <c r="V1596" s="89">
        <f t="shared" si="508"/>
        <v>0</v>
      </c>
      <c r="W1596" s="90">
        <f t="shared" si="509"/>
        <v>0</v>
      </c>
      <c r="X1596" s="90">
        <f t="shared" si="510"/>
        <v>0</v>
      </c>
      <c r="Y1596" s="89">
        <f t="shared" si="511"/>
        <v>0</v>
      </c>
      <c r="Z1596" s="89">
        <f t="shared" si="512"/>
        <v>0</v>
      </c>
      <c r="AA1596" s="87"/>
      <c r="AB1596" s="87"/>
      <c r="AD1596" s="186" t="s">
        <v>145</v>
      </c>
    </row>
    <row r="1597" spans="1:30" s="74" customFormat="1" ht="12.95" customHeight="1">
      <c r="A1597" s="75" t="str">
        <f t="shared" si="501"/>
        <v/>
      </c>
      <c r="B1597" s="76">
        <f t="shared" si="502"/>
        <v>379</v>
      </c>
      <c r="C1597" s="77">
        <f t="shared" si="503"/>
        <v>0</v>
      </c>
      <c r="D1597" s="78" t="str">
        <f t="shared" si="504"/>
        <v/>
      </c>
      <c r="E1597" s="79">
        <f t="shared" si="505"/>
        <v>31.1</v>
      </c>
      <c r="F1597" s="80">
        <v>700</v>
      </c>
      <c r="G1597" s="81">
        <v>60.79</v>
      </c>
      <c r="H1597" s="81">
        <v>56.09</v>
      </c>
      <c r="I1597" s="81">
        <v>4.6999999999999957</v>
      </c>
      <c r="J1597" s="81" t="s">
        <v>111</v>
      </c>
      <c r="K1597" s="81" t="s">
        <v>96</v>
      </c>
      <c r="L1597" s="82">
        <v>0</v>
      </c>
      <c r="M1597" s="83" t="s">
        <v>100</v>
      </c>
      <c r="N1597" s="83" t="s">
        <v>100</v>
      </c>
      <c r="O1597" s="83" t="s">
        <v>100</v>
      </c>
      <c r="P1597" s="84">
        <v>0</v>
      </c>
      <c r="Q1597" s="85">
        <f t="shared" si="506"/>
        <v>1</v>
      </c>
      <c r="R1597" s="91">
        <v>15160</v>
      </c>
      <c r="S1597" s="87"/>
      <c r="T1597" s="88">
        <f>IF(S1597=0,0,SUM($S$5:S1597))</f>
        <v>0</v>
      </c>
      <c r="U1597" s="89">
        <f t="shared" si="507"/>
        <v>0</v>
      </c>
      <c r="V1597" s="89">
        <f t="shared" si="508"/>
        <v>0</v>
      </c>
      <c r="W1597" s="90">
        <f t="shared" si="509"/>
        <v>0</v>
      </c>
      <c r="X1597" s="90">
        <f t="shared" si="510"/>
        <v>0</v>
      </c>
      <c r="Y1597" s="89">
        <f t="shared" si="511"/>
        <v>0</v>
      </c>
      <c r="Z1597" s="89">
        <f t="shared" si="512"/>
        <v>0</v>
      </c>
      <c r="AA1597" s="87"/>
      <c r="AB1597" s="87"/>
      <c r="AD1597" s="186" t="s">
        <v>145</v>
      </c>
    </row>
    <row r="1598" spans="1:30" s="74" customFormat="1" ht="12.95" customHeight="1">
      <c r="A1598" s="75" t="str">
        <f t="shared" si="501"/>
        <v/>
      </c>
      <c r="B1598" s="76">
        <f t="shared" si="502"/>
        <v>379</v>
      </c>
      <c r="C1598" s="77">
        <f t="shared" si="503"/>
        <v>19.7</v>
      </c>
      <c r="D1598" s="78" t="str">
        <f t="shared" si="504"/>
        <v/>
      </c>
      <c r="E1598" s="79">
        <f t="shared" si="505"/>
        <v>19.7</v>
      </c>
      <c r="F1598" s="80">
        <v>700</v>
      </c>
      <c r="G1598" s="81">
        <v>61.12</v>
      </c>
      <c r="H1598" s="81">
        <v>56.1</v>
      </c>
      <c r="I1598" s="81">
        <v>5.019999999999996</v>
      </c>
      <c r="J1598" s="81" t="s">
        <v>111</v>
      </c>
      <c r="K1598" s="81" t="s">
        <v>96</v>
      </c>
      <c r="L1598" s="82">
        <v>0</v>
      </c>
      <c r="M1598" s="83" t="s">
        <v>104</v>
      </c>
      <c r="N1598" s="83" t="s">
        <v>100</v>
      </c>
      <c r="O1598" s="83" t="s">
        <v>100</v>
      </c>
      <c r="P1598" s="84">
        <v>0</v>
      </c>
      <c r="Q1598" s="85">
        <f t="shared" si="506"/>
        <v>1</v>
      </c>
      <c r="R1598" s="91">
        <v>15179.7</v>
      </c>
      <c r="S1598" s="87"/>
      <c r="T1598" s="88">
        <f>IF(S1598=0,0,SUM($S$5:S1598))</f>
        <v>0</v>
      </c>
      <c r="U1598" s="89">
        <f t="shared" si="507"/>
        <v>0</v>
      </c>
      <c r="V1598" s="89">
        <f t="shared" si="508"/>
        <v>0</v>
      </c>
      <c r="W1598" s="90">
        <f t="shared" si="509"/>
        <v>0</v>
      </c>
      <c r="X1598" s="90">
        <f t="shared" si="510"/>
        <v>0</v>
      </c>
      <c r="Y1598" s="89">
        <f t="shared" si="511"/>
        <v>0</v>
      </c>
      <c r="Z1598" s="89">
        <f t="shared" si="512"/>
        <v>0</v>
      </c>
      <c r="AA1598" s="87"/>
      <c r="AB1598" s="87"/>
      <c r="AD1598" s="186" t="s">
        <v>145</v>
      </c>
    </row>
    <row r="1599" spans="1:30" s="74" customFormat="1" ht="12.95" customHeight="1">
      <c r="A1599" s="75" t="str">
        <f t="shared" si="501"/>
        <v/>
      </c>
      <c r="B1599" s="76">
        <f t="shared" si="502"/>
        <v>379</v>
      </c>
      <c r="C1599" s="77">
        <f t="shared" si="503"/>
        <v>35.799999999999997</v>
      </c>
      <c r="D1599" s="78" t="str">
        <f t="shared" si="504"/>
        <v/>
      </c>
      <c r="E1599" s="79">
        <f t="shared" si="505"/>
        <v>16.100000000000001</v>
      </c>
      <c r="F1599" s="80">
        <v>700</v>
      </c>
      <c r="G1599" s="81">
        <v>61.4</v>
      </c>
      <c r="H1599" s="81">
        <v>56.11</v>
      </c>
      <c r="I1599" s="81">
        <v>5.2899999999999991</v>
      </c>
      <c r="J1599" s="81" t="s">
        <v>111</v>
      </c>
      <c r="K1599" s="81" t="s">
        <v>96</v>
      </c>
      <c r="L1599" s="82">
        <v>0</v>
      </c>
      <c r="M1599" s="83" t="s">
        <v>104</v>
      </c>
      <c r="N1599" s="83" t="s">
        <v>100</v>
      </c>
      <c r="O1599" s="83" t="s">
        <v>100</v>
      </c>
      <c r="P1599" s="84">
        <v>0</v>
      </c>
      <c r="Q1599" s="85">
        <f t="shared" si="506"/>
        <v>1</v>
      </c>
      <c r="R1599" s="91">
        <v>15195.8</v>
      </c>
      <c r="S1599" s="87"/>
      <c r="T1599" s="88">
        <f>IF(S1599=0,0,SUM($S$5:S1599))</f>
        <v>0</v>
      </c>
      <c r="U1599" s="89">
        <f t="shared" si="507"/>
        <v>0</v>
      </c>
      <c r="V1599" s="89">
        <f t="shared" si="508"/>
        <v>0</v>
      </c>
      <c r="W1599" s="90">
        <f t="shared" si="509"/>
        <v>0</v>
      </c>
      <c r="X1599" s="90">
        <f t="shared" si="510"/>
        <v>0</v>
      </c>
      <c r="Y1599" s="89">
        <f t="shared" si="511"/>
        <v>0</v>
      </c>
      <c r="Z1599" s="89">
        <f t="shared" si="512"/>
        <v>0</v>
      </c>
      <c r="AA1599" s="87"/>
      <c r="AB1599" s="87"/>
      <c r="AD1599" s="186" t="s">
        <v>145</v>
      </c>
    </row>
    <row r="1600" spans="1:30" s="74" customFormat="1" ht="12.95" customHeight="1">
      <c r="A1600" s="75" t="str">
        <f t="shared" si="501"/>
        <v/>
      </c>
      <c r="B1600" s="76">
        <f t="shared" si="502"/>
        <v>380</v>
      </c>
      <c r="C1600" s="77">
        <f t="shared" si="503"/>
        <v>0</v>
      </c>
      <c r="D1600" s="78" t="str">
        <f t="shared" si="504"/>
        <v/>
      </c>
      <c r="E1600" s="79">
        <f t="shared" si="505"/>
        <v>4.2</v>
      </c>
      <c r="F1600" s="80">
        <v>700</v>
      </c>
      <c r="G1600" s="81">
        <v>61.47</v>
      </c>
      <c r="H1600" s="81">
        <v>56.11</v>
      </c>
      <c r="I1600" s="81">
        <v>5.3599999999999994</v>
      </c>
      <c r="J1600" s="81" t="s">
        <v>111</v>
      </c>
      <c r="K1600" s="81" t="s">
        <v>96</v>
      </c>
      <c r="L1600" s="82">
        <v>0</v>
      </c>
      <c r="M1600" s="83" t="s">
        <v>100</v>
      </c>
      <c r="N1600" s="83" t="s">
        <v>100</v>
      </c>
      <c r="O1600" s="83" t="s">
        <v>100</v>
      </c>
      <c r="P1600" s="84">
        <v>0</v>
      </c>
      <c r="Q1600" s="85">
        <f t="shared" si="506"/>
        <v>1</v>
      </c>
      <c r="R1600" s="91">
        <v>15200</v>
      </c>
      <c r="S1600" s="87"/>
      <c r="T1600" s="88">
        <f>IF(S1600=0,0,SUM($S$5:S1600))</f>
        <v>0</v>
      </c>
      <c r="U1600" s="89">
        <f t="shared" si="507"/>
        <v>0</v>
      </c>
      <c r="V1600" s="89">
        <f t="shared" si="508"/>
        <v>0</v>
      </c>
      <c r="W1600" s="90">
        <f t="shared" si="509"/>
        <v>0</v>
      </c>
      <c r="X1600" s="90">
        <f t="shared" si="510"/>
        <v>0</v>
      </c>
      <c r="Y1600" s="89">
        <f t="shared" si="511"/>
        <v>0</v>
      </c>
      <c r="Z1600" s="89">
        <f t="shared" si="512"/>
        <v>0</v>
      </c>
      <c r="AA1600" s="87"/>
      <c r="AB1600" s="87"/>
      <c r="AD1600" s="186" t="s">
        <v>145</v>
      </c>
    </row>
    <row r="1601" spans="1:30" s="74" customFormat="1" ht="12.95" customHeight="1">
      <c r="A1601" s="75" t="str">
        <f t="shared" si="501"/>
        <v/>
      </c>
      <c r="B1601" s="76">
        <f t="shared" si="502"/>
        <v>380</v>
      </c>
      <c r="C1601" s="77">
        <f t="shared" si="503"/>
        <v>8.9</v>
      </c>
      <c r="D1601" s="78" t="str">
        <f t="shared" si="504"/>
        <v/>
      </c>
      <c r="E1601" s="79">
        <f t="shared" si="505"/>
        <v>8.9</v>
      </c>
      <c r="F1601" s="80">
        <v>700</v>
      </c>
      <c r="G1601" s="81">
        <v>61.62</v>
      </c>
      <c r="H1601" s="81">
        <v>56.11</v>
      </c>
      <c r="I1601" s="81">
        <v>5.509999999999998</v>
      </c>
      <c r="J1601" s="81" t="s">
        <v>111</v>
      </c>
      <c r="K1601" s="81" t="s">
        <v>96</v>
      </c>
      <c r="L1601" s="82">
        <v>0</v>
      </c>
      <c r="M1601" s="83" t="s">
        <v>100</v>
      </c>
      <c r="N1601" s="83" t="s">
        <v>100</v>
      </c>
      <c r="O1601" s="83" t="s">
        <v>100</v>
      </c>
      <c r="P1601" s="84">
        <v>0</v>
      </c>
      <c r="Q1601" s="85">
        <f t="shared" si="506"/>
        <v>1</v>
      </c>
      <c r="R1601" s="91">
        <v>15208.9</v>
      </c>
      <c r="S1601" s="87"/>
      <c r="T1601" s="88">
        <f>IF(S1601=0,0,SUM($S$5:S1601))</f>
        <v>0</v>
      </c>
      <c r="U1601" s="89">
        <f t="shared" si="507"/>
        <v>0</v>
      </c>
      <c r="V1601" s="89">
        <f t="shared" si="508"/>
        <v>0</v>
      </c>
      <c r="W1601" s="90">
        <f t="shared" si="509"/>
        <v>0</v>
      </c>
      <c r="X1601" s="90">
        <f t="shared" si="510"/>
        <v>0</v>
      </c>
      <c r="Y1601" s="89">
        <f t="shared" si="511"/>
        <v>0</v>
      </c>
      <c r="Z1601" s="89">
        <f t="shared" si="512"/>
        <v>0</v>
      </c>
      <c r="AA1601" s="87"/>
      <c r="AB1601" s="87"/>
      <c r="AD1601" s="186" t="s">
        <v>145</v>
      </c>
    </row>
    <row r="1602" spans="1:30" s="74" customFormat="1" ht="12.95" customHeight="1">
      <c r="A1602" s="75" t="str">
        <f t="shared" si="501"/>
        <v/>
      </c>
      <c r="B1602" s="76">
        <f t="shared" si="502"/>
        <v>381</v>
      </c>
      <c r="C1602" s="77">
        <f t="shared" si="503"/>
        <v>0</v>
      </c>
      <c r="D1602" s="78" t="str">
        <f t="shared" si="504"/>
        <v>(전)</v>
      </c>
      <c r="E1602" s="79">
        <f t="shared" si="505"/>
        <v>31.1</v>
      </c>
      <c r="F1602" s="80">
        <v>700</v>
      </c>
      <c r="G1602" s="81">
        <v>62.15</v>
      </c>
      <c r="H1602" s="81">
        <v>59.31</v>
      </c>
      <c r="I1602" s="81">
        <v>2.8399999999999963</v>
      </c>
      <c r="J1602" s="81" t="s">
        <v>111</v>
      </c>
      <c r="K1602" s="81" t="s">
        <v>96</v>
      </c>
      <c r="L1602" s="82">
        <v>0</v>
      </c>
      <c r="M1602" s="83" t="s">
        <v>100</v>
      </c>
      <c r="N1602" s="83" t="s">
        <v>100</v>
      </c>
      <c r="O1602" s="83" t="s">
        <v>100</v>
      </c>
      <c r="P1602" s="84">
        <v>0</v>
      </c>
      <c r="Q1602" s="85">
        <f t="shared" si="506"/>
        <v>1</v>
      </c>
      <c r="R1602" s="91">
        <v>15240</v>
      </c>
      <c r="S1602" s="87"/>
      <c r="T1602" s="88">
        <f>IF(S1602=0,0,SUM($S$5:S1602))</f>
        <v>0</v>
      </c>
      <c r="U1602" s="89">
        <f t="shared" si="507"/>
        <v>0</v>
      </c>
      <c r="V1602" s="89">
        <f t="shared" si="508"/>
        <v>0</v>
      </c>
      <c r="W1602" s="90">
        <f t="shared" si="509"/>
        <v>0</v>
      </c>
      <c r="X1602" s="90">
        <f t="shared" si="510"/>
        <v>0</v>
      </c>
      <c r="Y1602" s="89">
        <f t="shared" si="511"/>
        <v>0</v>
      </c>
      <c r="Z1602" s="89">
        <f t="shared" si="512"/>
        <v>0</v>
      </c>
      <c r="AA1602" s="87"/>
      <c r="AB1602" s="87"/>
      <c r="AD1602" s="186" t="s">
        <v>145</v>
      </c>
    </row>
    <row r="1603" spans="1:30" s="74" customFormat="1" ht="12.95" customHeight="1">
      <c r="A1603" s="75" t="str">
        <f t="shared" si="501"/>
        <v/>
      </c>
      <c r="B1603" s="76">
        <f t="shared" si="502"/>
        <v>381</v>
      </c>
      <c r="C1603" s="77">
        <f t="shared" si="503"/>
        <v>0</v>
      </c>
      <c r="D1603" s="78" t="str">
        <f t="shared" si="504"/>
        <v>(후)</v>
      </c>
      <c r="E1603" s="79">
        <f t="shared" si="505"/>
        <v>0</v>
      </c>
      <c r="F1603" s="80">
        <v>700</v>
      </c>
      <c r="G1603" s="81">
        <v>62.15</v>
      </c>
      <c r="H1603" s="81">
        <v>59.31</v>
      </c>
      <c r="I1603" s="81">
        <v>2.8399999999999963</v>
      </c>
      <c r="J1603" s="81" t="s">
        <v>111</v>
      </c>
      <c r="K1603" s="81" t="s">
        <v>95</v>
      </c>
      <c r="L1603" s="82">
        <v>0</v>
      </c>
      <c r="M1603" s="83" t="s">
        <v>100</v>
      </c>
      <c r="N1603" s="83" t="s">
        <v>100</v>
      </c>
      <c r="O1603" s="83" t="s">
        <v>100</v>
      </c>
      <c r="P1603" s="84">
        <v>0</v>
      </c>
      <c r="Q1603" s="85">
        <f t="shared" si="506"/>
        <v>1</v>
      </c>
      <c r="R1603" s="91">
        <v>15240</v>
      </c>
      <c r="S1603" s="87"/>
      <c r="T1603" s="88">
        <f>IF(S1603=0,0,SUM($S$5:S1603))</f>
        <v>0</v>
      </c>
      <c r="U1603" s="89">
        <f t="shared" si="507"/>
        <v>0</v>
      </c>
      <c r="V1603" s="89">
        <f t="shared" si="508"/>
        <v>0</v>
      </c>
      <c r="W1603" s="90">
        <f t="shared" si="509"/>
        <v>0</v>
      </c>
      <c r="X1603" s="90">
        <f t="shared" si="510"/>
        <v>0</v>
      </c>
      <c r="Y1603" s="89">
        <f t="shared" si="511"/>
        <v>0</v>
      </c>
      <c r="Z1603" s="89">
        <f t="shared" si="512"/>
        <v>0</v>
      </c>
      <c r="AA1603" s="87"/>
      <c r="AB1603" s="87"/>
      <c r="AD1603" s="186" t="s">
        <v>145</v>
      </c>
    </row>
    <row r="1604" spans="1:30" s="74" customFormat="1" ht="12.95" customHeight="1">
      <c r="A1604" s="75" t="str">
        <f t="shared" si="501"/>
        <v/>
      </c>
      <c r="B1604" s="76">
        <f t="shared" si="502"/>
        <v>381</v>
      </c>
      <c r="C1604" s="77">
        <f t="shared" si="503"/>
        <v>0.2</v>
      </c>
      <c r="D1604" s="78" t="str">
        <f t="shared" si="504"/>
        <v/>
      </c>
      <c r="E1604" s="79">
        <f t="shared" si="505"/>
        <v>0.2</v>
      </c>
      <c r="F1604" s="80">
        <v>700</v>
      </c>
      <c r="G1604" s="81">
        <v>62.15</v>
      </c>
      <c r="H1604" s="81">
        <v>59.33</v>
      </c>
      <c r="I1604" s="81">
        <v>2.8200000000000003</v>
      </c>
      <c r="J1604" s="81" t="s">
        <v>111</v>
      </c>
      <c r="K1604" s="81" t="s">
        <v>95</v>
      </c>
      <c r="L1604" s="82">
        <v>0</v>
      </c>
      <c r="M1604" s="83" t="s">
        <v>116</v>
      </c>
      <c r="N1604" s="83" t="s">
        <v>100</v>
      </c>
      <c r="O1604" s="83" t="s">
        <v>100</v>
      </c>
      <c r="P1604" s="84">
        <v>0</v>
      </c>
      <c r="Q1604" s="85">
        <f t="shared" si="506"/>
        <v>1</v>
      </c>
      <c r="R1604" s="91">
        <v>15240.2</v>
      </c>
      <c r="S1604" s="87"/>
      <c r="T1604" s="88">
        <f>IF(S1604=0,0,SUM($S$5:S1604))</f>
        <v>0</v>
      </c>
      <c r="U1604" s="89">
        <f t="shared" si="507"/>
        <v>0</v>
      </c>
      <c r="V1604" s="89">
        <f t="shared" si="508"/>
        <v>0</v>
      </c>
      <c r="W1604" s="90">
        <f t="shared" si="509"/>
        <v>0</v>
      </c>
      <c r="X1604" s="90">
        <f t="shared" si="510"/>
        <v>0</v>
      </c>
      <c r="Y1604" s="89">
        <f t="shared" si="511"/>
        <v>0</v>
      </c>
      <c r="Z1604" s="89">
        <f t="shared" si="512"/>
        <v>0</v>
      </c>
      <c r="AA1604" s="87"/>
      <c r="AB1604" s="87"/>
      <c r="AD1604" s="186" t="s">
        <v>145</v>
      </c>
    </row>
    <row r="1605" spans="1:30" s="74" customFormat="1" ht="12.95" customHeight="1">
      <c r="A1605" s="75" t="str">
        <f t="shared" si="501"/>
        <v/>
      </c>
      <c r="B1605" s="76">
        <f t="shared" si="502"/>
        <v>381</v>
      </c>
      <c r="C1605" s="77">
        <f t="shared" si="503"/>
        <v>8.4</v>
      </c>
      <c r="D1605" s="78" t="str">
        <f t="shared" si="504"/>
        <v/>
      </c>
      <c r="E1605" s="79">
        <f t="shared" si="505"/>
        <v>8.1999999999999993</v>
      </c>
      <c r="F1605" s="80">
        <v>700</v>
      </c>
      <c r="G1605" s="81">
        <v>62.29</v>
      </c>
      <c r="H1605" s="81">
        <v>59.39</v>
      </c>
      <c r="I1605" s="81">
        <v>2.8999999999999986</v>
      </c>
      <c r="J1605" s="81" t="s">
        <v>111</v>
      </c>
      <c r="K1605" s="81" t="s">
        <v>95</v>
      </c>
      <c r="L1605" s="82">
        <v>0</v>
      </c>
      <c r="M1605" s="83" t="s">
        <v>104</v>
      </c>
      <c r="N1605" s="83" t="s">
        <v>100</v>
      </c>
      <c r="O1605" s="83" t="s">
        <v>100</v>
      </c>
      <c r="P1605" s="84">
        <v>0</v>
      </c>
      <c r="Q1605" s="85">
        <f t="shared" si="506"/>
        <v>1</v>
      </c>
      <c r="R1605" s="91">
        <v>15248.4</v>
      </c>
      <c r="S1605" s="87"/>
      <c r="T1605" s="88">
        <f>IF(S1605=0,0,SUM($S$5:S1605))</f>
        <v>0</v>
      </c>
      <c r="U1605" s="89">
        <f t="shared" si="507"/>
        <v>0</v>
      </c>
      <c r="V1605" s="89">
        <f t="shared" si="508"/>
        <v>0</v>
      </c>
      <c r="W1605" s="90">
        <f t="shared" si="509"/>
        <v>0</v>
      </c>
      <c r="X1605" s="90">
        <f t="shared" si="510"/>
        <v>0</v>
      </c>
      <c r="Y1605" s="89">
        <f t="shared" si="511"/>
        <v>0</v>
      </c>
      <c r="Z1605" s="89">
        <f t="shared" si="512"/>
        <v>0</v>
      </c>
      <c r="AA1605" s="87"/>
      <c r="AB1605" s="87"/>
      <c r="AD1605" s="186" t="s">
        <v>145</v>
      </c>
    </row>
    <row r="1606" spans="1:30" s="74" customFormat="1" ht="12.95" customHeight="1">
      <c r="A1606" s="75" t="str">
        <f t="shared" si="501"/>
        <v/>
      </c>
      <c r="B1606" s="76">
        <f t="shared" si="502"/>
        <v>381</v>
      </c>
      <c r="C1606" s="77">
        <f t="shared" si="503"/>
        <v>8.9</v>
      </c>
      <c r="D1606" s="78" t="str">
        <f t="shared" si="504"/>
        <v/>
      </c>
      <c r="E1606" s="79">
        <f t="shared" si="505"/>
        <v>0.5</v>
      </c>
      <c r="F1606" s="80">
        <v>700</v>
      </c>
      <c r="G1606" s="81">
        <v>62.3</v>
      </c>
      <c r="H1606" s="81">
        <v>59.39</v>
      </c>
      <c r="I1606" s="81">
        <v>2.9099999999999966</v>
      </c>
      <c r="J1606" s="81" t="s">
        <v>111</v>
      </c>
      <c r="K1606" s="81" t="s">
        <v>95</v>
      </c>
      <c r="L1606" s="82">
        <v>0</v>
      </c>
      <c r="M1606" s="83" t="s">
        <v>100</v>
      </c>
      <c r="N1606" s="83" t="s">
        <v>100</v>
      </c>
      <c r="O1606" s="83" t="s">
        <v>100</v>
      </c>
      <c r="P1606" s="84">
        <v>0</v>
      </c>
      <c r="Q1606" s="85">
        <f t="shared" si="506"/>
        <v>1</v>
      </c>
      <c r="R1606" s="91">
        <v>15248.9</v>
      </c>
      <c r="S1606" s="87"/>
      <c r="T1606" s="88">
        <f>IF(S1606=0,0,SUM($S$5:S1606))</f>
        <v>0</v>
      </c>
      <c r="U1606" s="89">
        <f t="shared" si="507"/>
        <v>0</v>
      </c>
      <c r="V1606" s="89">
        <f t="shared" si="508"/>
        <v>0</v>
      </c>
      <c r="W1606" s="90">
        <f t="shared" si="509"/>
        <v>0</v>
      </c>
      <c r="X1606" s="90">
        <f t="shared" si="510"/>
        <v>0</v>
      </c>
      <c r="Y1606" s="89">
        <f t="shared" si="511"/>
        <v>0</v>
      </c>
      <c r="Z1606" s="89">
        <f t="shared" si="512"/>
        <v>0</v>
      </c>
      <c r="AA1606" s="87"/>
      <c r="AB1606" s="87"/>
      <c r="AD1606" s="186" t="s">
        <v>145</v>
      </c>
    </row>
    <row r="1607" spans="1:30" s="74" customFormat="1" ht="12.95" customHeight="1">
      <c r="A1607" s="75" t="str">
        <f t="shared" si="501"/>
        <v/>
      </c>
      <c r="B1607" s="76">
        <f t="shared" si="502"/>
        <v>382</v>
      </c>
      <c r="C1607" s="77">
        <f t="shared" si="503"/>
        <v>0</v>
      </c>
      <c r="D1607" s="78" t="str">
        <f t="shared" si="504"/>
        <v/>
      </c>
      <c r="E1607" s="79">
        <f t="shared" si="505"/>
        <v>31.1</v>
      </c>
      <c r="F1607" s="80">
        <v>700</v>
      </c>
      <c r="G1607" s="81">
        <v>62.5</v>
      </c>
      <c r="H1607" s="81">
        <v>59.62</v>
      </c>
      <c r="I1607" s="81">
        <v>2.8800000000000026</v>
      </c>
      <c r="J1607" s="81" t="s">
        <v>111</v>
      </c>
      <c r="K1607" s="81" t="s">
        <v>95</v>
      </c>
      <c r="L1607" s="82">
        <v>0</v>
      </c>
      <c r="M1607" s="83" t="s">
        <v>100</v>
      </c>
      <c r="N1607" s="83" t="s">
        <v>100</v>
      </c>
      <c r="O1607" s="83" t="s">
        <v>100</v>
      </c>
      <c r="P1607" s="84">
        <v>0</v>
      </c>
      <c r="Q1607" s="85">
        <f t="shared" si="506"/>
        <v>1</v>
      </c>
      <c r="R1607" s="91">
        <v>15280</v>
      </c>
      <c r="S1607" s="87"/>
      <c r="T1607" s="88">
        <f>IF(S1607=0,0,SUM($S$5:S1607))</f>
        <v>0</v>
      </c>
      <c r="U1607" s="89">
        <f t="shared" si="507"/>
        <v>0</v>
      </c>
      <c r="V1607" s="89">
        <f t="shared" si="508"/>
        <v>0</v>
      </c>
      <c r="W1607" s="90">
        <f t="shared" si="509"/>
        <v>0</v>
      </c>
      <c r="X1607" s="90">
        <f t="shared" si="510"/>
        <v>0</v>
      </c>
      <c r="Y1607" s="89">
        <f t="shared" si="511"/>
        <v>0</v>
      </c>
      <c r="Z1607" s="89">
        <f t="shared" si="512"/>
        <v>0</v>
      </c>
      <c r="AA1607" s="87"/>
      <c r="AB1607" s="87"/>
      <c r="AD1607" s="186" t="s">
        <v>145</v>
      </c>
    </row>
    <row r="1608" spans="1:30" s="74" customFormat="1" ht="12.95" customHeight="1">
      <c r="A1608" s="75" t="str">
        <f t="shared" si="501"/>
        <v/>
      </c>
      <c r="B1608" s="76">
        <f t="shared" si="502"/>
        <v>382</v>
      </c>
      <c r="C1608" s="77">
        <f t="shared" si="503"/>
        <v>2.4</v>
      </c>
      <c r="D1608" s="78" t="str">
        <f t="shared" si="504"/>
        <v/>
      </c>
      <c r="E1608" s="79">
        <f t="shared" si="505"/>
        <v>2.4</v>
      </c>
      <c r="F1608" s="80">
        <v>700</v>
      </c>
      <c r="G1608" s="81">
        <v>62.52</v>
      </c>
      <c r="H1608" s="81">
        <v>59.64</v>
      </c>
      <c r="I1608" s="81">
        <v>2.8800000000000026</v>
      </c>
      <c r="J1608" s="81" t="s">
        <v>111</v>
      </c>
      <c r="K1608" s="81" t="s">
        <v>95</v>
      </c>
      <c r="L1608" s="82">
        <v>0</v>
      </c>
      <c r="M1608" s="83" t="s">
        <v>116</v>
      </c>
      <c r="N1608" s="83" t="s">
        <v>100</v>
      </c>
      <c r="O1608" s="83" t="s">
        <v>100</v>
      </c>
      <c r="P1608" s="84">
        <v>0</v>
      </c>
      <c r="Q1608" s="85">
        <f t="shared" si="506"/>
        <v>1</v>
      </c>
      <c r="R1608" s="91">
        <v>15282.4</v>
      </c>
      <c r="S1608" s="87"/>
      <c r="T1608" s="88">
        <f>IF(S1608=0,0,SUM($S$5:S1608))</f>
        <v>0</v>
      </c>
      <c r="U1608" s="89">
        <f t="shared" si="507"/>
        <v>0</v>
      </c>
      <c r="V1608" s="89">
        <f t="shared" si="508"/>
        <v>0</v>
      </c>
      <c r="W1608" s="90">
        <f t="shared" si="509"/>
        <v>0</v>
      </c>
      <c r="X1608" s="90">
        <f t="shared" si="510"/>
        <v>0</v>
      </c>
      <c r="Y1608" s="89">
        <f t="shared" si="511"/>
        <v>0</v>
      </c>
      <c r="Z1608" s="89">
        <f t="shared" si="512"/>
        <v>0</v>
      </c>
      <c r="AA1608" s="87"/>
      <c r="AB1608" s="87"/>
      <c r="AD1608" s="186" t="s">
        <v>145</v>
      </c>
    </row>
    <row r="1609" spans="1:30" s="74" customFormat="1" ht="12.95" customHeight="1">
      <c r="A1609" s="75" t="str">
        <f t="shared" si="501"/>
        <v/>
      </c>
      <c r="B1609" s="76">
        <f t="shared" si="502"/>
        <v>382</v>
      </c>
      <c r="C1609" s="77">
        <f t="shared" si="503"/>
        <v>8.9</v>
      </c>
      <c r="D1609" s="78" t="str">
        <f t="shared" si="504"/>
        <v/>
      </c>
      <c r="E1609" s="79">
        <f t="shared" si="505"/>
        <v>6.5</v>
      </c>
      <c r="F1609" s="80">
        <v>700</v>
      </c>
      <c r="G1609" s="81">
        <v>62.56</v>
      </c>
      <c r="H1609" s="81">
        <v>59.69</v>
      </c>
      <c r="I1609" s="81">
        <v>2.8700000000000045</v>
      </c>
      <c r="J1609" s="81" t="s">
        <v>111</v>
      </c>
      <c r="K1609" s="81" t="s">
        <v>95</v>
      </c>
      <c r="L1609" s="82">
        <v>0</v>
      </c>
      <c r="M1609" s="83" t="s">
        <v>100</v>
      </c>
      <c r="N1609" s="83" t="s">
        <v>100</v>
      </c>
      <c r="O1609" s="83" t="s">
        <v>100</v>
      </c>
      <c r="P1609" s="84">
        <v>0</v>
      </c>
      <c r="Q1609" s="85">
        <f t="shared" si="506"/>
        <v>1</v>
      </c>
      <c r="R1609" s="91">
        <v>15288.9</v>
      </c>
      <c r="S1609" s="87"/>
      <c r="T1609" s="88">
        <f>IF(S1609=0,0,SUM($S$5:S1609))</f>
        <v>0</v>
      </c>
      <c r="U1609" s="89">
        <f t="shared" si="507"/>
        <v>0</v>
      </c>
      <c r="V1609" s="89">
        <f t="shared" si="508"/>
        <v>0</v>
      </c>
      <c r="W1609" s="90">
        <f t="shared" si="509"/>
        <v>0</v>
      </c>
      <c r="X1609" s="90">
        <f t="shared" si="510"/>
        <v>0</v>
      </c>
      <c r="Y1609" s="89">
        <f t="shared" si="511"/>
        <v>0</v>
      </c>
      <c r="Z1609" s="89">
        <f t="shared" si="512"/>
        <v>0</v>
      </c>
      <c r="AA1609" s="87"/>
      <c r="AB1609" s="87"/>
      <c r="AD1609" s="186" t="s">
        <v>145</v>
      </c>
    </row>
    <row r="1610" spans="1:30" s="74" customFormat="1" ht="12.95" customHeight="1">
      <c r="A1610" s="75" t="str">
        <f t="shared" si="501"/>
        <v/>
      </c>
      <c r="B1610" s="76">
        <f t="shared" si="502"/>
        <v>382</v>
      </c>
      <c r="C1610" s="77">
        <f t="shared" si="503"/>
        <v>27.4</v>
      </c>
      <c r="D1610" s="78" t="str">
        <f t="shared" si="504"/>
        <v/>
      </c>
      <c r="E1610" s="79">
        <f t="shared" si="505"/>
        <v>18.5</v>
      </c>
      <c r="F1610" s="80">
        <v>700</v>
      </c>
      <c r="G1610" s="81">
        <v>62.66</v>
      </c>
      <c r="H1610" s="81">
        <v>59.83</v>
      </c>
      <c r="I1610" s="81">
        <v>2.8299999999999983</v>
      </c>
      <c r="J1610" s="81" t="s">
        <v>111</v>
      </c>
      <c r="K1610" s="81" t="s">
        <v>95</v>
      </c>
      <c r="L1610" s="82">
        <v>0</v>
      </c>
      <c r="M1610" s="83" t="s">
        <v>104</v>
      </c>
      <c r="N1610" s="83" t="s">
        <v>100</v>
      </c>
      <c r="O1610" s="83" t="s">
        <v>100</v>
      </c>
      <c r="P1610" s="84">
        <v>0</v>
      </c>
      <c r="Q1610" s="85">
        <f t="shared" si="506"/>
        <v>1</v>
      </c>
      <c r="R1610" s="91">
        <v>15307.4</v>
      </c>
      <c r="S1610" s="87"/>
      <c r="T1610" s="88">
        <f>IF(S1610=0,0,SUM($S$5:S1610))</f>
        <v>0</v>
      </c>
      <c r="U1610" s="89">
        <f t="shared" si="507"/>
        <v>0</v>
      </c>
      <c r="V1610" s="89">
        <f t="shared" si="508"/>
        <v>0</v>
      </c>
      <c r="W1610" s="90">
        <f t="shared" si="509"/>
        <v>0</v>
      </c>
      <c r="X1610" s="90">
        <f t="shared" si="510"/>
        <v>0</v>
      </c>
      <c r="Y1610" s="89">
        <f t="shared" si="511"/>
        <v>0</v>
      </c>
      <c r="Z1610" s="89">
        <f t="shared" si="512"/>
        <v>0</v>
      </c>
      <c r="AA1610" s="87"/>
      <c r="AB1610" s="87"/>
      <c r="AD1610" s="186" t="s">
        <v>145</v>
      </c>
    </row>
    <row r="1611" spans="1:30" s="74" customFormat="1" ht="12.95" customHeight="1">
      <c r="A1611" s="75" t="str">
        <f t="shared" si="501"/>
        <v/>
      </c>
      <c r="B1611" s="76">
        <f t="shared" si="502"/>
        <v>383</v>
      </c>
      <c r="C1611" s="77">
        <f t="shared" si="503"/>
        <v>0</v>
      </c>
      <c r="D1611" s="78" t="str">
        <f t="shared" si="504"/>
        <v/>
      </c>
      <c r="E1611" s="79">
        <f t="shared" si="505"/>
        <v>12.6</v>
      </c>
      <c r="F1611" s="80">
        <v>700</v>
      </c>
      <c r="G1611" s="81">
        <v>62.73</v>
      </c>
      <c r="H1611" s="81">
        <v>59.92</v>
      </c>
      <c r="I1611" s="81">
        <v>2.8099999999999952</v>
      </c>
      <c r="J1611" s="81" t="s">
        <v>111</v>
      </c>
      <c r="K1611" s="81" t="s">
        <v>95</v>
      </c>
      <c r="L1611" s="82">
        <v>0</v>
      </c>
      <c r="M1611" s="83" t="s">
        <v>100</v>
      </c>
      <c r="N1611" s="83" t="s">
        <v>100</v>
      </c>
      <c r="O1611" s="83" t="s">
        <v>100</v>
      </c>
      <c r="P1611" s="84">
        <v>0</v>
      </c>
      <c r="Q1611" s="85">
        <f t="shared" si="506"/>
        <v>1</v>
      </c>
      <c r="R1611" s="91">
        <v>15320</v>
      </c>
      <c r="S1611" s="87"/>
      <c r="T1611" s="88">
        <f>IF(S1611=0,0,SUM($S$5:S1611))</f>
        <v>0</v>
      </c>
      <c r="U1611" s="89">
        <f t="shared" si="507"/>
        <v>0</v>
      </c>
      <c r="V1611" s="89">
        <f t="shared" si="508"/>
        <v>0</v>
      </c>
      <c r="W1611" s="90">
        <f t="shared" si="509"/>
        <v>0</v>
      </c>
      <c r="X1611" s="90">
        <f t="shared" si="510"/>
        <v>0</v>
      </c>
      <c r="Y1611" s="89">
        <f t="shared" si="511"/>
        <v>0</v>
      </c>
      <c r="Z1611" s="89">
        <f t="shared" si="512"/>
        <v>0</v>
      </c>
      <c r="AA1611" s="87"/>
      <c r="AB1611" s="87"/>
      <c r="AD1611" s="186" t="s">
        <v>145</v>
      </c>
    </row>
    <row r="1612" spans="1:30" s="74" customFormat="1" ht="12.95" customHeight="1">
      <c r="A1612" s="75" t="str">
        <f t="shared" si="501"/>
        <v/>
      </c>
      <c r="B1612" s="76">
        <f t="shared" si="502"/>
        <v>383</v>
      </c>
      <c r="C1612" s="77">
        <f t="shared" si="503"/>
        <v>3.1</v>
      </c>
      <c r="D1612" s="78" t="str">
        <f t="shared" si="504"/>
        <v/>
      </c>
      <c r="E1612" s="79">
        <f t="shared" si="505"/>
        <v>3.1</v>
      </c>
      <c r="F1612" s="80">
        <v>700</v>
      </c>
      <c r="G1612" s="81">
        <v>62.75</v>
      </c>
      <c r="H1612" s="81">
        <v>59.94</v>
      </c>
      <c r="I1612" s="81">
        <v>2.8100000000000023</v>
      </c>
      <c r="J1612" s="81" t="s">
        <v>111</v>
      </c>
      <c r="K1612" s="81" t="s">
        <v>95</v>
      </c>
      <c r="L1612" s="82">
        <v>0</v>
      </c>
      <c r="M1612" s="83" t="s">
        <v>106</v>
      </c>
      <c r="N1612" s="83" t="s">
        <v>100</v>
      </c>
      <c r="O1612" s="83" t="s">
        <v>100</v>
      </c>
      <c r="P1612" s="84">
        <v>0</v>
      </c>
      <c r="Q1612" s="85">
        <f t="shared" si="506"/>
        <v>1</v>
      </c>
      <c r="R1612" s="91">
        <v>15323.1</v>
      </c>
      <c r="S1612" s="87"/>
      <c r="T1612" s="88">
        <f>IF(S1612=0,0,SUM($S$5:S1612))</f>
        <v>0</v>
      </c>
      <c r="U1612" s="89">
        <f t="shared" si="507"/>
        <v>0</v>
      </c>
      <c r="V1612" s="89">
        <f t="shared" si="508"/>
        <v>0</v>
      </c>
      <c r="W1612" s="90">
        <f t="shared" si="509"/>
        <v>0</v>
      </c>
      <c r="X1612" s="90">
        <f t="shared" si="510"/>
        <v>0</v>
      </c>
      <c r="Y1612" s="89">
        <f t="shared" si="511"/>
        <v>0</v>
      </c>
      <c r="Z1612" s="89">
        <f t="shared" si="512"/>
        <v>0</v>
      </c>
      <c r="AA1612" s="87"/>
      <c r="AB1612" s="87"/>
      <c r="AD1612" s="186" t="s">
        <v>145</v>
      </c>
    </row>
    <row r="1613" spans="1:30" s="74" customFormat="1" ht="12.95" customHeight="1">
      <c r="A1613" s="75" t="str">
        <f t="shared" si="501"/>
        <v/>
      </c>
      <c r="B1613" s="76">
        <f t="shared" si="502"/>
        <v>383</v>
      </c>
      <c r="C1613" s="77">
        <f t="shared" si="503"/>
        <v>13.4</v>
      </c>
      <c r="D1613" s="78" t="str">
        <f t="shared" si="504"/>
        <v/>
      </c>
      <c r="E1613" s="79">
        <f t="shared" si="505"/>
        <v>10.3</v>
      </c>
      <c r="F1613" s="80">
        <v>700</v>
      </c>
      <c r="G1613" s="81">
        <v>62.81</v>
      </c>
      <c r="H1613" s="81">
        <v>60.02</v>
      </c>
      <c r="I1613" s="81">
        <v>2.7899999999999991</v>
      </c>
      <c r="J1613" s="81" t="s">
        <v>111</v>
      </c>
      <c r="K1613" s="81" t="s">
        <v>95</v>
      </c>
      <c r="L1613" s="82">
        <v>0</v>
      </c>
      <c r="M1613" s="83" t="s">
        <v>116</v>
      </c>
      <c r="N1613" s="83" t="s">
        <v>100</v>
      </c>
      <c r="O1613" s="83" t="s">
        <v>100</v>
      </c>
      <c r="P1613" s="84">
        <v>0</v>
      </c>
      <c r="Q1613" s="85">
        <f t="shared" si="506"/>
        <v>1</v>
      </c>
      <c r="R1613" s="91">
        <v>15333.4</v>
      </c>
      <c r="S1613" s="87"/>
      <c r="T1613" s="88">
        <f>IF(S1613=0,0,SUM($S$5:S1613))</f>
        <v>0</v>
      </c>
      <c r="U1613" s="89">
        <f t="shared" si="507"/>
        <v>0</v>
      </c>
      <c r="V1613" s="89">
        <f t="shared" si="508"/>
        <v>0</v>
      </c>
      <c r="W1613" s="90">
        <f t="shared" si="509"/>
        <v>0</v>
      </c>
      <c r="X1613" s="90">
        <f t="shared" si="510"/>
        <v>0</v>
      </c>
      <c r="Y1613" s="89">
        <f t="shared" si="511"/>
        <v>0</v>
      </c>
      <c r="Z1613" s="89">
        <f t="shared" si="512"/>
        <v>0</v>
      </c>
      <c r="AA1613" s="87"/>
      <c r="AB1613" s="87"/>
      <c r="AD1613" s="186" t="s">
        <v>145</v>
      </c>
    </row>
    <row r="1614" spans="1:30" s="74" customFormat="1" ht="12.95" customHeight="1">
      <c r="A1614" s="75" t="str">
        <f t="shared" si="501"/>
        <v/>
      </c>
      <c r="B1614" s="76">
        <f t="shared" si="502"/>
        <v>384</v>
      </c>
      <c r="C1614" s="77">
        <f t="shared" si="503"/>
        <v>0</v>
      </c>
      <c r="D1614" s="78" t="str">
        <f t="shared" si="504"/>
        <v/>
      </c>
      <c r="E1614" s="79">
        <f t="shared" si="505"/>
        <v>26.6</v>
      </c>
      <c r="F1614" s="80">
        <v>700</v>
      </c>
      <c r="G1614" s="81">
        <v>62.96</v>
      </c>
      <c r="H1614" s="81">
        <v>60.81</v>
      </c>
      <c r="I1614" s="81">
        <v>2.1499999999999986</v>
      </c>
      <c r="J1614" s="81" t="s">
        <v>111</v>
      </c>
      <c r="K1614" s="81" t="s">
        <v>95</v>
      </c>
      <c r="L1614" s="82">
        <v>0</v>
      </c>
      <c r="M1614" s="83" t="s">
        <v>100</v>
      </c>
      <c r="N1614" s="83" t="s">
        <v>100</v>
      </c>
      <c r="O1614" s="83" t="s">
        <v>100</v>
      </c>
      <c r="P1614" s="84">
        <v>0</v>
      </c>
      <c r="Q1614" s="85">
        <f t="shared" si="506"/>
        <v>1</v>
      </c>
      <c r="R1614" s="91">
        <v>15360</v>
      </c>
      <c r="S1614" s="87"/>
      <c r="T1614" s="88">
        <f>IF(S1614=0,0,SUM($S$5:S1614))</f>
        <v>0</v>
      </c>
      <c r="U1614" s="89">
        <f t="shared" si="507"/>
        <v>0</v>
      </c>
      <c r="V1614" s="89">
        <f t="shared" si="508"/>
        <v>0</v>
      </c>
      <c r="W1614" s="90">
        <f t="shared" si="509"/>
        <v>0</v>
      </c>
      <c r="X1614" s="90">
        <f t="shared" si="510"/>
        <v>0</v>
      </c>
      <c r="Y1614" s="89">
        <f t="shared" si="511"/>
        <v>0</v>
      </c>
      <c r="Z1614" s="89">
        <f t="shared" si="512"/>
        <v>0</v>
      </c>
      <c r="AA1614" s="87"/>
      <c r="AB1614" s="87"/>
      <c r="AD1614" s="186" t="s">
        <v>145</v>
      </c>
    </row>
    <row r="1615" spans="1:30" s="74" customFormat="1" ht="12.95" customHeight="1">
      <c r="A1615" s="75" t="str">
        <f t="shared" si="501"/>
        <v/>
      </c>
      <c r="B1615" s="76">
        <f t="shared" si="502"/>
        <v>384</v>
      </c>
      <c r="C1615" s="77">
        <f t="shared" si="503"/>
        <v>8.9</v>
      </c>
      <c r="D1615" s="78" t="str">
        <f t="shared" si="504"/>
        <v/>
      </c>
      <c r="E1615" s="79">
        <f t="shared" si="505"/>
        <v>8.9</v>
      </c>
      <c r="F1615" s="80">
        <v>700</v>
      </c>
      <c r="G1615" s="81">
        <v>63.01</v>
      </c>
      <c r="H1615" s="81">
        <v>61.08</v>
      </c>
      <c r="I1615" s="81">
        <v>1.9299999999999997</v>
      </c>
      <c r="J1615" s="81" t="s">
        <v>111</v>
      </c>
      <c r="K1615" s="81" t="s">
        <v>95</v>
      </c>
      <c r="L1615" s="82">
        <v>0</v>
      </c>
      <c r="M1615" s="83" t="s">
        <v>100</v>
      </c>
      <c r="N1615" s="83" t="s">
        <v>100</v>
      </c>
      <c r="O1615" s="83" t="s">
        <v>100</v>
      </c>
      <c r="P1615" s="84">
        <v>0</v>
      </c>
      <c r="Q1615" s="85">
        <f t="shared" si="506"/>
        <v>1</v>
      </c>
      <c r="R1615" s="91">
        <v>15368.9</v>
      </c>
      <c r="S1615" s="87"/>
      <c r="T1615" s="88">
        <f>IF(S1615=0,0,SUM($S$5:S1615))</f>
        <v>0</v>
      </c>
      <c r="U1615" s="89">
        <f t="shared" si="507"/>
        <v>0</v>
      </c>
      <c r="V1615" s="89">
        <f t="shared" si="508"/>
        <v>0</v>
      </c>
      <c r="W1615" s="90">
        <f t="shared" si="509"/>
        <v>0</v>
      </c>
      <c r="X1615" s="90">
        <f t="shared" si="510"/>
        <v>0</v>
      </c>
      <c r="Y1615" s="89">
        <f t="shared" si="511"/>
        <v>0</v>
      </c>
      <c r="Z1615" s="89">
        <f t="shared" si="512"/>
        <v>0</v>
      </c>
      <c r="AA1615" s="87"/>
      <c r="AB1615" s="87"/>
      <c r="AD1615" s="186" t="s">
        <v>145</v>
      </c>
    </row>
    <row r="1616" spans="1:30" s="74" customFormat="1" ht="12.95" customHeight="1">
      <c r="A1616" s="75" t="str">
        <f t="shared" si="501"/>
        <v/>
      </c>
      <c r="B1616" s="76">
        <f t="shared" si="502"/>
        <v>385</v>
      </c>
      <c r="C1616" s="77">
        <f t="shared" si="503"/>
        <v>0</v>
      </c>
      <c r="D1616" s="78" t="str">
        <f t="shared" si="504"/>
        <v/>
      </c>
      <c r="E1616" s="79">
        <f t="shared" si="505"/>
        <v>31.1</v>
      </c>
      <c r="F1616" s="80">
        <v>700</v>
      </c>
      <c r="G1616" s="81">
        <v>63.94</v>
      </c>
      <c r="H1616" s="81">
        <v>62.01</v>
      </c>
      <c r="I1616" s="81">
        <v>1.9299999999999997</v>
      </c>
      <c r="J1616" s="81" t="s">
        <v>111</v>
      </c>
      <c r="K1616" s="81" t="s">
        <v>95</v>
      </c>
      <c r="L1616" s="82">
        <v>0</v>
      </c>
      <c r="M1616" s="83" t="s">
        <v>100</v>
      </c>
      <c r="N1616" s="83" t="s">
        <v>100</v>
      </c>
      <c r="O1616" s="83" t="s">
        <v>100</v>
      </c>
      <c r="P1616" s="84">
        <v>0</v>
      </c>
      <c r="Q1616" s="85">
        <f t="shared" si="506"/>
        <v>1</v>
      </c>
      <c r="R1616" s="91">
        <v>15400</v>
      </c>
      <c r="S1616" s="87"/>
      <c r="T1616" s="88">
        <f>IF(S1616=0,0,SUM($S$5:S1616))</f>
        <v>0</v>
      </c>
      <c r="U1616" s="89">
        <f t="shared" si="507"/>
        <v>0</v>
      </c>
      <c r="V1616" s="89">
        <f t="shared" si="508"/>
        <v>0</v>
      </c>
      <c r="W1616" s="90">
        <f t="shared" si="509"/>
        <v>0</v>
      </c>
      <c r="X1616" s="90">
        <f t="shared" si="510"/>
        <v>0</v>
      </c>
      <c r="Y1616" s="89">
        <f t="shared" si="511"/>
        <v>0</v>
      </c>
      <c r="Z1616" s="89">
        <f t="shared" si="512"/>
        <v>0</v>
      </c>
      <c r="AA1616" s="87"/>
      <c r="AB1616" s="87"/>
      <c r="AD1616" s="186" t="s">
        <v>145</v>
      </c>
    </row>
    <row r="1617" spans="1:30" s="74" customFormat="1" ht="12.95" customHeight="1">
      <c r="A1617" s="75" t="str">
        <f t="shared" si="501"/>
        <v/>
      </c>
      <c r="B1617" s="76">
        <f t="shared" si="502"/>
        <v>385</v>
      </c>
      <c r="C1617" s="77">
        <f t="shared" si="503"/>
        <v>29.9</v>
      </c>
      <c r="D1617" s="78" t="str">
        <f t="shared" si="504"/>
        <v/>
      </c>
      <c r="E1617" s="79">
        <f t="shared" si="505"/>
        <v>29.9</v>
      </c>
      <c r="F1617" s="80">
        <v>700</v>
      </c>
      <c r="G1617" s="81">
        <v>64.819999999999993</v>
      </c>
      <c r="H1617" s="81">
        <v>62.9</v>
      </c>
      <c r="I1617" s="81">
        <v>1.9199999999999946</v>
      </c>
      <c r="J1617" s="81" t="s">
        <v>111</v>
      </c>
      <c r="K1617" s="81" t="s">
        <v>95</v>
      </c>
      <c r="L1617" s="82">
        <v>0</v>
      </c>
      <c r="M1617" s="83" t="s">
        <v>116</v>
      </c>
      <c r="N1617" s="83" t="s">
        <v>100</v>
      </c>
      <c r="O1617" s="83" t="s">
        <v>100</v>
      </c>
      <c r="P1617" s="84">
        <v>0</v>
      </c>
      <c r="Q1617" s="85">
        <f t="shared" si="506"/>
        <v>1</v>
      </c>
      <c r="R1617" s="91">
        <v>15429.9</v>
      </c>
      <c r="S1617" s="87"/>
      <c r="T1617" s="88">
        <f>IF(S1617=0,0,SUM($S$5:S1617))</f>
        <v>0</v>
      </c>
      <c r="U1617" s="89">
        <f t="shared" si="507"/>
        <v>0</v>
      </c>
      <c r="V1617" s="89">
        <f t="shared" si="508"/>
        <v>0</v>
      </c>
      <c r="W1617" s="90">
        <f t="shared" si="509"/>
        <v>0</v>
      </c>
      <c r="X1617" s="90">
        <f t="shared" si="510"/>
        <v>0</v>
      </c>
      <c r="Y1617" s="89">
        <f t="shared" si="511"/>
        <v>0</v>
      </c>
      <c r="Z1617" s="89">
        <f t="shared" si="512"/>
        <v>0</v>
      </c>
      <c r="AA1617" s="87"/>
      <c r="AB1617" s="87"/>
      <c r="AD1617" s="186" t="s">
        <v>145</v>
      </c>
    </row>
    <row r="1618" spans="1:30" s="74" customFormat="1" ht="12.95" customHeight="1">
      <c r="A1618" s="75" t="str">
        <f t="shared" si="501"/>
        <v/>
      </c>
      <c r="B1618" s="76">
        <f t="shared" si="502"/>
        <v>386</v>
      </c>
      <c r="C1618" s="77">
        <f t="shared" si="503"/>
        <v>0</v>
      </c>
      <c r="D1618" s="78" t="str">
        <f t="shared" si="504"/>
        <v/>
      </c>
      <c r="E1618" s="79">
        <f t="shared" si="505"/>
        <v>10.1</v>
      </c>
      <c r="F1618" s="80">
        <v>700</v>
      </c>
      <c r="G1618" s="81">
        <v>65.13</v>
      </c>
      <c r="H1618" s="81">
        <v>63.2</v>
      </c>
      <c r="I1618" s="81">
        <v>1.9299999999999926</v>
      </c>
      <c r="J1618" s="81" t="s">
        <v>111</v>
      </c>
      <c r="K1618" s="81" t="s">
        <v>95</v>
      </c>
      <c r="L1618" s="82">
        <v>0</v>
      </c>
      <c r="M1618" s="83" t="s">
        <v>100</v>
      </c>
      <c r="N1618" s="83" t="s">
        <v>100</v>
      </c>
      <c r="O1618" s="83" t="s">
        <v>100</v>
      </c>
      <c r="P1618" s="84">
        <v>0</v>
      </c>
      <c r="Q1618" s="85">
        <f t="shared" si="506"/>
        <v>1</v>
      </c>
      <c r="R1618" s="91">
        <v>15440</v>
      </c>
      <c r="S1618" s="87"/>
      <c r="T1618" s="88">
        <f>IF(S1618=0,0,SUM($S$5:S1618))</f>
        <v>0</v>
      </c>
      <c r="U1618" s="89">
        <f t="shared" si="507"/>
        <v>0</v>
      </c>
      <c r="V1618" s="89">
        <f t="shared" si="508"/>
        <v>0</v>
      </c>
      <c r="W1618" s="90">
        <f t="shared" si="509"/>
        <v>0</v>
      </c>
      <c r="X1618" s="90">
        <f t="shared" si="510"/>
        <v>0</v>
      </c>
      <c r="Y1618" s="89">
        <f t="shared" si="511"/>
        <v>0</v>
      </c>
      <c r="Z1618" s="89">
        <f t="shared" si="512"/>
        <v>0</v>
      </c>
      <c r="AA1618" s="87"/>
      <c r="AB1618" s="87"/>
      <c r="AD1618" s="186" t="s">
        <v>145</v>
      </c>
    </row>
    <row r="1619" spans="1:30" s="74" customFormat="1" ht="12.95" customHeight="1">
      <c r="A1619" s="75" t="str">
        <f t="shared" si="501"/>
        <v/>
      </c>
      <c r="B1619" s="76">
        <f t="shared" si="502"/>
        <v>386</v>
      </c>
      <c r="C1619" s="77">
        <f t="shared" si="503"/>
        <v>5.8</v>
      </c>
      <c r="D1619" s="78" t="str">
        <f t="shared" si="504"/>
        <v/>
      </c>
      <c r="E1619" s="79">
        <f t="shared" si="505"/>
        <v>5.8</v>
      </c>
      <c r="F1619" s="80">
        <v>700</v>
      </c>
      <c r="G1619" s="81">
        <v>65.3</v>
      </c>
      <c r="H1619" s="81">
        <v>63.38</v>
      </c>
      <c r="I1619" s="81">
        <v>1.9199999999999946</v>
      </c>
      <c r="J1619" s="81" t="s">
        <v>111</v>
      </c>
      <c r="K1619" s="81" t="s">
        <v>95</v>
      </c>
      <c r="L1619" s="82">
        <v>0</v>
      </c>
      <c r="M1619" s="83" t="s">
        <v>104</v>
      </c>
      <c r="N1619" s="83" t="s">
        <v>100</v>
      </c>
      <c r="O1619" s="83" t="s">
        <v>100</v>
      </c>
      <c r="P1619" s="84">
        <v>0</v>
      </c>
      <c r="Q1619" s="85">
        <f t="shared" si="506"/>
        <v>1</v>
      </c>
      <c r="R1619" s="91">
        <v>15445.8</v>
      </c>
      <c r="S1619" s="87"/>
      <c r="T1619" s="88">
        <f>IF(S1619=0,0,SUM($S$5:S1619))</f>
        <v>0</v>
      </c>
      <c r="U1619" s="89">
        <f t="shared" si="507"/>
        <v>0</v>
      </c>
      <c r="V1619" s="89">
        <f t="shared" si="508"/>
        <v>0</v>
      </c>
      <c r="W1619" s="90">
        <f t="shared" si="509"/>
        <v>0</v>
      </c>
      <c r="X1619" s="90">
        <f t="shared" si="510"/>
        <v>0</v>
      </c>
      <c r="Y1619" s="89">
        <f t="shared" si="511"/>
        <v>0</v>
      </c>
      <c r="Z1619" s="89">
        <f t="shared" si="512"/>
        <v>0</v>
      </c>
      <c r="AA1619" s="87"/>
      <c r="AB1619" s="87"/>
      <c r="AD1619" s="186" t="s">
        <v>145</v>
      </c>
    </row>
    <row r="1620" spans="1:30" s="74" customFormat="1" ht="12.95" customHeight="1">
      <c r="A1620" s="75" t="str">
        <f t="shared" si="501"/>
        <v/>
      </c>
      <c r="B1620" s="76">
        <f t="shared" si="502"/>
        <v>387</v>
      </c>
      <c r="C1620" s="77">
        <f t="shared" si="503"/>
        <v>0</v>
      </c>
      <c r="D1620" s="78" t="str">
        <f t="shared" si="504"/>
        <v/>
      </c>
      <c r="E1620" s="79">
        <f t="shared" si="505"/>
        <v>34.200000000000003</v>
      </c>
      <c r="F1620" s="80">
        <v>700</v>
      </c>
      <c r="G1620" s="81">
        <v>66.319999999999993</v>
      </c>
      <c r="H1620" s="81">
        <v>64.400000000000006</v>
      </c>
      <c r="I1620" s="81">
        <v>1.9199999999999875</v>
      </c>
      <c r="J1620" s="81" t="s">
        <v>111</v>
      </c>
      <c r="K1620" s="81" t="s">
        <v>95</v>
      </c>
      <c r="L1620" s="82">
        <v>0</v>
      </c>
      <c r="M1620" s="83" t="s">
        <v>100</v>
      </c>
      <c r="N1620" s="83" t="s">
        <v>100</v>
      </c>
      <c r="O1620" s="83" t="s">
        <v>100</v>
      </c>
      <c r="P1620" s="84">
        <v>0</v>
      </c>
      <c r="Q1620" s="85">
        <f t="shared" si="506"/>
        <v>1</v>
      </c>
      <c r="R1620" s="91">
        <v>15480</v>
      </c>
      <c r="S1620" s="87"/>
      <c r="T1620" s="88">
        <f>IF(S1620=0,0,SUM($S$5:S1620))</f>
        <v>0</v>
      </c>
      <c r="U1620" s="89">
        <f t="shared" si="507"/>
        <v>0</v>
      </c>
      <c r="V1620" s="89">
        <f t="shared" si="508"/>
        <v>0</v>
      </c>
      <c r="W1620" s="90">
        <f t="shared" si="509"/>
        <v>0</v>
      </c>
      <c r="X1620" s="90">
        <f t="shared" si="510"/>
        <v>0</v>
      </c>
      <c r="Y1620" s="89">
        <f t="shared" si="511"/>
        <v>0</v>
      </c>
      <c r="Z1620" s="89">
        <f t="shared" si="512"/>
        <v>0</v>
      </c>
      <c r="AA1620" s="87"/>
      <c r="AB1620" s="87"/>
      <c r="AD1620" s="186" t="s">
        <v>145</v>
      </c>
    </row>
    <row r="1621" spans="1:30" s="74" customFormat="1" ht="12.95" customHeight="1">
      <c r="A1621" s="75" t="str">
        <f t="shared" si="501"/>
        <v/>
      </c>
      <c r="B1621" s="76">
        <f t="shared" si="502"/>
        <v>388</v>
      </c>
      <c r="C1621" s="77">
        <f t="shared" si="503"/>
        <v>0</v>
      </c>
      <c r="D1621" s="78" t="str">
        <f t="shared" si="504"/>
        <v/>
      </c>
      <c r="E1621" s="79">
        <f t="shared" si="505"/>
        <v>40</v>
      </c>
      <c r="F1621" s="80">
        <v>700</v>
      </c>
      <c r="G1621" s="81">
        <v>67.510000000000005</v>
      </c>
      <c r="H1621" s="81">
        <v>65.59</v>
      </c>
      <c r="I1621" s="81">
        <v>1.9200000000000017</v>
      </c>
      <c r="J1621" s="81" t="s">
        <v>111</v>
      </c>
      <c r="K1621" s="81" t="s">
        <v>95</v>
      </c>
      <c r="L1621" s="82">
        <v>0</v>
      </c>
      <c r="M1621" s="83" t="s">
        <v>100</v>
      </c>
      <c r="N1621" s="83" t="s">
        <v>100</v>
      </c>
      <c r="O1621" s="83" t="s">
        <v>100</v>
      </c>
      <c r="P1621" s="84">
        <v>0</v>
      </c>
      <c r="Q1621" s="85">
        <f t="shared" si="506"/>
        <v>1</v>
      </c>
      <c r="R1621" s="91">
        <v>15520</v>
      </c>
      <c r="S1621" s="87"/>
      <c r="T1621" s="88">
        <f>IF(S1621=0,0,SUM($S$5:S1621))</f>
        <v>0</v>
      </c>
      <c r="U1621" s="89">
        <f t="shared" si="507"/>
        <v>0</v>
      </c>
      <c r="V1621" s="89">
        <f t="shared" si="508"/>
        <v>0</v>
      </c>
      <c r="W1621" s="90">
        <f t="shared" si="509"/>
        <v>0</v>
      </c>
      <c r="X1621" s="90">
        <f t="shared" si="510"/>
        <v>0</v>
      </c>
      <c r="Y1621" s="89">
        <f t="shared" si="511"/>
        <v>0</v>
      </c>
      <c r="Z1621" s="89">
        <f t="shared" si="512"/>
        <v>0</v>
      </c>
      <c r="AA1621" s="87"/>
      <c r="AB1621" s="87"/>
      <c r="AD1621" s="186" t="s">
        <v>145</v>
      </c>
    </row>
    <row r="1622" spans="1:30" s="74" customFormat="1" ht="12.95" customHeight="1">
      <c r="A1622" s="75" t="str">
        <f t="shared" si="501"/>
        <v/>
      </c>
      <c r="B1622" s="76">
        <f t="shared" si="502"/>
        <v>389</v>
      </c>
      <c r="C1622" s="77">
        <f t="shared" si="503"/>
        <v>0</v>
      </c>
      <c r="D1622" s="78" t="str">
        <f t="shared" si="504"/>
        <v/>
      </c>
      <c r="E1622" s="79">
        <f t="shared" si="505"/>
        <v>40</v>
      </c>
      <c r="F1622" s="80">
        <v>700</v>
      </c>
      <c r="G1622" s="81">
        <v>68.7</v>
      </c>
      <c r="H1622" s="81">
        <v>66.790000000000006</v>
      </c>
      <c r="I1622" s="81">
        <v>1.9099999999999966</v>
      </c>
      <c r="J1622" s="81" t="s">
        <v>111</v>
      </c>
      <c r="K1622" s="81" t="s">
        <v>95</v>
      </c>
      <c r="L1622" s="82">
        <v>0</v>
      </c>
      <c r="M1622" s="83" t="s">
        <v>100</v>
      </c>
      <c r="N1622" s="83" t="s">
        <v>100</v>
      </c>
      <c r="O1622" s="83" t="s">
        <v>100</v>
      </c>
      <c r="P1622" s="84">
        <v>0</v>
      </c>
      <c r="Q1622" s="85">
        <f t="shared" si="506"/>
        <v>1</v>
      </c>
      <c r="R1622" s="91">
        <v>15560</v>
      </c>
      <c r="S1622" s="87"/>
      <c r="T1622" s="88">
        <f>IF(S1622=0,0,SUM($S$5:S1622))</f>
        <v>0</v>
      </c>
      <c r="U1622" s="89">
        <f t="shared" si="507"/>
        <v>0</v>
      </c>
      <c r="V1622" s="89">
        <f t="shared" si="508"/>
        <v>0</v>
      </c>
      <c r="W1622" s="90">
        <f t="shared" si="509"/>
        <v>0</v>
      </c>
      <c r="X1622" s="90">
        <f t="shared" si="510"/>
        <v>0</v>
      </c>
      <c r="Y1622" s="89">
        <f t="shared" si="511"/>
        <v>0</v>
      </c>
      <c r="Z1622" s="89">
        <f t="shared" si="512"/>
        <v>0</v>
      </c>
      <c r="AA1622" s="87"/>
      <c r="AB1622" s="87"/>
      <c r="AD1622" s="186" t="s">
        <v>145</v>
      </c>
    </row>
    <row r="1623" spans="1:30" s="74" customFormat="1" ht="12.95" customHeight="1">
      <c r="A1623" s="75" t="str">
        <f t="shared" si="501"/>
        <v/>
      </c>
      <c r="B1623" s="76">
        <f t="shared" si="502"/>
        <v>389</v>
      </c>
      <c r="C1623" s="77">
        <f t="shared" si="503"/>
        <v>33.799999999999997</v>
      </c>
      <c r="D1623" s="78" t="str">
        <f t="shared" si="504"/>
        <v/>
      </c>
      <c r="E1623" s="79">
        <f t="shared" si="505"/>
        <v>33.799999999999997</v>
      </c>
      <c r="F1623" s="80">
        <v>700</v>
      </c>
      <c r="G1623" s="81">
        <v>69.7</v>
      </c>
      <c r="H1623" s="81">
        <v>67.8</v>
      </c>
      <c r="I1623" s="81">
        <v>1.9000000000000057</v>
      </c>
      <c r="J1623" s="81" t="s">
        <v>111</v>
      </c>
      <c r="K1623" s="81" t="s">
        <v>95</v>
      </c>
      <c r="L1623" s="82">
        <v>0</v>
      </c>
      <c r="M1623" s="83" t="s">
        <v>104</v>
      </c>
      <c r="N1623" s="83" t="s">
        <v>100</v>
      </c>
      <c r="O1623" s="83" t="s">
        <v>100</v>
      </c>
      <c r="P1623" s="84">
        <v>0</v>
      </c>
      <c r="Q1623" s="85">
        <f t="shared" si="506"/>
        <v>1</v>
      </c>
      <c r="R1623" s="91">
        <v>15593.8</v>
      </c>
      <c r="S1623" s="87"/>
      <c r="T1623" s="88">
        <f>IF(S1623=0,0,SUM($S$5:S1623))</f>
        <v>0</v>
      </c>
      <c r="U1623" s="89">
        <f t="shared" si="507"/>
        <v>0</v>
      </c>
      <c r="V1623" s="89">
        <f t="shared" si="508"/>
        <v>0</v>
      </c>
      <c r="W1623" s="90">
        <f t="shared" si="509"/>
        <v>0</v>
      </c>
      <c r="X1623" s="90">
        <f t="shared" si="510"/>
        <v>0</v>
      </c>
      <c r="Y1623" s="89">
        <f t="shared" si="511"/>
        <v>0</v>
      </c>
      <c r="Z1623" s="89">
        <f t="shared" si="512"/>
        <v>0</v>
      </c>
      <c r="AA1623" s="87"/>
      <c r="AB1623" s="87"/>
      <c r="AD1623" s="186" t="s">
        <v>145</v>
      </c>
    </row>
    <row r="1624" spans="1:30" s="74" customFormat="1" ht="12.95" customHeight="1">
      <c r="A1624" s="75" t="str">
        <f t="shared" si="501"/>
        <v/>
      </c>
      <c r="B1624" s="76">
        <f t="shared" si="502"/>
        <v>390</v>
      </c>
      <c r="C1624" s="77">
        <f t="shared" si="503"/>
        <v>0</v>
      </c>
      <c r="D1624" s="78" t="str">
        <f t="shared" si="504"/>
        <v/>
      </c>
      <c r="E1624" s="79">
        <f t="shared" si="505"/>
        <v>6.2</v>
      </c>
      <c r="F1624" s="80">
        <v>700</v>
      </c>
      <c r="G1624" s="81">
        <v>69.89</v>
      </c>
      <c r="H1624" s="81">
        <v>67.98</v>
      </c>
      <c r="I1624" s="81">
        <v>1.9099999999999966</v>
      </c>
      <c r="J1624" s="81" t="s">
        <v>111</v>
      </c>
      <c r="K1624" s="81" t="s">
        <v>95</v>
      </c>
      <c r="L1624" s="82">
        <v>0</v>
      </c>
      <c r="M1624" s="83" t="s">
        <v>100</v>
      </c>
      <c r="N1624" s="83" t="s">
        <v>100</v>
      </c>
      <c r="O1624" s="83" t="s">
        <v>100</v>
      </c>
      <c r="P1624" s="84">
        <v>0</v>
      </c>
      <c r="Q1624" s="85">
        <f t="shared" si="506"/>
        <v>1</v>
      </c>
      <c r="R1624" s="91">
        <v>15600</v>
      </c>
      <c r="S1624" s="87"/>
      <c r="T1624" s="88">
        <f>IF(S1624=0,0,SUM($S$5:S1624))</f>
        <v>0</v>
      </c>
      <c r="U1624" s="89">
        <f t="shared" si="507"/>
        <v>0</v>
      </c>
      <c r="V1624" s="89">
        <f t="shared" si="508"/>
        <v>0</v>
      </c>
      <c r="W1624" s="90">
        <f t="shared" si="509"/>
        <v>0</v>
      </c>
      <c r="X1624" s="90">
        <f t="shared" si="510"/>
        <v>0</v>
      </c>
      <c r="Y1624" s="89">
        <f t="shared" si="511"/>
        <v>0</v>
      </c>
      <c r="Z1624" s="89">
        <f t="shared" si="512"/>
        <v>0</v>
      </c>
      <c r="AA1624" s="87"/>
      <c r="AB1624" s="87"/>
      <c r="AD1624" s="186" t="s">
        <v>145</v>
      </c>
    </row>
    <row r="1625" spans="1:30" s="74" customFormat="1" ht="12.95" customHeight="1">
      <c r="A1625" s="75" t="str">
        <f t="shared" si="501"/>
        <v/>
      </c>
      <c r="B1625" s="76">
        <f t="shared" si="502"/>
        <v>390</v>
      </c>
      <c r="C1625" s="77">
        <f t="shared" si="503"/>
        <v>8.9</v>
      </c>
      <c r="D1625" s="78" t="str">
        <f t="shared" si="504"/>
        <v/>
      </c>
      <c r="E1625" s="79">
        <f t="shared" si="505"/>
        <v>8.9</v>
      </c>
      <c r="F1625" s="80">
        <v>700</v>
      </c>
      <c r="G1625" s="81">
        <v>70.150000000000006</v>
      </c>
      <c r="H1625" s="81">
        <v>68.25</v>
      </c>
      <c r="I1625" s="81">
        <v>1.9000000000000057</v>
      </c>
      <c r="J1625" s="81" t="s">
        <v>111</v>
      </c>
      <c r="K1625" s="81" t="s">
        <v>95</v>
      </c>
      <c r="L1625" s="82">
        <v>0</v>
      </c>
      <c r="M1625" s="83" t="s">
        <v>100</v>
      </c>
      <c r="N1625" s="83" t="s">
        <v>100</v>
      </c>
      <c r="O1625" s="83" t="s">
        <v>100</v>
      </c>
      <c r="P1625" s="84">
        <v>0</v>
      </c>
      <c r="Q1625" s="85">
        <f t="shared" si="506"/>
        <v>1</v>
      </c>
      <c r="R1625" s="91">
        <v>15608.9</v>
      </c>
      <c r="S1625" s="87"/>
      <c r="T1625" s="88">
        <f>IF(S1625=0,0,SUM($S$5:S1625))</f>
        <v>0</v>
      </c>
      <c r="U1625" s="89">
        <f t="shared" si="507"/>
        <v>0</v>
      </c>
      <c r="V1625" s="89">
        <f t="shared" si="508"/>
        <v>0</v>
      </c>
      <c r="W1625" s="90">
        <f t="shared" si="509"/>
        <v>0</v>
      </c>
      <c r="X1625" s="90">
        <f t="shared" si="510"/>
        <v>0</v>
      </c>
      <c r="Y1625" s="89">
        <f t="shared" si="511"/>
        <v>0</v>
      </c>
      <c r="Z1625" s="89">
        <f t="shared" si="512"/>
        <v>0</v>
      </c>
      <c r="AA1625" s="87"/>
      <c r="AB1625" s="87"/>
      <c r="AD1625" s="186" t="s">
        <v>145</v>
      </c>
    </row>
    <row r="1626" spans="1:30" s="74" customFormat="1" ht="12.95" customHeight="1">
      <c r="A1626" s="75" t="str">
        <f t="shared" si="501"/>
        <v/>
      </c>
      <c r="B1626" s="76">
        <f t="shared" si="502"/>
        <v>391</v>
      </c>
      <c r="C1626" s="77">
        <f t="shared" si="503"/>
        <v>0</v>
      </c>
      <c r="D1626" s="78" t="str">
        <f t="shared" si="504"/>
        <v/>
      </c>
      <c r="E1626" s="79">
        <f t="shared" si="505"/>
        <v>31.1</v>
      </c>
      <c r="F1626" s="80">
        <v>700</v>
      </c>
      <c r="G1626" s="81">
        <v>72.03</v>
      </c>
      <c r="H1626" s="81">
        <v>70.069999999999993</v>
      </c>
      <c r="I1626" s="81">
        <v>1.960000000000008</v>
      </c>
      <c r="J1626" s="81" t="s">
        <v>111</v>
      </c>
      <c r="K1626" s="81" t="s">
        <v>95</v>
      </c>
      <c r="L1626" s="82">
        <v>0</v>
      </c>
      <c r="M1626" s="83" t="s">
        <v>100</v>
      </c>
      <c r="N1626" s="83" t="s">
        <v>100</v>
      </c>
      <c r="O1626" s="83" t="s">
        <v>100</v>
      </c>
      <c r="P1626" s="84">
        <v>0</v>
      </c>
      <c r="Q1626" s="85">
        <f t="shared" si="506"/>
        <v>1</v>
      </c>
      <c r="R1626" s="91">
        <v>15640</v>
      </c>
      <c r="S1626" s="87"/>
      <c r="T1626" s="88">
        <f>IF(S1626=0,0,SUM($S$5:S1626))</f>
        <v>0</v>
      </c>
      <c r="U1626" s="89">
        <f t="shared" si="507"/>
        <v>0</v>
      </c>
      <c r="V1626" s="89">
        <f t="shared" si="508"/>
        <v>0</v>
      </c>
      <c r="W1626" s="90">
        <f t="shared" si="509"/>
        <v>0</v>
      </c>
      <c r="X1626" s="90">
        <f t="shared" si="510"/>
        <v>0</v>
      </c>
      <c r="Y1626" s="89">
        <f t="shared" si="511"/>
        <v>0</v>
      </c>
      <c r="Z1626" s="89">
        <f t="shared" si="512"/>
        <v>0</v>
      </c>
      <c r="AA1626" s="87"/>
      <c r="AB1626" s="87"/>
      <c r="AD1626" s="186" t="s">
        <v>145</v>
      </c>
    </row>
    <row r="1627" spans="1:30" s="74" customFormat="1" ht="12.95" customHeight="1">
      <c r="A1627" s="75" t="str">
        <f t="shared" si="501"/>
        <v/>
      </c>
      <c r="B1627" s="76">
        <f t="shared" si="502"/>
        <v>391</v>
      </c>
      <c r="C1627" s="77">
        <f t="shared" si="503"/>
        <v>8.9</v>
      </c>
      <c r="D1627" s="78" t="str">
        <f t="shared" si="504"/>
        <v/>
      </c>
      <c r="E1627" s="79">
        <f t="shared" si="505"/>
        <v>8.9</v>
      </c>
      <c r="F1627" s="80">
        <v>700</v>
      </c>
      <c r="G1627" s="81">
        <v>72.569999999999993</v>
      </c>
      <c r="H1627" s="81">
        <v>70.59</v>
      </c>
      <c r="I1627" s="81">
        <v>1.9799999999999898</v>
      </c>
      <c r="J1627" s="81" t="s">
        <v>111</v>
      </c>
      <c r="K1627" s="81" t="s">
        <v>95</v>
      </c>
      <c r="L1627" s="82">
        <v>0</v>
      </c>
      <c r="M1627" s="83" t="s">
        <v>100</v>
      </c>
      <c r="N1627" s="83" t="s">
        <v>100</v>
      </c>
      <c r="O1627" s="83" t="s">
        <v>100</v>
      </c>
      <c r="P1627" s="84">
        <v>0</v>
      </c>
      <c r="Q1627" s="85">
        <f t="shared" si="506"/>
        <v>1</v>
      </c>
      <c r="R1627" s="91">
        <v>15648.9</v>
      </c>
      <c r="S1627" s="87"/>
      <c r="T1627" s="88">
        <f>IF(S1627=0,0,SUM($S$5:S1627))</f>
        <v>0</v>
      </c>
      <c r="U1627" s="89">
        <f t="shared" si="507"/>
        <v>0</v>
      </c>
      <c r="V1627" s="89">
        <f t="shared" si="508"/>
        <v>0</v>
      </c>
      <c r="W1627" s="90">
        <f t="shared" si="509"/>
        <v>0</v>
      </c>
      <c r="X1627" s="90">
        <f t="shared" si="510"/>
        <v>0</v>
      </c>
      <c r="Y1627" s="89">
        <f t="shared" si="511"/>
        <v>0</v>
      </c>
      <c r="Z1627" s="89">
        <f t="shared" si="512"/>
        <v>0</v>
      </c>
      <c r="AA1627" s="87"/>
      <c r="AB1627" s="87"/>
      <c r="AD1627" s="186" t="s">
        <v>145</v>
      </c>
    </row>
    <row r="1628" spans="1:30" s="74" customFormat="1" ht="12.95" customHeight="1">
      <c r="A1628" s="75" t="str">
        <f t="shared" si="501"/>
        <v/>
      </c>
      <c r="B1628" s="76">
        <f t="shared" si="502"/>
        <v>392</v>
      </c>
      <c r="C1628" s="77">
        <f t="shared" si="503"/>
        <v>0</v>
      </c>
      <c r="D1628" s="78" t="str">
        <f t="shared" si="504"/>
        <v/>
      </c>
      <c r="E1628" s="79">
        <f t="shared" si="505"/>
        <v>31.1</v>
      </c>
      <c r="F1628" s="80">
        <v>700</v>
      </c>
      <c r="G1628" s="81">
        <v>74.89</v>
      </c>
      <c r="H1628" s="81">
        <v>72.400000000000006</v>
      </c>
      <c r="I1628" s="81">
        <v>2.4899999999999949</v>
      </c>
      <c r="J1628" s="81" t="s">
        <v>111</v>
      </c>
      <c r="K1628" s="81" t="s">
        <v>95</v>
      </c>
      <c r="L1628" s="82">
        <v>0</v>
      </c>
      <c r="M1628" s="83" t="s">
        <v>100</v>
      </c>
      <c r="N1628" s="83" t="s">
        <v>100</v>
      </c>
      <c r="O1628" s="83" t="s">
        <v>100</v>
      </c>
      <c r="P1628" s="84">
        <v>0</v>
      </c>
      <c r="Q1628" s="85">
        <f t="shared" si="506"/>
        <v>1</v>
      </c>
      <c r="R1628" s="91">
        <v>15680</v>
      </c>
      <c r="S1628" s="87"/>
      <c r="T1628" s="88">
        <f>IF(S1628=0,0,SUM($S$5:S1628))</f>
        <v>0</v>
      </c>
      <c r="U1628" s="89">
        <f t="shared" si="507"/>
        <v>0</v>
      </c>
      <c r="V1628" s="89">
        <f t="shared" si="508"/>
        <v>0</v>
      </c>
      <c r="W1628" s="90">
        <f t="shared" si="509"/>
        <v>0</v>
      </c>
      <c r="X1628" s="90">
        <f t="shared" si="510"/>
        <v>0</v>
      </c>
      <c r="Y1628" s="89">
        <f t="shared" si="511"/>
        <v>0</v>
      </c>
      <c r="Z1628" s="89">
        <f t="shared" si="512"/>
        <v>0</v>
      </c>
      <c r="AA1628" s="87"/>
      <c r="AB1628" s="87"/>
      <c r="AD1628" s="186" t="s">
        <v>145</v>
      </c>
    </row>
    <row r="1629" spans="1:30" s="74" customFormat="1" ht="12.95" customHeight="1">
      <c r="A1629" s="75" t="str">
        <f t="shared" si="501"/>
        <v/>
      </c>
      <c r="B1629" s="76">
        <f t="shared" si="502"/>
        <v>392</v>
      </c>
      <c r="C1629" s="77">
        <f t="shared" si="503"/>
        <v>8.9</v>
      </c>
      <c r="D1629" s="78" t="str">
        <f t="shared" si="504"/>
        <v/>
      </c>
      <c r="E1629" s="79">
        <f t="shared" si="505"/>
        <v>8.9</v>
      </c>
      <c r="F1629" s="80">
        <v>700</v>
      </c>
      <c r="G1629" s="81">
        <v>75.56</v>
      </c>
      <c r="H1629" s="81">
        <v>72.92</v>
      </c>
      <c r="I1629" s="81">
        <v>2.6400000000000006</v>
      </c>
      <c r="J1629" s="81" t="s">
        <v>111</v>
      </c>
      <c r="K1629" s="81" t="s">
        <v>95</v>
      </c>
      <c r="L1629" s="82">
        <v>0</v>
      </c>
      <c r="M1629" s="83" t="s">
        <v>100</v>
      </c>
      <c r="N1629" s="83" t="s">
        <v>100</v>
      </c>
      <c r="O1629" s="83" t="s">
        <v>100</v>
      </c>
      <c r="P1629" s="84">
        <v>0</v>
      </c>
      <c r="Q1629" s="85">
        <f t="shared" si="506"/>
        <v>1</v>
      </c>
      <c r="R1629" s="91">
        <v>15688.9</v>
      </c>
      <c r="S1629" s="87"/>
      <c r="T1629" s="88">
        <f>IF(S1629=0,0,SUM($S$5:S1629))</f>
        <v>0</v>
      </c>
      <c r="U1629" s="89">
        <f t="shared" si="507"/>
        <v>0</v>
      </c>
      <c r="V1629" s="89">
        <f t="shared" si="508"/>
        <v>0</v>
      </c>
      <c r="W1629" s="90">
        <f t="shared" si="509"/>
        <v>0</v>
      </c>
      <c r="X1629" s="90">
        <f t="shared" si="510"/>
        <v>0</v>
      </c>
      <c r="Y1629" s="89">
        <f t="shared" si="511"/>
        <v>0</v>
      </c>
      <c r="Z1629" s="89">
        <f t="shared" si="512"/>
        <v>0</v>
      </c>
      <c r="AA1629" s="87"/>
      <c r="AB1629" s="87"/>
      <c r="AD1629" s="186" t="s">
        <v>145</v>
      </c>
    </row>
    <row r="1630" spans="1:30" s="74" customFormat="1" ht="12.95" customHeight="1">
      <c r="A1630" s="75" t="str">
        <f t="shared" si="501"/>
        <v/>
      </c>
      <c r="B1630" s="76">
        <f t="shared" si="502"/>
        <v>393</v>
      </c>
      <c r="C1630" s="77">
        <f t="shared" si="503"/>
        <v>0</v>
      </c>
      <c r="D1630" s="78" t="str">
        <f t="shared" si="504"/>
        <v/>
      </c>
      <c r="E1630" s="79">
        <f t="shared" si="505"/>
        <v>31.1</v>
      </c>
      <c r="F1630" s="80">
        <v>700</v>
      </c>
      <c r="G1630" s="81">
        <v>78.09</v>
      </c>
      <c r="H1630" s="81">
        <v>74.739999999999995</v>
      </c>
      <c r="I1630" s="81">
        <v>3.3500000000000085</v>
      </c>
      <c r="J1630" s="81" t="s">
        <v>111</v>
      </c>
      <c r="K1630" s="81" t="s">
        <v>95</v>
      </c>
      <c r="L1630" s="82">
        <v>0</v>
      </c>
      <c r="M1630" s="83" t="s">
        <v>100</v>
      </c>
      <c r="N1630" s="83" t="s">
        <v>100</v>
      </c>
      <c r="O1630" s="83" t="s">
        <v>100</v>
      </c>
      <c r="P1630" s="84">
        <v>0</v>
      </c>
      <c r="Q1630" s="85">
        <f t="shared" si="506"/>
        <v>1</v>
      </c>
      <c r="R1630" s="91">
        <v>15720</v>
      </c>
      <c r="S1630" s="87"/>
      <c r="T1630" s="88">
        <f>IF(S1630=0,0,SUM($S$5:S1630))</f>
        <v>0</v>
      </c>
      <c r="U1630" s="89">
        <f t="shared" si="507"/>
        <v>0</v>
      </c>
      <c r="V1630" s="89">
        <f t="shared" si="508"/>
        <v>0</v>
      </c>
      <c r="W1630" s="90">
        <f t="shared" si="509"/>
        <v>0</v>
      </c>
      <c r="X1630" s="90">
        <f t="shared" si="510"/>
        <v>0</v>
      </c>
      <c r="Y1630" s="89">
        <f t="shared" si="511"/>
        <v>0</v>
      </c>
      <c r="Z1630" s="89">
        <f t="shared" si="512"/>
        <v>0</v>
      </c>
      <c r="AA1630" s="87"/>
      <c r="AB1630" s="87"/>
      <c r="AD1630" s="186" t="s">
        <v>145</v>
      </c>
    </row>
    <row r="1631" spans="1:30" s="74" customFormat="1" ht="12.95" customHeight="1">
      <c r="A1631" s="75" t="str">
        <f t="shared" si="501"/>
        <v/>
      </c>
      <c r="B1631" s="76">
        <f t="shared" si="502"/>
        <v>393</v>
      </c>
      <c r="C1631" s="77">
        <f t="shared" si="503"/>
        <v>8.9</v>
      </c>
      <c r="D1631" s="78" t="str">
        <f t="shared" si="504"/>
        <v/>
      </c>
      <c r="E1631" s="79">
        <f t="shared" si="505"/>
        <v>8.9</v>
      </c>
      <c r="F1631" s="80">
        <v>700</v>
      </c>
      <c r="G1631" s="81">
        <v>78.819999999999993</v>
      </c>
      <c r="H1631" s="81">
        <v>75.260000000000005</v>
      </c>
      <c r="I1631" s="81">
        <v>3.5599999999999881</v>
      </c>
      <c r="J1631" s="81" t="s">
        <v>111</v>
      </c>
      <c r="K1631" s="81" t="s">
        <v>95</v>
      </c>
      <c r="L1631" s="82">
        <v>0</v>
      </c>
      <c r="M1631" s="83" t="s">
        <v>100</v>
      </c>
      <c r="N1631" s="83" t="s">
        <v>100</v>
      </c>
      <c r="O1631" s="83" t="s">
        <v>100</v>
      </c>
      <c r="P1631" s="84">
        <v>0</v>
      </c>
      <c r="Q1631" s="85">
        <f t="shared" si="506"/>
        <v>1</v>
      </c>
      <c r="R1631" s="91">
        <v>15728.9</v>
      </c>
      <c r="S1631" s="87"/>
      <c r="T1631" s="88">
        <f>IF(S1631=0,0,SUM($S$5:S1631))</f>
        <v>0</v>
      </c>
      <c r="U1631" s="89">
        <f t="shared" si="507"/>
        <v>0</v>
      </c>
      <c r="V1631" s="89">
        <f t="shared" si="508"/>
        <v>0</v>
      </c>
      <c r="W1631" s="90">
        <f t="shared" si="509"/>
        <v>0</v>
      </c>
      <c r="X1631" s="90">
        <f t="shared" si="510"/>
        <v>0</v>
      </c>
      <c r="Y1631" s="89">
        <f t="shared" si="511"/>
        <v>0</v>
      </c>
      <c r="Z1631" s="89">
        <f t="shared" si="512"/>
        <v>0</v>
      </c>
      <c r="AA1631" s="87"/>
      <c r="AB1631" s="87"/>
      <c r="AD1631" s="186" t="s">
        <v>145</v>
      </c>
    </row>
    <row r="1632" spans="1:30" s="74" customFormat="1" ht="12.95" customHeight="1">
      <c r="A1632" s="75" t="str">
        <f t="shared" si="501"/>
        <v/>
      </c>
      <c r="B1632" s="76">
        <f t="shared" si="502"/>
        <v>394</v>
      </c>
      <c r="C1632" s="77">
        <f t="shared" si="503"/>
        <v>0</v>
      </c>
      <c r="D1632" s="78" t="str">
        <f t="shared" si="504"/>
        <v/>
      </c>
      <c r="E1632" s="79">
        <f t="shared" si="505"/>
        <v>31.1</v>
      </c>
      <c r="F1632" s="80">
        <v>700</v>
      </c>
      <c r="G1632" s="81">
        <v>80.2</v>
      </c>
      <c r="H1632" s="81">
        <v>77.08</v>
      </c>
      <c r="I1632" s="81">
        <v>3.1200000000000045</v>
      </c>
      <c r="J1632" s="81" t="s">
        <v>111</v>
      </c>
      <c r="K1632" s="81" t="s">
        <v>95</v>
      </c>
      <c r="L1632" s="82">
        <v>0</v>
      </c>
      <c r="M1632" s="83" t="s">
        <v>100</v>
      </c>
      <c r="N1632" s="83" t="s">
        <v>100</v>
      </c>
      <c r="O1632" s="83" t="s">
        <v>100</v>
      </c>
      <c r="P1632" s="84">
        <v>0</v>
      </c>
      <c r="Q1632" s="85">
        <f t="shared" si="506"/>
        <v>1</v>
      </c>
      <c r="R1632" s="91">
        <v>15760</v>
      </c>
      <c r="S1632" s="87"/>
      <c r="T1632" s="88">
        <f>IF(S1632=0,0,SUM($S$5:S1632))</f>
        <v>0</v>
      </c>
      <c r="U1632" s="89">
        <f t="shared" si="507"/>
        <v>0</v>
      </c>
      <c r="V1632" s="89">
        <f t="shared" si="508"/>
        <v>0</v>
      </c>
      <c r="W1632" s="90">
        <f t="shared" si="509"/>
        <v>0</v>
      </c>
      <c r="X1632" s="90">
        <f t="shared" si="510"/>
        <v>0</v>
      </c>
      <c r="Y1632" s="89">
        <f t="shared" si="511"/>
        <v>0</v>
      </c>
      <c r="Z1632" s="89">
        <f t="shared" si="512"/>
        <v>0</v>
      </c>
      <c r="AA1632" s="87"/>
      <c r="AB1632" s="87"/>
      <c r="AD1632" s="186" t="s">
        <v>145</v>
      </c>
    </row>
    <row r="1633" spans="1:30" s="74" customFormat="1" ht="12.95" customHeight="1">
      <c r="A1633" s="75" t="str">
        <f t="shared" si="501"/>
        <v/>
      </c>
      <c r="B1633" s="76">
        <f t="shared" si="502"/>
        <v>394</v>
      </c>
      <c r="C1633" s="77">
        <f t="shared" si="503"/>
        <v>8.9</v>
      </c>
      <c r="D1633" s="78" t="str">
        <f t="shared" si="504"/>
        <v>(전)</v>
      </c>
      <c r="E1633" s="79">
        <f t="shared" si="505"/>
        <v>8.9</v>
      </c>
      <c r="F1633" s="80">
        <v>700</v>
      </c>
      <c r="G1633" s="81">
        <v>80.599999999999994</v>
      </c>
      <c r="H1633" s="81">
        <v>77.599999999999994</v>
      </c>
      <c r="I1633" s="81">
        <v>3</v>
      </c>
      <c r="J1633" s="81" t="s">
        <v>111</v>
      </c>
      <c r="K1633" s="81" t="s">
        <v>95</v>
      </c>
      <c r="L1633" s="82">
        <v>0</v>
      </c>
      <c r="M1633" s="83" t="s">
        <v>100</v>
      </c>
      <c r="N1633" s="83" t="s">
        <v>115</v>
      </c>
      <c r="O1633" s="83" t="s">
        <v>100</v>
      </c>
      <c r="P1633" s="84">
        <v>0</v>
      </c>
      <c r="Q1633" s="85">
        <f t="shared" si="506"/>
        <v>1</v>
      </c>
      <c r="R1633" s="91">
        <v>15768.9</v>
      </c>
      <c r="S1633" s="87"/>
      <c r="T1633" s="88">
        <f>IF(S1633=0,0,SUM($S$5:S1633))</f>
        <v>0</v>
      </c>
      <c r="U1633" s="89">
        <f t="shared" si="507"/>
        <v>0</v>
      </c>
      <c r="V1633" s="89">
        <f t="shared" si="508"/>
        <v>0</v>
      </c>
      <c r="W1633" s="90">
        <f t="shared" si="509"/>
        <v>0</v>
      </c>
      <c r="X1633" s="90">
        <f t="shared" si="510"/>
        <v>0</v>
      </c>
      <c r="Y1633" s="89">
        <f t="shared" si="511"/>
        <v>0</v>
      </c>
      <c r="Z1633" s="89">
        <f t="shared" si="512"/>
        <v>0</v>
      </c>
      <c r="AA1633" s="87"/>
      <c r="AB1633" s="87"/>
      <c r="AD1633" s="186" t="s">
        <v>145</v>
      </c>
    </row>
    <row r="1634" spans="1:30" s="74" customFormat="1" ht="12.95" customHeight="1">
      <c r="A1634" s="75" t="str">
        <f t="shared" si="501"/>
        <v/>
      </c>
      <c r="B1634" s="76">
        <f t="shared" si="502"/>
        <v>394</v>
      </c>
      <c r="C1634" s="77">
        <f t="shared" si="503"/>
        <v>8.9</v>
      </c>
      <c r="D1634" s="78" t="str">
        <f t="shared" si="504"/>
        <v>(후)</v>
      </c>
      <c r="E1634" s="79">
        <f t="shared" si="505"/>
        <v>0</v>
      </c>
      <c r="F1634" s="80">
        <v>700</v>
      </c>
      <c r="G1634" s="81">
        <v>80.599999999999994</v>
      </c>
      <c r="H1634" s="81">
        <v>77.599999999999994</v>
      </c>
      <c r="I1634" s="81">
        <v>3</v>
      </c>
      <c r="J1634" s="81" t="s">
        <v>111</v>
      </c>
      <c r="K1634" s="81" t="s">
        <v>96</v>
      </c>
      <c r="L1634" s="82">
        <v>0</v>
      </c>
      <c r="M1634" s="83" t="s">
        <v>100</v>
      </c>
      <c r="N1634" s="83" t="s">
        <v>100</v>
      </c>
      <c r="O1634" s="83" t="s">
        <v>100</v>
      </c>
      <c r="P1634" s="84">
        <v>0</v>
      </c>
      <c r="Q1634" s="85">
        <f t="shared" si="506"/>
        <v>1</v>
      </c>
      <c r="R1634" s="91">
        <v>15768.9</v>
      </c>
      <c r="S1634" s="87"/>
      <c r="T1634" s="88">
        <f>IF(S1634=0,0,SUM($S$5:S1634))</f>
        <v>0</v>
      </c>
      <c r="U1634" s="89">
        <f t="shared" si="507"/>
        <v>0</v>
      </c>
      <c r="V1634" s="89">
        <f t="shared" si="508"/>
        <v>0</v>
      </c>
      <c r="W1634" s="90">
        <f t="shared" si="509"/>
        <v>0</v>
      </c>
      <c r="X1634" s="90">
        <f t="shared" si="510"/>
        <v>0</v>
      </c>
      <c r="Y1634" s="89">
        <f t="shared" si="511"/>
        <v>0</v>
      </c>
      <c r="Z1634" s="89">
        <f t="shared" si="512"/>
        <v>0</v>
      </c>
      <c r="AA1634" s="87"/>
      <c r="AB1634" s="87"/>
      <c r="AD1634" s="186" t="s">
        <v>145</v>
      </c>
    </row>
    <row r="1635" spans="1:30" s="74" customFormat="1" ht="12.95" customHeight="1">
      <c r="A1635" s="75" t="str">
        <f t="shared" si="501"/>
        <v/>
      </c>
      <c r="B1635" s="76">
        <f t="shared" si="502"/>
        <v>395</v>
      </c>
      <c r="C1635" s="77">
        <f t="shared" si="503"/>
        <v>0</v>
      </c>
      <c r="D1635" s="78" t="str">
        <f t="shared" si="504"/>
        <v/>
      </c>
      <c r="E1635" s="79">
        <f t="shared" si="505"/>
        <v>31.1</v>
      </c>
      <c r="F1635" s="80">
        <v>700</v>
      </c>
      <c r="G1635" s="81">
        <v>79.489999999999995</v>
      </c>
      <c r="H1635" s="81">
        <v>75.349999999999994</v>
      </c>
      <c r="I1635" s="81">
        <v>4.1400000000000006</v>
      </c>
      <c r="J1635" s="81" t="s">
        <v>111</v>
      </c>
      <c r="K1635" s="81" t="s">
        <v>96</v>
      </c>
      <c r="L1635" s="82">
        <v>0</v>
      </c>
      <c r="M1635" s="83" t="s">
        <v>100</v>
      </c>
      <c r="N1635" s="83" t="s">
        <v>100</v>
      </c>
      <c r="O1635" s="83" t="s">
        <v>100</v>
      </c>
      <c r="P1635" s="84">
        <v>0</v>
      </c>
      <c r="Q1635" s="85">
        <f t="shared" si="506"/>
        <v>1</v>
      </c>
      <c r="R1635" s="91">
        <v>15800</v>
      </c>
      <c r="S1635" s="87"/>
      <c r="T1635" s="88">
        <f>IF(S1635=0,0,SUM($S$5:S1635))</f>
        <v>0</v>
      </c>
      <c r="U1635" s="89">
        <f t="shared" si="507"/>
        <v>0</v>
      </c>
      <c r="V1635" s="89">
        <f t="shared" si="508"/>
        <v>0</v>
      </c>
      <c r="W1635" s="90">
        <f t="shared" si="509"/>
        <v>0</v>
      </c>
      <c r="X1635" s="90">
        <f t="shared" si="510"/>
        <v>0</v>
      </c>
      <c r="Y1635" s="89">
        <f t="shared" si="511"/>
        <v>0</v>
      </c>
      <c r="Z1635" s="89">
        <f t="shared" si="512"/>
        <v>0</v>
      </c>
      <c r="AA1635" s="87"/>
      <c r="AB1635" s="87"/>
      <c r="AD1635" s="186" t="s">
        <v>145</v>
      </c>
    </row>
    <row r="1636" spans="1:30" s="74" customFormat="1" ht="12.95" customHeight="1">
      <c r="A1636" s="75" t="str">
        <f t="shared" si="501"/>
        <v/>
      </c>
      <c r="B1636" s="76">
        <f t="shared" si="502"/>
        <v>395</v>
      </c>
      <c r="C1636" s="77">
        <f t="shared" si="503"/>
        <v>8.9</v>
      </c>
      <c r="D1636" s="78" t="str">
        <f t="shared" si="504"/>
        <v/>
      </c>
      <c r="E1636" s="79">
        <f t="shared" si="505"/>
        <v>8.9</v>
      </c>
      <c r="F1636" s="80">
        <v>700</v>
      </c>
      <c r="G1636" s="81">
        <v>79.17</v>
      </c>
      <c r="H1636" s="81">
        <v>74.7</v>
      </c>
      <c r="I1636" s="81">
        <v>4.4699999999999989</v>
      </c>
      <c r="J1636" s="81" t="s">
        <v>111</v>
      </c>
      <c r="K1636" s="81" t="s">
        <v>96</v>
      </c>
      <c r="L1636" s="82">
        <v>0</v>
      </c>
      <c r="M1636" s="83" t="s">
        <v>100</v>
      </c>
      <c r="N1636" s="83" t="s">
        <v>100</v>
      </c>
      <c r="O1636" s="83" t="s">
        <v>100</v>
      </c>
      <c r="P1636" s="84">
        <v>0</v>
      </c>
      <c r="Q1636" s="85">
        <f t="shared" si="506"/>
        <v>1</v>
      </c>
      <c r="R1636" s="91">
        <v>15808.9</v>
      </c>
      <c r="S1636" s="87"/>
      <c r="T1636" s="88">
        <f>IF(S1636=0,0,SUM($S$5:S1636))</f>
        <v>0</v>
      </c>
      <c r="U1636" s="89">
        <f t="shared" si="507"/>
        <v>0</v>
      </c>
      <c r="V1636" s="89">
        <f t="shared" si="508"/>
        <v>0</v>
      </c>
      <c r="W1636" s="90">
        <f t="shared" si="509"/>
        <v>0</v>
      </c>
      <c r="X1636" s="90">
        <f t="shared" si="510"/>
        <v>0</v>
      </c>
      <c r="Y1636" s="89">
        <f t="shared" si="511"/>
        <v>0</v>
      </c>
      <c r="Z1636" s="89">
        <f t="shared" si="512"/>
        <v>0</v>
      </c>
      <c r="AA1636" s="87"/>
      <c r="AB1636" s="87"/>
      <c r="AD1636" s="186" t="s">
        <v>145</v>
      </c>
    </row>
    <row r="1637" spans="1:30" s="74" customFormat="1" ht="12.95" customHeight="1">
      <c r="A1637" s="75" t="str">
        <f t="shared" si="501"/>
        <v/>
      </c>
      <c r="B1637" s="76">
        <f t="shared" si="502"/>
        <v>396</v>
      </c>
      <c r="C1637" s="77">
        <f t="shared" si="503"/>
        <v>0</v>
      </c>
      <c r="D1637" s="78" t="str">
        <f t="shared" si="504"/>
        <v/>
      </c>
      <c r="E1637" s="79">
        <f t="shared" si="505"/>
        <v>31.1</v>
      </c>
      <c r="F1637" s="80">
        <v>700</v>
      </c>
      <c r="G1637" s="81">
        <v>76.88</v>
      </c>
      <c r="H1637" s="81">
        <v>72.45</v>
      </c>
      <c r="I1637" s="81">
        <v>4.4299999999999926</v>
      </c>
      <c r="J1637" s="81" t="s">
        <v>111</v>
      </c>
      <c r="K1637" s="81" t="s">
        <v>96</v>
      </c>
      <c r="L1637" s="82">
        <v>0</v>
      </c>
      <c r="M1637" s="83" t="s">
        <v>100</v>
      </c>
      <c r="N1637" s="83" t="s">
        <v>100</v>
      </c>
      <c r="O1637" s="83" t="s">
        <v>100</v>
      </c>
      <c r="P1637" s="84">
        <v>0</v>
      </c>
      <c r="Q1637" s="85">
        <f t="shared" si="506"/>
        <v>1</v>
      </c>
      <c r="R1637" s="91">
        <v>15840</v>
      </c>
      <c r="S1637" s="87"/>
      <c r="T1637" s="88">
        <f>IF(S1637=0,0,SUM($S$5:S1637))</f>
        <v>0</v>
      </c>
      <c r="U1637" s="89">
        <f t="shared" si="507"/>
        <v>0</v>
      </c>
      <c r="V1637" s="89">
        <f t="shared" si="508"/>
        <v>0</v>
      </c>
      <c r="W1637" s="90">
        <f t="shared" si="509"/>
        <v>0</v>
      </c>
      <c r="X1637" s="90">
        <f t="shared" si="510"/>
        <v>0</v>
      </c>
      <c r="Y1637" s="89">
        <f t="shared" si="511"/>
        <v>0</v>
      </c>
      <c r="Z1637" s="89">
        <f t="shared" si="512"/>
        <v>0</v>
      </c>
      <c r="AA1637" s="87"/>
      <c r="AB1637" s="87"/>
      <c r="AD1637" s="186" t="s">
        <v>145</v>
      </c>
    </row>
    <row r="1638" spans="1:30" s="74" customFormat="1" ht="12.95" customHeight="1">
      <c r="A1638" s="75" t="str">
        <f t="shared" si="501"/>
        <v/>
      </c>
      <c r="B1638" s="76">
        <f t="shared" si="502"/>
        <v>396</v>
      </c>
      <c r="C1638" s="77">
        <f t="shared" si="503"/>
        <v>8.9</v>
      </c>
      <c r="D1638" s="78" t="str">
        <f t="shared" si="504"/>
        <v/>
      </c>
      <c r="E1638" s="79">
        <f t="shared" si="505"/>
        <v>8.9</v>
      </c>
      <c r="F1638" s="80">
        <v>700</v>
      </c>
      <c r="G1638" s="81">
        <v>76.22</v>
      </c>
      <c r="H1638" s="81">
        <v>71.81</v>
      </c>
      <c r="I1638" s="81">
        <v>4.4099999999999966</v>
      </c>
      <c r="J1638" s="81" t="s">
        <v>111</v>
      </c>
      <c r="K1638" s="81" t="s">
        <v>96</v>
      </c>
      <c r="L1638" s="82">
        <v>0</v>
      </c>
      <c r="M1638" s="83" t="s">
        <v>100</v>
      </c>
      <c r="N1638" s="83" t="s">
        <v>100</v>
      </c>
      <c r="O1638" s="83" t="s">
        <v>100</v>
      </c>
      <c r="P1638" s="84">
        <v>0</v>
      </c>
      <c r="Q1638" s="85">
        <f t="shared" si="506"/>
        <v>1</v>
      </c>
      <c r="R1638" s="91">
        <v>15848.9</v>
      </c>
      <c r="S1638" s="87"/>
      <c r="T1638" s="88">
        <f>IF(S1638=0,0,SUM($S$5:S1638))</f>
        <v>0</v>
      </c>
      <c r="U1638" s="89">
        <f t="shared" si="507"/>
        <v>0</v>
      </c>
      <c r="V1638" s="89">
        <f t="shared" si="508"/>
        <v>0</v>
      </c>
      <c r="W1638" s="90">
        <f t="shared" si="509"/>
        <v>0</v>
      </c>
      <c r="X1638" s="90">
        <f t="shared" si="510"/>
        <v>0</v>
      </c>
      <c r="Y1638" s="89">
        <f t="shared" si="511"/>
        <v>0</v>
      </c>
      <c r="Z1638" s="89">
        <f t="shared" si="512"/>
        <v>0</v>
      </c>
      <c r="AA1638" s="87"/>
      <c r="AB1638" s="87"/>
      <c r="AD1638" s="186" t="s">
        <v>145</v>
      </c>
    </row>
    <row r="1639" spans="1:30" s="74" customFormat="1" ht="12.95" customHeight="1">
      <c r="A1639" s="75" t="str">
        <f t="shared" si="501"/>
        <v/>
      </c>
      <c r="B1639" s="76">
        <f t="shared" si="502"/>
        <v>396</v>
      </c>
      <c r="C1639" s="77">
        <f t="shared" si="503"/>
        <v>23.1</v>
      </c>
      <c r="D1639" s="78" t="str">
        <f t="shared" si="504"/>
        <v/>
      </c>
      <c r="E1639" s="79">
        <f t="shared" si="505"/>
        <v>14.2</v>
      </c>
      <c r="F1639" s="80">
        <v>700</v>
      </c>
      <c r="G1639" s="81">
        <v>75.47</v>
      </c>
      <c r="H1639" s="81">
        <v>70.78</v>
      </c>
      <c r="I1639" s="81">
        <v>4.6899999999999977</v>
      </c>
      <c r="J1639" s="81" t="s">
        <v>111</v>
      </c>
      <c r="K1639" s="81" t="s">
        <v>96</v>
      </c>
      <c r="L1639" s="82">
        <v>0</v>
      </c>
      <c r="M1639" s="83" t="s">
        <v>106</v>
      </c>
      <c r="N1639" s="83" t="s">
        <v>100</v>
      </c>
      <c r="O1639" s="83" t="s">
        <v>100</v>
      </c>
      <c r="P1639" s="84">
        <v>0</v>
      </c>
      <c r="Q1639" s="85">
        <f t="shared" si="506"/>
        <v>1</v>
      </c>
      <c r="R1639" s="91">
        <v>15863.1</v>
      </c>
      <c r="S1639" s="87"/>
      <c r="T1639" s="88">
        <f>IF(S1639=0,0,SUM($S$5:S1639))</f>
        <v>0</v>
      </c>
      <c r="U1639" s="89">
        <f t="shared" si="507"/>
        <v>0</v>
      </c>
      <c r="V1639" s="89">
        <f t="shared" si="508"/>
        <v>0</v>
      </c>
      <c r="W1639" s="90">
        <f t="shared" si="509"/>
        <v>0</v>
      </c>
      <c r="X1639" s="90">
        <f t="shared" si="510"/>
        <v>0</v>
      </c>
      <c r="Y1639" s="89">
        <f t="shared" si="511"/>
        <v>0</v>
      </c>
      <c r="Z1639" s="89">
        <f t="shared" si="512"/>
        <v>0</v>
      </c>
      <c r="AA1639" s="87"/>
      <c r="AB1639" s="87"/>
      <c r="AD1639" s="186" t="s">
        <v>145</v>
      </c>
    </row>
    <row r="1640" spans="1:30" s="74" customFormat="1" ht="12.95" customHeight="1">
      <c r="A1640" s="75" t="str">
        <f t="shared" si="501"/>
        <v/>
      </c>
      <c r="B1640" s="76">
        <f t="shared" si="502"/>
        <v>396</v>
      </c>
      <c r="C1640" s="77">
        <f t="shared" si="503"/>
        <v>29.6</v>
      </c>
      <c r="D1640" s="78" t="str">
        <f t="shared" si="504"/>
        <v/>
      </c>
      <c r="E1640" s="79">
        <f t="shared" si="505"/>
        <v>6.5</v>
      </c>
      <c r="F1640" s="80">
        <v>700</v>
      </c>
      <c r="G1640" s="81">
        <v>75.13</v>
      </c>
      <c r="H1640" s="81">
        <v>70.31</v>
      </c>
      <c r="I1640" s="81">
        <v>4.8199999999999932</v>
      </c>
      <c r="J1640" s="81" t="s">
        <v>111</v>
      </c>
      <c r="K1640" s="81" t="s">
        <v>96</v>
      </c>
      <c r="L1640" s="82">
        <v>0</v>
      </c>
      <c r="M1640" s="83" t="s">
        <v>100</v>
      </c>
      <c r="N1640" s="83" t="s">
        <v>110</v>
      </c>
      <c r="O1640" s="83" t="s">
        <v>100</v>
      </c>
      <c r="P1640" s="84">
        <v>0</v>
      </c>
      <c r="Q1640" s="85">
        <f t="shared" si="506"/>
        <v>1</v>
      </c>
      <c r="R1640" s="91">
        <v>15869.6</v>
      </c>
      <c r="S1640" s="87"/>
      <c r="T1640" s="88">
        <f>IF(S1640=0,0,SUM($S$5:S1640))</f>
        <v>0</v>
      </c>
      <c r="U1640" s="89">
        <f t="shared" si="507"/>
        <v>0</v>
      </c>
      <c r="V1640" s="89">
        <f t="shared" si="508"/>
        <v>0</v>
      </c>
      <c r="W1640" s="90">
        <f t="shared" si="509"/>
        <v>0</v>
      </c>
      <c r="X1640" s="90">
        <f t="shared" si="510"/>
        <v>0</v>
      </c>
      <c r="Y1640" s="89">
        <f t="shared" si="511"/>
        <v>0</v>
      </c>
      <c r="Z1640" s="89">
        <f t="shared" si="512"/>
        <v>0</v>
      </c>
      <c r="AA1640" s="87"/>
      <c r="AB1640" s="87"/>
      <c r="AD1640" s="186" t="s">
        <v>145</v>
      </c>
    </row>
    <row r="1641" spans="1:30" s="74" customFormat="1" ht="12.95" customHeight="1">
      <c r="A1641" s="75" t="str">
        <f t="shared" si="501"/>
        <v/>
      </c>
      <c r="B1641" s="76">
        <f t="shared" si="502"/>
        <v>397</v>
      </c>
      <c r="C1641" s="77">
        <f t="shared" si="503"/>
        <v>0</v>
      </c>
      <c r="D1641" s="78" t="str">
        <f t="shared" si="504"/>
        <v>(전)</v>
      </c>
      <c r="E1641" s="79">
        <f t="shared" si="505"/>
        <v>10.4</v>
      </c>
      <c r="F1641" s="80">
        <v>700</v>
      </c>
      <c r="G1641" s="81">
        <v>74.59</v>
      </c>
      <c r="H1641" s="81">
        <v>70.81</v>
      </c>
      <c r="I1641" s="81">
        <v>3.7800000000000011</v>
      </c>
      <c r="J1641" s="81" t="s">
        <v>111</v>
      </c>
      <c r="K1641" s="81" t="s">
        <v>96</v>
      </c>
      <c r="L1641" s="82">
        <v>0</v>
      </c>
      <c r="M1641" s="83" t="s">
        <v>100</v>
      </c>
      <c r="N1641" s="83" t="s">
        <v>100</v>
      </c>
      <c r="O1641" s="83" t="s">
        <v>100</v>
      </c>
      <c r="P1641" s="84">
        <v>0</v>
      </c>
      <c r="Q1641" s="85">
        <f t="shared" si="506"/>
        <v>1</v>
      </c>
      <c r="R1641" s="91">
        <v>15880</v>
      </c>
      <c r="S1641" s="87"/>
      <c r="T1641" s="88">
        <f>IF(S1641=0,0,SUM($S$5:S1641))</f>
        <v>0</v>
      </c>
      <c r="U1641" s="89">
        <f t="shared" si="507"/>
        <v>0</v>
      </c>
      <c r="V1641" s="89">
        <f t="shared" si="508"/>
        <v>0</v>
      </c>
      <c r="W1641" s="90">
        <f t="shared" si="509"/>
        <v>0</v>
      </c>
      <c r="X1641" s="90">
        <f t="shared" si="510"/>
        <v>0</v>
      </c>
      <c r="Y1641" s="89">
        <f t="shared" si="511"/>
        <v>0</v>
      </c>
      <c r="Z1641" s="89">
        <f t="shared" si="512"/>
        <v>0</v>
      </c>
      <c r="AA1641" s="87"/>
      <c r="AB1641" s="87"/>
      <c r="AD1641" s="186" t="s">
        <v>145</v>
      </c>
    </row>
    <row r="1642" spans="1:30" s="74" customFormat="1" ht="12.95" customHeight="1">
      <c r="A1642" s="75" t="str">
        <f t="shared" si="501"/>
        <v/>
      </c>
      <c r="B1642" s="76">
        <f t="shared" si="502"/>
        <v>397</v>
      </c>
      <c r="C1642" s="77">
        <f t="shared" si="503"/>
        <v>0</v>
      </c>
      <c r="D1642" s="78" t="str">
        <f t="shared" si="504"/>
        <v>(후)</v>
      </c>
      <c r="E1642" s="79">
        <f t="shared" si="505"/>
        <v>0</v>
      </c>
      <c r="F1642" s="80">
        <v>700</v>
      </c>
      <c r="G1642" s="81">
        <v>74.59</v>
      </c>
      <c r="H1642" s="81">
        <v>70.81</v>
      </c>
      <c r="I1642" s="81">
        <v>3.7800000000000011</v>
      </c>
      <c r="J1642" s="81" t="s">
        <v>111</v>
      </c>
      <c r="K1642" s="81" t="s">
        <v>95</v>
      </c>
      <c r="L1642" s="82">
        <v>0</v>
      </c>
      <c r="M1642" s="83" t="s">
        <v>100</v>
      </c>
      <c r="N1642" s="83" t="s">
        <v>100</v>
      </c>
      <c r="O1642" s="83" t="s">
        <v>100</v>
      </c>
      <c r="P1642" s="84">
        <v>0</v>
      </c>
      <c r="Q1642" s="85">
        <f t="shared" si="506"/>
        <v>1</v>
      </c>
      <c r="R1642" s="91">
        <v>15880</v>
      </c>
      <c r="S1642" s="87"/>
      <c r="T1642" s="88">
        <f>IF(S1642=0,0,SUM($S$5:S1642))</f>
        <v>0</v>
      </c>
      <c r="U1642" s="89">
        <f t="shared" si="507"/>
        <v>0</v>
      </c>
      <c r="V1642" s="89">
        <f t="shared" si="508"/>
        <v>0</v>
      </c>
      <c r="W1642" s="90">
        <f t="shared" si="509"/>
        <v>0</v>
      </c>
      <c r="X1642" s="90">
        <f t="shared" si="510"/>
        <v>0</v>
      </c>
      <c r="Y1642" s="89">
        <f t="shared" si="511"/>
        <v>0</v>
      </c>
      <c r="Z1642" s="89">
        <f t="shared" si="512"/>
        <v>0</v>
      </c>
      <c r="AA1642" s="87"/>
      <c r="AB1642" s="87"/>
      <c r="AD1642" s="186" t="s">
        <v>145</v>
      </c>
    </row>
    <row r="1643" spans="1:30" s="74" customFormat="1" ht="12.95" customHeight="1">
      <c r="A1643" s="75" t="str">
        <f t="shared" si="501"/>
        <v/>
      </c>
      <c r="B1643" s="76">
        <f t="shared" si="502"/>
        <v>397</v>
      </c>
      <c r="C1643" s="77">
        <f t="shared" si="503"/>
        <v>1.2</v>
      </c>
      <c r="D1643" s="78" t="str">
        <f t="shared" si="504"/>
        <v/>
      </c>
      <c r="E1643" s="79">
        <f t="shared" si="505"/>
        <v>1.2</v>
      </c>
      <c r="F1643" s="80">
        <v>700</v>
      </c>
      <c r="G1643" s="81">
        <v>74.52</v>
      </c>
      <c r="H1643" s="81">
        <v>70.87</v>
      </c>
      <c r="I1643" s="81">
        <v>3.6499999999999915</v>
      </c>
      <c r="J1643" s="81" t="s">
        <v>111</v>
      </c>
      <c r="K1643" s="81" t="s">
        <v>95</v>
      </c>
      <c r="L1643" s="82">
        <v>0</v>
      </c>
      <c r="M1643" s="83" t="s">
        <v>124</v>
      </c>
      <c r="N1643" s="83" t="s">
        <v>100</v>
      </c>
      <c r="O1643" s="83" t="s">
        <v>100</v>
      </c>
      <c r="P1643" s="84">
        <v>0</v>
      </c>
      <c r="Q1643" s="85">
        <f t="shared" si="506"/>
        <v>1</v>
      </c>
      <c r="R1643" s="91">
        <v>15881.2</v>
      </c>
      <c r="S1643" s="87"/>
      <c r="T1643" s="88">
        <f>IF(S1643=0,0,SUM($S$5:S1643))</f>
        <v>0</v>
      </c>
      <c r="U1643" s="89">
        <f t="shared" si="507"/>
        <v>0</v>
      </c>
      <c r="V1643" s="89">
        <f t="shared" si="508"/>
        <v>0</v>
      </c>
      <c r="W1643" s="90">
        <f t="shared" si="509"/>
        <v>0</v>
      </c>
      <c r="X1643" s="90">
        <f t="shared" si="510"/>
        <v>0</v>
      </c>
      <c r="Y1643" s="89">
        <f t="shared" si="511"/>
        <v>0</v>
      </c>
      <c r="Z1643" s="89">
        <f t="shared" si="512"/>
        <v>0</v>
      </c>
      <c r="AA1643" s="87"/>
      <c r="AB1643" s="87"/>
      <c r="AD1643" s="186" t="s">
        <v>145</v>
      </c>
    </row>
    <row r="1644" spans="1:30" s="74" customFormat="1" ht="12.95" customHeight="1">
      <c r="A1644" s="75" t="str">
        <f t="shared" si="501"/>
        <v/>
      </c>
      <c r="B1644" s="76">
        <f t="shared" si="502"/>
        <v>397</v>
      </c>
      <c r="C1644" s="77">
        <f t="shared" si="503"/>
        <v>8.9</v>
      </c>
      <c r="D1644" s="78" t="str">
        <f t="shared" si="504"/>
        <v/>
      </c>
      <c r="E1644" s="79">
        <f t="shared" si="505"/>
        <v>7.7</v>
      </c>
      <c r="F1644" s="80">
        <v>700</v>
      </c>
      <c r="G1644" s="81">
        <v>74.12</v>
      </c>
      <c r="H1644" s="81">
        <v>71.25</v>
      </c>
      <c r="I1644" s="81">
        <v>2.8700000000000045</v>
      </c>
      <c r="J1644" s="81" t="s">
        <v>111</v>
      </c>
      <c r="K1644" s="81" t="s">
        <v>95</v>
      </c>
      <c r="L1644" s="82">
        <v>0</v>
      </c>
      <c r="M1644" s="83" t="s">
        <v>100</v>
      </c>
      <c r="N1644" s="83" t="s">
        <v>100</v>
      </c>
      <c r="O1644" s="83" t="s">
        <v>100</v>
      </c>
      <c r="P1644" s="84">
        <v>0</v>
      </c>
      <c r="Q1644" s="85">
        <f t="shared" si="506"/>
        <v>1</v>
      </c>
      <c r="R1644" s="91">
        <v>15888.9</v>
      </c>
      <c r="S1644" s="87"/>
      <c r="T1644" s="88">
        <f>IF(S1644=0,0,SUM($S$5:S1644))</f>
        <v>0</v>
      </c>
      <c r="U1644" s="89">
        <f t="shared" si="507"/>
        <v>0</v>
      </c>
      <c r="V1644" s="89">
        <f t="shared" si="508"/>
        <v>0</v>
      </c>
      <c r="W1644" s="90">
        <f t="shared" si="509"/>
        <v>0</v>
      </c>
      <c r="X1644" s="90">
        <f t="shared" si="510"/>
        <v>0</v>
      </c>
      <c r="Y1644" s="89">
        <f t="shared" si="511"/>
        <v>0</v>
      </c>
      <c r="Z1644" s="89">
        <f t="shared" si="512"/>
        <v>0</v>
      </c>
      <c r="AA1644" s="87"/>
      <c r="AB1644" s="87"/>
      <c r="AD1644" s="186" t="s">
        <v>145</v>
      </c>
    </row>
    <row r="1645" spans="1:30" s="74" customFormat="1" ht="12.95" customHeight="1">
      <c r="A1645" s="75" t="str">
        <f t="shared" si="501"/>
        <v/>
      </c>
      <c r="B1645" s="76">
        <f t="shared" si="502"/>
        <v>398</v>
      </c>
      <c r="C1645" s="77">
        <f t="shared" si="503"/>
        <v>0</v>
      </c>
      <c r="D1645" s="78" t="str">
        <f t="shared" si="504"/>
        <v/>
      </c>
      <c r="E1645" s="79">
        <f t="shared" si="505"/>
        <v>31.1</v>
      </c>
      <c r="F1645" s="80">
        <v>700</v>
      </c>
      <c r="G1645" s="81">
        <v>75.709999999999994</v>
      </c>
      <c r="H1645" s="81">
        <v>72.75</v>
      </c>
      <c r="I1645" s="81">
        <v>2.9599999999999937</v>
      </c>
      <c r="J1645" s="81" t="s">
        <v>111</v>
      </c>
      <c r="K1645" s="81" t="s">
        <v>95</v>
      </c>
      <c r="L1645" s="82">
        <v>0</v>
      </c>
      <c r="M1645" s="83" t="s">
        <v>100</v>
      </c>
      <c r="N1645" s="83" t="s">
        <v>100</v>
      </c>
      <c r="O1645" s="83" t="s">
        <v>100</v>
      </c>
      <c r="P1645" s="84">
        <v>0</v>
      </c>
      <c r="Q1645" s="85">
        <f t="shared" si="506"/>
        <v>1</v>
      </c>
      <c r="R1645" s="91">
        <v>15920</v>
      </c>
      <c r="S1645" s="87"/>
      <c r="T1645" s="88">
        <f>IF(S1645=0,0,SUM($S$5:S1645))</f>
        <v>0</v>
      </c>
      <c r="U1645" s="89">
        <f t="shared" si="507"/>
        <v>0</v>
      </c>
      <c r="V1645" s="89">
        <f t="shared" si="508"/>
        <v>0</v>
      </c>
      <c r="W1645" s="90">
        <f t="shared" si="509"/>
        <v>0</v>
      </c>
      <c r="X1645" s="90">
        <f t="shared" si="510"/>
        <v>0</v>
      </c>
      <c r="Y1645" s="89">
        <f t="shared" si="511"/>
        <v>0</v>
      </c>
      <c r="Z1645" s="89">
        <f t="shared" si="512"/>
        <v>0</v>
      </c>
      <c r="AA1645" s="87"/>
      <c r="AB1645" s="87"/>
      <c r="AD1645" s="186" t="s">
        <v>145</v>
      </c>
    </row>
    <row r="1646" spans="1:30" s="74" customFormat="1" ht="12.95" customHeight="1">
      <c r="A1646" s="75" t="str">
        <f t="shared" si="501"/>
        <v/>
      </c>
      <c r="B1646" s="76">
        <f t="shared" si="502"/>
        <v>398</v>
      </c>
      <c r="C1646" s="77">
        <f t="shared" si="503"/>
        <v>8.9</v>
      </c>
      <c r="D1646" s="78" t="str">
        <f t="shared" si="504"/>
        <v/>
      </c>
      <c r="E1646" s="79">
        <f t="shared" si="505"/>
        <v>8.9</v>
      </c>
      <c r="F1646" s="80">
        <v>700</v>
      </c>
      <c r="G1646" s="81">
        <v>76.16</v>
      </c>
      <c r="H1646" s="81">
        <v>73.19</v>
      </c>
      <c r="I1646" s="81">
        <v>2.9699999999999989</v>
      </c>
      <c r="J1646" s="81" t="s">
        <v>111</v>
      </c>
      <c r="K1646" s="81" t="s">
        <v>95</v>
      </c>
      <c r="L1646" s="82">
        <v>0</v>
      </c>
      <c r="M1646" s="83" t="s">
        <v>100</v>
      </c>
      <c r="N1646" s="83" t="s">
        <v>100</v>
      </c>
      <c r="O1646" s="83" t="s">
        <v>100</v>
      </c>
      <c r="P1646" s="84">
        <v>0</v>
      </c>
      <c r="Q1646" s="85">
        <f t="shared" si="506"/>
        <v>1</v>
      </c>
      <c r="R1646" s="91">
        <v>15928.9</v>
      </c>
      <c r="S1646" s="87"/>
      <c r="T1646" s="88">
        <f>IF(S1646=0,0,SUM($S$5:S1646))</f>
        <v>0</v>
      </c>
      <c r="U1646" s="89">
        <f t="shared" si="507"/>
        <v>0</v>
      </c>
      <c r="V1646" s="89">
        <f t="shared" si="508"/>
        <v>0</v>
      </c>
      <c r="W1646" s="90">
        <f t="shared" si="509"/>
        <v>0</v>
      </c>
      <c r="X1646" s="90">
        <f t="shared" si="510"/>
        <v>0</v>
      </c>
      <c r="Y1646" s="89">
        <f t="shared" si="511"/>
        <v>0</v>
      </c>
      <c r="Z1646" s="89">
        <f t="shared" si="512"/>
        <v>0</v>
      </c>
      <c r="AA1646" s="87"/>
      <c r="AB1646" s="87"/>
      <c r="AD1646" s="186" t="s">
        <v>145</v>
      </c>
    </row>
    <row r="1647" spans="1:30" s="74" customFormat="1" ht="12.95" customHeight="1">
      <c r="A1647" s="75" t="str">
        <f t="shared" si="501"/>
        <v/>
      </c>
      <c r="B1647" s="76">
        <f t="shared" si="502"/>
        <v>398</v>
      </c>
      <c r="C1647" s="77">
        <f t="shared" si="503"/>
        <v>37.6</v>
      </c>
      <c r="D1647" s="78" t="str">
        <f t="shared" si="504"/>
        <v/>
      </c>
      <c r="E1647" s="79">
        <f t="shared" si="505"/>
        <v>28.7</v>
      </c>
      <c r="F1647" s="80">
        <v>700</v>
      </c>
      <c r="G1647" s="81">
        <v>77.569999999999993</v>
      </c>
      <c r="H1647" s="81">
        <v>74.58</v>
      </c>
      <c r="I1647" s="81">
        <v>2.9899999999999949</v>
      </c>
      <c r="J1647" s="81" t="s">
        <v>111</v>
      </c>
      <c r="K1647" s="81" t="s">
        <v>95</v>
      </c>
      <c r="L1647" s="82">
        <v>0</v>
      </c>
      <c r="M1647" s="83" t="s">
        <v>104</v>
      </c>
      <c r="N1647" s="83" t="s">
        <v>100</v>
      </c>
      <c r="O1647" s="83" t="s">
        <v>100</v>
      </c>
      <c r="P1647" s="84">
        <v>0</v>
      </c>
      <c r="Q1647" s="85">
        <f t="shared" si="506"/>
        <v>1</v>
      </c>
      <c r="R1647" s="91">
        <v>15957.6</v>
      </c>
      <c r="S1647" s="87"/>
      <c r="T1647" s="88">
        <f>IF(S1647=0,0,SUM($S$5:S1647))</f>
        <v>0</v>
      </c>
      <c r="U1647" s="89">
        <f t="shared" si="507"/>
        <v>0</v>
      </c>
      <c r="V1647" s="89">
        <f t="shared" si="508"/>
        <v>0</v>
      </c>
      <c r="W1647" s="90">
        <f t="shared" si="509"/>
        <v>0</v>
      </c>
      <c r="X1647" s="90">
        <f t="shared" si="510"/>
        <v>0</v>
      </c>
      <c r="Y1647" s="89">
        <f t="shared" si="511"/>
        <v>0</v>
      </c>
      <c r="Z1647" s="89">
        <f t="shared" si="512"/>
        <v>0</v>
      </c>
      <c r="AA1647" s="87"/>
      <c r="AB1647" s="87"/>
      <c r="AD1647" s="186" t="s">
        <v>145</v>
      </c>
    </row>
    <row r="1648" spans="1:30" s="74" customFormat="1" ht="12.95" customHeight="1">
      <c r="A1648" s="75" t="str">
        <f t="shared" si="501"/>
        <v/>
      </c>
      <c r="B1648" s="76">
        <f t="shared" si="502"/>
        <v>399</v>
      </c>
      <c r="C1648" s="77">
        <f t="shared" si="503"/>
        <v>0</v>
      </c>
      <c r="D1648" s="78" t="str">
        <f t="shared" si="504"/>
        <v/>
      </c>
      <c r="E1648" s="79">
        <f t="shared" si="505"/>
        <v>2.4</v>
      </c>
      <c r="F1648" s="80">
        <v>700</v>
      </c>
      <c r="G1648" s="81">
        <v>77.69</v>
      </c>
      <c r="H1648" s="81">
        <v>74.69</v>
      </c>
      <c r="I1648" s="81">
        <v>3</v>
      </c>
      <c r="J1648" s="81" t="s">
        <v>111</v>
      </c>
      <c r="K1648" s="81" t="s">
        <v>95</v>
      </c>
      <c r="L1648" s="82">
        <v>0</v>
      </c>
      <c r="M1648" s="83" t="s">
        <v>100</v>
      </c>
      <c r="N1648" s="83" t="s">
        <v>100</v>
      </c>
      <c r="O1648" s="83" t="s">
        <v>100</v>
      </c>
      <c r="P1648" s="84">
        <v>0</v>
      </c>
      <c r="Q1648" s="85">
        <f t="shared" si="506"/>
        <v>1</v>
      </c>
      <c r="R1648" s="91">
        <v>15960</v>
      </c>
      <c r="S1648" s="87"/>
      <c r="T1648" s="88">
        <f>IF(S1648=0,0,SUM($S$5:S1648))</f>
        <v>0</v>
      </c>
      <c r="U1648" s="89">
        <f t="shared" si="507"/>
        <v>0</v>
      </c>
      <c r="V1648" s="89">
        <f t="shared" si="508"/>
        <v>0</v>
      </c>
      <c r="W1648" s="90">
        <f t="shared" si="509"/>
        <v>0</v>
      </c>
      <c r="X1648" s="90">
        <f t="shared" si="510"/>
        <v>0</v>
      </c>
      <c r="Y1648" s="89">
        <f t="shared" si="511"/>
        <v>0</v>
      </c>
      <c r="Z1648" s="89">
        <f t="shared" si="512"/>
        <v>0</v>
      </c>
      <c r="AA1648" s="87"/>
      <c r="AB1648" s="87"/>
      <c r="AD1648" s="186" t="s">
        <v>145</v>
      </c>
    </row>
    <row r="1649" spans="1:30" s="74" customFormat="1" ht="12.95" customHeight="1">
      <c r="A1649" s="75" t="str">
        <f t="shared" si="501"/>
        <v/>
      </c>
      <c r="B1649" s="76">
        <f t="shared" si="502"/>
        <v>399</v>
      </c>
      <c r="C1649" s="77">
        <f t="shared" si="503"/>
        <v>8.9</v>
      </c>
      <c r="D1649" s="78" t="str">
        <f t="shared" si="504"/>
        <v/>
      </c>
      <c r="E1649" s="79">
        <f t="shared" si="505"/>
        <v>8.9</v>
      </c>
      <c r="F1649" s="80">
        <v>700</v>
      </c>
      <c r="G1649" s="81">
        <v>78.13</v>
      </c>
      <c r="H1649" s="81">
        <v>75.13</v>
      </c>
      <c r="I1649" s="81">
        <v>3</v>
      </c>
      <c r="J1649" s="81" t="s">
        <v>111</v>
      </c>
      <c r="K1649" s="81" t="s">
        <v>95</v>
      </c>
      <c r="L1649" s="82">
        <v>0</v>
      </c>
      <c r="M1649" s="83" t="s">
        <v>100</v>
      </c>
      <c r="N1649" s="83" t="s">
        <v>100</v>
      </c>
      <c r="O1649" s="83" t="s">
        <v>100</v>
      </c>
      <c r="P1649" s="84">
        <v>0</v>
      </c>
      <c r="Q1649" s="85">
        <f t="shared" si="506"/>
        <v>1</v>
      </c>
      <c r="R1649" s="91">
        <v>15968.9</v>
      </c>
      <c r="S1649" s="87"/>
      <c r="T1649" s="88">
        <f>IF(S1649=0,0,SUM($S$5:S1649))</f>
        <v>0</v>
      </c>
      <c r="U1649" s="89">
        <f t="shared" si="507"/>
        <v>0</v>
      </c>
      <c r="V1649" s="89">
        <f t="shared" si="508"/>
        <v>0</v>
      </c>
      <c r="W1649" s="90">
        <f t="shared" si="509"/>
        <v>0</v>
      </c>
      <c r="X1649" s="90">
        <f t="shared" si="510"/>
        <v>0</v>
      </c>
      <c r="Y1649" s="89">
        <f t="shared" si="511"/>
        <v>0</v>
      </c>
      <c r="Z1649" s="89">
        <f t="shared" si="512"/>
        <v>0</v>
      </c>
      <c r="AA1649" s="87"/>
      <c r="AB1649" s="87"/>
      <c r="AD1649" s="186" t="s">
        <v>145</v>
      </c>
    </row>
    <row r="1650" spans="1:30" s="74" customFormat="1" ht="12.95" customHeight="1">
      <c r="A1650" s="75" t="str">
        <f t="shared" ref="A1650:A1655" si="525">IF(P1650&gt;0,P1650,"")</f>
        <v/>
      </c>
      <c r="B1650" s="76">
        <f t="shared" ref="B1650:B1655" si="526">ROUNDDOWN(R1650/$P$2,0)</f>
        <v>399</v>
      </c>
      <c r="C1650" s="77">
        <f t="shared" ref="C1650:C1655" si="527">ROUND(R1650-(B1650*$P$2),2)</f>
        <v>19.100000000000001</v>
      </c>
      <c r="D1650" s="78" t="str">
        <f t="shared" ref="D1650:D1655" si="528">IF(D1649="(전)","(후)",IF(AND(B1650=B1651,C1650=C1651),"(전)",""))</f>
        <v/>
      </c>
      <c r="E1650" s="79">
        <f t="shared" ref="E1650:E1655" si="529">IF(P1650&gt;0,0,ROUND(((B1650*$P$2)+C1650)-((B1649*$P$2)+C1649),2))</f>
        <v>10.199999999999999</v>
      </c>
      <c r="F1650" s="80">
        <v>700</v>
      </c>
      <c r="G1650" s="81">
        <v>78.45</v>
      </c>
      <c r="H1650" s="81">
        <v>75.62</v>
      </c>
      <c r="I1650" s="81">
        <v>2.8299999999999983</v>
      </c>
      <c r="J1650" s="81" t="s">
        <v>111</v>
      </c>
      <c r="K1650" s="81" t="s">
        <v>95</v>
      </c>
      <c r="L1650" s="82">
        <v>0</v>
      </c>
      <c r="M1650" s="83" t="s">
        <v>104</v>
      </c>
      <c r="N1650" s="83" t="s">
        <v>100</v>
      </c>
      <c r="O1650" s="83" t="s">
        <v>100</v>
      </c>
      <c r="P1650" s="84">
        <v>0</v>
      </c>
      <c r="Q1650" s="85">
        <f t="shared" ref="Q1650:Q1655" si="530">IF(P1650=0,Q1649,P1650)</f>
        <v>1</v>
      </c>
      <c r="R1650" s="91">
        <v>15979.1</v>
      </c>
      <c r="S1650" s="87"/>
      <c r="T1650" s="88">
        <f>IF(S1650=0,0,SUM($S$5:S1650))</f>
        <v>0</v>
      </c>
      <c r="U1650" s="89">
        <f t="shared" ref="U1650:U1655" si="531">IF(S1650=1,Q1650,0)</f>
        <v>0</v>
      </c>
      <c r="V1650" s="89">
        <f t="shared" ref="V1650:V1655" si="532">IF(S1650=1,R1650,0)</f>
        <v>0</v>
      </c>
      <c r="W1650" s="90">
        <f t="shared" ref="W1650:W1655" si="533">IF($S1650=0,0,G1650)</f>
        <v>0</v>
      </c>
      <c r="X1650" s="90">
        <f t="shared" ref="X1650:X1655" si="534">IF($S1650=0,0,H1650)</f>
        <v>0</v>
      </c>
      <c r="Y1650" s="89">
        <f t="shared" ref="Y1650:Y1655" si="535">IF(S1650=1,J1650,0)</f>
        <v>0</v>
      </c>
      <c r="Z1650" s="89">
        <f t="shared" ref="Z1650:Z1655" si="536">IF(S1650=1,K1650,0)</f>
        <v>0</v>
      </c>
      <c r="AA1650" s="87"/>
      <c r="AB1650" s="87"/>
      <c r="AD1650" s="186" t="s">
        <v>145</v>
      </c>
    </row>
    <row r="1651" spans="1:30" s="74" customFormat="1" ht="12.95" customHeight="1">
      <c r="A1651" s="75" t="str">
        <f t="shared" si="525"/>
        <v/>
      </c>
      <c r="B1651" s="76">
        <f t="shared" si="526"/>
        <v>399</v>
      </c>
      <c r="C1651" s="77">
        <f t="shared" si="527"/>
        <v>32.799999999999997</v>
      </c>
      <c r="D1651" s="78" t="str">
        <f t="shared" si="528"/>
        <v/>
      </c>
      <c r="E1651" s="79">
        <f t="shared" si="529"/>
        <v>13.7</v>
      </c>
      <c r="F1651" s="80">
        <v>700</v>
      </c>
      <c r="G1651" s="81">
        <v>78.88</v>
      </c>
      <c r="H1651" s="81">
        <v>75.989999999999995</v>
      </c>
      <c r="I1651" s="81">
        <v>2.8900000000000006</v>
      </c>
      <c r="J1651" s="81" t="s">
        <v>111</v>
      </c>
      <c r="K1651" s="81" t="s">
        <v>95</v>
      </c>
      <c r="L1651" s="82">
        <v>0</v>
      </c>
      <c r="M1651" s="83" t="s">
        <v>104</v>
      </c>
      <c r="N1651" s="83" t="s">
        <v>100</v>
      </c>
      <c r="O1651" s="83" t="s">
        <v>100</v>
      </c>
      <c r="P1651" s="84">
        <v>0</v>
      </c>
      <c r="Q1651" s="85">
        <f t="shared" si="530"/>
        <v>1</v>
      </c>
      <c r="R1651" s="91">
        <v>15992.8</v>
      </c>
      <c r="S1651" s="87"/>
      <c r="T1651" s="88">
        <f>IF(S1651=0,0,SUM($S$5:S1651))</f>
        <v>0</v>
      </c>
      <c r="U1651" s="89">
        <f t="shared" si="531"/>
        <v>0</v>
      </c>
      <c r="V1651" s="89">
        <f t="shared" si="532"/>
        <v>0</v>
      </c>
      <c r="W1651" s="90">
        <f t="shared" si="533"/>
        <v>0</v>
      </c>
      <c r="X1651" s="90">
        <f t="shared" si="534"/>
        <v>0</v>
      </c>
      <c r="Y1651" s="89">
        <f t="shared" si="535"/>
        <v>0</v>
      </c>
      <c r="Z1651" s="89">
        <f t="shared" si="536"/>
        <v>0</v>
      </c>
      <c r="AA1651" s="87"/>
      <c r="AB1651" s="87"/>
      <c r="AD1651" s="186" t="s">
        <v>145</v>
      </c>
    </row>
    <row r="1652" spans="1:30" s="74" customFormat="1" ht="12.95" customHeight="1">
      <c r="A1652" s="75" t="str">
        <f t="shared" si="525"/>
        <v/>
      </c>
      <c r="B1652" s="76">
        <f t="shared" si="526"/>
        <v>400</v>
      </c>
      <c r="C1652" s="77">
        <f t="shared" si="527"/>
        <v>0</v>
      </c>
      <c r="D1652" s="78" t="str">
        <f t="shared" si="528"/>
        <v/>
      </c>
      <c r="E1652" s="79">
        <f t="shared" si="529"/>
        <v>7.2</v>
      </c>
      <c r="F1652" s="80">
        <v>700</v>
      </c>
      <c r="G1652" s="81">
        <v>79.099999999999994</v>
      </c>
      <c r="H1652" s="81">
        <v>76.19</v>
      </c>
      <c r="I1652" s="81">
        <v>2.9099999999999966</v>
      </c>
      <c r="J1652" s="81" t="s">
        <v>111</v>
      </c>
      <c r="K1652" s="81" t="s">
        <v>95</v>
      </c>
      <c r="L1652" s="82">
        <v>0</v>
      </c>
      <c r="M1652" s="83" t="s">
        <v>100</v>
      </c>
      <c r="N1652" s="83" t="s">
        <v>100</v>
      </c>
      <c r="O1652" s="83" t="s">
        <v>100</v>
      </c>
      <c r="P1652" s="84">
        <v>0</v>
      </c>
      <c r="Q1652" s="85">
        <f t="shared" si="530"/>
        <v>1</v>
      </c>
      <c r="R1652" s="91">
        <v>16000</v>
      </c>
      <c r="S1652" s="87"/>
      <c r="T1652" s="88">
        <f>IF(S1652=0,0,SUM($S$5:S1652))</f>
        <v>0</v>
      </c>
      <c r="U1652" s="89">
        <f t="shared" si="531"/>
        <v>0</v>
      </c>
      <c r="V1652" s="89">
        <f t="shared" si="532"/>
        <v>0</v>
      </c>
      <c r="W1652" s="90">
        <f t="shared" si="533"/>
        <v>0</v>
      </c>
      <c r="X1652" s="90">
        <f t="shared" si="534"/>
        <v>0</v>
      </c>
      <c r="Y1652" s="89">
        <f t="shared" si="535"/>
        <v>0</v>
      </c>
      <c r="Z1652" s="89">
        <f t="shared" si="536"/>
        <v>0</v>
      </c>
      <c r="AA1652" s="87"/>
      <c r="AB1652" s="87"/>
      <c r="AD1652" s="186" t="s">
        <v>145</v>
      </c>
    </row>
    <row r="1653" spans="1:30" s="74" customFormat="1" ht="12.95" customHeight="1">
      <c r="A1653" s="75" t="str">
        <f t="shared" si="525"/>
        <v/>
      </c>
      <c r="B1653" s="76">
        <f t="shared" si="526"/>
        <v>401</v>
      </c>
      <c r="C1653" s="77">
        <f t="shared" si="527"/>
        <v>0</v>
      </c>
      <c r="D1653" s="78" t="str">
        <f t="shared" si="528"/>
        <v/>
      </c>
      <c r="E1653" s="79">
        <f t="shared" si="529"/>
        <v>40</v>
      </c>
      <c r="F1653" s="80">
        <v>700</v>
      </c>
      <c r="G1653" s="81">
        <v>80.349999999999994</v>
      </c>
      <c r="H1653" s="81">
        <v>77.28</v>
      </c>
      <c r="I1653" s="81">
        <v>3.0699999999999932</v>
      </c>
      <c r="J1653" s="81" t="s">
        <v>111</v>
      </c>
      <c r="K1653" s="81" t="s">
        <v>95</v>
      </c>
      <c r="L1653" s="82">
        <v>0</v>
      </c>
      <c r="M1653" s="83" t="s">
        <v>100</v>
      </c>
      <c r="N1653" s="83" t="s">
        <v>100</v>
      </c>
      <c r="O1653" s="83" t="s">
        <v>100</v>
      </c>
      <c r="P1653" s="84">
        <v>0</v>
      </c>
      <c r="Q1653" s="85">
        <f t="shared" si="530"/>
        <v>1</v>
      </c>
      <c r="R1653" s="91">
        <v>16040</v>
      </c>
      <c r="S1653" s="87"/>
      <c r="T1653" s="88">
        <f>IF(S1653=0,0,SUM($S$5:S1653))</f>
        <v>0</v>
      </c>
      <c r="U1653" s="89">
        <f t="shared" si="531"/>
        <v>0</v>
      </c>
      <c r="V1653" s="89">
        <f t="shared" si="532"/>
        <v>0</v>
      </c>
      <c r="W1653" s="90">
        <f t="shared" si="533"/>
        <v>0</v>
      </c>
      <c r="X1653" s="90">
        <f t="shared" si="534"/>
        <v>0</v>
      </c>
      <c r="Y1653" s="89">
        <f t="shared" si="535"/>
        <v>0</v>
      </c>
      <c r="Z1653" s="89">
        <f t="shared" si="536"/>
        <v>0</v>
      </c>
      <c r="AA1653" s="87"/>
      <c r="AB1653" s="87"/>
      <c r="AD1653" s="186" t="s">
        <v>145</v>
      </c>
    </row>
    <row r="1654" spans="1:30" s="74" customFormat="1" ht="12.95" customHeight="1">
      <c r="A1654" s="75" t="str">
        <f t="shared" si="525"/>
        <v/>
      </c>
      <c r="B1654" s="76">
        <f t="shared" si="526"/>
        <v>401</v>
      </c>
      <c r="C1654" s="77">
        <f t="shared" si="527"/>
        <v>8.9</v>
      </c>
      <c r="D1654" s="78" t="str">
        <f t="shared" si="528"/>
        <v/>
      </c>
      <c r="E1654" s="79">
        <f t="shared" si="529"/>
        <v>8.9</v>
      </c>
      <c r="F1654" s="80">
        <v>700</v>
      </c>
      <c r="G1654" s="81">
        <v>80.63</v>
      </c>
      <c r="H1654" s="81">
        <v>77.52</v>
      </c>
      <c r="I1654" s="81">
        <v>3.1099999999999994</v>
      </c>
      <c r="J1654" s="81" t="s">
        <v>111</v>
      </c>
      <c r="K1654" s="81" t="s">
        <v>95</v>
      </c>
      <c r="L1654" s="82">
        <v>0</v>
      </c>
      <c r="M1654" s="83" t="s">
        <v>100</v>
      </c>
      <c r="N1654" s="83" t="s">
        <v>100</v>
      </c>
      <c r="O1654" s="83" t="s">
        <v>100</v>
      </c>
      <c r="P1654" s="84">
        <v>0</v>
      </c>
      <c r="Q1654" s="85">
        <f t="shared" si="530"/>
        <v>1</v>
      </c>
      <c r="R1654" s="91">
        <v>16048.9</v>
      </c>
      <c r="S1654" s="87"/>
      <c r="T1654" s="88">
        <f>IF(S1654=0,0,SUM($S$5:S1654))</f>
        <v>0</v>
      </c>
      <c r="U1654" s="89">
        <f t="shared" si="531"/>
        <v>0</v>
      </c>
      <c r="V1654" s="89">
        <f t="shared" si="532"/>
        <v>0</v>
      </c>
      <c r="W1654" s="90">
        <f t="shared" si="533"/>
        <v>0</v>
      </c>
      <c r="X1654" s="90">
        <f t="shared" si="534"/>
        <v>0</v>
      </c>
      <c r="Y1654" s="89">
        <f t="shared" si="535"/>
        <v>0</v>
      </c>
      <c r="Z1654" s="89">
        <f t="shared" si="536"/>
        <v>0</v>
      </c>
      <c r="AA1654" s="87"/>
      <c r="AB1654" s="87"/>
      <c r="AD1654" s="186" t="s">
        <v>145</v>
      </c>
    </row>
    <row r="1655" spans="1:30" s="74" customFormat="1" ht="12.95" customHeight="1">
      <c r="A1655" s="75" t="str">
        <f t="shared" si="525"/>
        <v/>
      </c>
      <c r="B1655" s="76">
        <f t="shared" si="526"/>
        <v>402</v>
      </c>
      <c r="C1655" s="77">
        <f t="shared" si="527"/>
        <v>0</v>
      </c>
      <c r="D1655" s="78" t="str">
        <f t="shared" si="528"/>
        <v/>
      </c>
      <c r="E1655" s="79">
        <f t="shared" si="529"/>
        <v>31.1</v>
      </c>
      <c r="F1655" s="80">
        <v>700</v>
      </c>
      <c r="G1655" s="81">
        <v>81.08</v>
      </c>
      <c r="H1655" s="81">
        <v>78.37</v>
      </c>
      <c r="I1655" s="81">
        <v>2.7099999999999937</v>
      </c>
      <c r="J1655" s="81" t="s">
        <v>111</v>
      </c>
      <c r="K1655" s="81" t="s">
        <v>95</v>
      </c>
      <c r="L1655" s="82">
        <v>0</v>
      </c>
      <c r="M1655" s="83" t="s">
        <v>100</v>
      </c>
      <c r="N1655" s="83" t="s">
        <v>100</v>
      </c>
      <c r="O1655" s="83" t="s">
        <v>100</v>
      </c>
      <c r="P1655" s="84">
        <v>0</v>
      </c>
      <c r="Q1655" s="85">
        <f t="shared" si="530"/>
        <v>1</v>
      </c>
      <c r="R1655" s="91">
        <v>16080</v>
      </c>
      <c r="S1655" s="87"/>
      <c r="T1655" s="88">
        <f>IF(S1655=0,0,SUM($S$5:S1655))</f>
        <v>0</v>
      </c>
      <c r="U1655" s="89">
        <f t="shared" si="531"/>
        <v>0</v>
      </c>
      <c r="V1655" s="89">
        <f t="shared" si="532"/>
        <v>0</v>
      </c>
      <c r="W1655" s="90">
        <f t="shared" si="533"/>
        <v>0</v>
      </c>
      <c r="X1655" s="90">
        <f t="shared" si="534"/>
        <v>0</v>
      </c>
      <c r="Y1655" s="89">
        <f t="shared" si="535"/>
        <v>0</v>
      </c>
      <c r="Z1655" s="89">
        <f t="shared" si="536"/>
        <v>0</v>
      </c>
      <c r="AA1655" s="87"/>
      <c r="AB1655" s="87"/>
      <c r="AD1655" s="186" t="s">
        <v>145</v>
      </c>
    </row>
    <row r="1656" spans="1:30" s="74" customFormat="1" ht="12.95" customHeight="1">
      <c r="A1656" s="75" t="str">
        <f t="shared" ref="A1656:A1681" si="537">IF(P1656&gt;0,P1656,"")</f>
        <v/>
      </c>
      <c r="B1656" s="76">
        <f t="shared" ref="B1656:B1681" si="538">ROUNDDOWN(R1656/$P$2,0)</f>
        <v>402</v>
      </c>
      <c r="C1656" s="77">
        <f t="shared" ref="C1656:C1681" si="539">ROUND(R1656-(B1656*$P$2),2)</f>
        <v>8.9</v>
      </c>
      <c r="D1656" s="78" t="str">
        <f t="shared" ref="D1656:D1681" si="540">IF(D1655="(전)","(후)",IF(AND(B1656=B1657,C1656=C1657),"(전)",""))</f>
        <v/>
      </c>
      <c r="E1656" s="79">
        <f t="shared" ref="E1656:E1681" si="541">IF(P1656&gt;0,0,ROUND(((B1656*$P$2)+C1656)-((B1655*$P$2)+C1655),2))</f>
        <v>8.9</v>
      </c>
      <c r="F1656" s="80">
        <v>700</v>
      </c>
      <c r="G1656" s="81">
        <v>81.209999999999994</v>
      </c>
      <c r="H1656" s="81">
        <v>78.61</v>
      </c>
      <c r="I1656" s="81">
        <v>2.5999999999999943</v>
      </c>
      <c r="J1656" s="81" t="s">
        <v>111</v>
      </c>
      <c r="K1656" s="81" t="s">
        <v>95</v>
      </c>
      <c r="L1656" s="82">
        <v>0</v>
      </c>
      <c r="M1656" s="83" t="s">
        <v>100</v>
      </c>
      <c r="N1656" s="83" t="s">
        <v>100</v>
      </c>
      <c r="O1656" s="83" t="s">
        <v>100</v>
      </c>
      <c r="P1656" s="84">
        <v>0</v>
      </c>
      <c r="Q1656" s="85">
        <f t="shared" ref="Q1656:Q1681" si="542">IF(P1656=0,Q1655,P1656)</f>
        <v>1</v>
      </c>
      <c r="R1656" s="91">
        <v>16088.9</v>
      </c>
      <c r="S1656" s="87"/>
      <c r="T1656" s="88">
        <f>IF(S1656=0,0,SUM($S$5:S1656))</f>
        <v>0</v>
      </c>
      <c r="U1656" s="89">
        <f t="shared" ref="U1656:U1681" si="543">IF(S1656=1,Q1656,0)</f>
        <v>0</v>
      </c>
      <c r="V1656" s="89">
        <f t="shared" ref="V1656:V1681" si="544">IF(S1656=1,R1656,0)</f>
        <v>0</v>
      </c>
      <c r="W1656" s="90">
        <f t="shared" ref="W1656:W1681" si="545">IF($S1656=0,0,G1656)</f>
        <v>0</v>
      </c>
      <c r="X1656" s="90">
        <f t="shared" ref="X1656:X1681" si="546">IF($S1656=0,0,H1656)</f>
        <v>0</v>
      </c>
      <c r="Y1656" s="89">
        <f t="shared" ref="Y1656:Y1681" si="547">IF(S1656=1,J1656,0)</f>
        <v>0</v>
      </c>
      <c r="Z1656" s="89">
        <f t="shared" ref="Z1656:Z1681" si="548">IF(S1656=1,K1656,0)</f>
        <v>0</v>
      </c>
      <c r="AA1656" s="87"/>
      <c r="AB1656" s="87"/>
      <c r="AD1656" s="186" t="s">
        <v>145</v>
      </c>
    </row>
    <row r="1657" spans="1:30" s="74" customFormat="1" ht="12.95" customHeight="1">
      <c r="A1657" s="75" t="str">
        <f t="shared" si="537"/>
        <v/>
      </c>
      <c r="B1657" s="76">
        <f t="shared" si="538"/>
        <v>403</v>
      </c>
      <c r="C1657" s="77">
        <f t="shared" si="539"/>
        <v>0</v>
      </c>
      <c r="D1657" s="78" t="str">
        <f t="shared" si="540"/>
        <v/>
      </c>
      <c r="E1657" s="79">
        <f t="shared" si="541"/>
        <v>31.1</v>
      </c>
      <c r="F1657" s="80">
        <v>700</v>
      </c>
      <c r="G1657" s="81">
        <v>81.67</v>
      </c>
      <c r="H1657" s="81">
        <v>79.08</v>
      </c>
      <c r="I1657" s="81">
        <v>2.5900000000000034</v>
      </c>
      <c r="J1657" s="81" t="s">
        <v>111</v>
      </c>
      <c r="K1657" s="81" t="s">
        <v>95</v>
      </c>
      <c r="L1657" s="82">
        <v>0</v>
      </c>
      <c r="M1657" s="83" t="s">
        <v>100</v>
      </c>
      <c r="N1657" s="83" t="s">
        <v>100</v>
      </c>
      <c r="O1657" s="83" t="s">
        <v>100</v>
      </c>
      <c r="P1657" s="84">
        <v>0</v>
      </c>
      <c r="Q1657" s="85">
        <f t="shared" si="542"/>
        <v>1</v>
      </c>
      <c r="R1657" s="91">
        <v>16120</v>
      </c>
      <c r="S1657" s="87"/>
      <c r="T1657" s="88">
        <f>IF(S1657=0,0,SUM($S$5:S1657))</f>
        <v>0</v>
      </c>
      <c r="U1657" s="89">
        <f t="shared" si="543"/>
        <v>0</v>
      </c>
      <c r="V1657" s="89">
        <f t="shared" si="544"/>
        <v>0</v>
      </c>
      <c r="W1657" s="90">
        <f t="shared" si="545"/>
        <v>0</v>
      </c>
      <c r="X1657" s="90">
        <f t="shared" si="546"/>
        <v>0</v>
      </c>
      <c r="Y1657" s="89">
        <f t="shared" si="547"/>
        <v>0</v>
      </c>
      <c r="Z1657" s="89">
        <f t="shared" si="548"/>
        <v>0</v>
      </c>
      <c r="AA1657" s="87"/>
      <c r="AB1657" s="87"/>
      <c r="AD1657" s="186" t="s">
        <v>145</v>
      </c>
    </row>
    <row r="1658" spans="1:30" s="74" customFormat="1" ht="12.95" customHeight="1">
      <c r="A1658" s="75" t="str">
        <f t="shared" si="537"/>
        <v/>
      </c>
      <c r="B1658" s="76">
        <f t="shared" si="538"/>
        <v>404</v>
      </c>
      <c r="C1658" s="77">
        <f t="shared" si="539"/>
        <v>0</v>
      </c>
      <c r="D1658" s="78" t="str">
        <f t="shared" si="540"/>
        <v/>
      </c>
      <c r="E1658" s="79">
        <f t="shared" si="541"/>
        <v>40</v>
      </c>
      <c r="F1658" s="80">
        <v>700</v>
      </c>
      <c r="G1658" s="81">
        <v>82.25</v>
      </c>
      <c r="H1658" s="81">
        <v>79.67</v>
      </c>
      <c r="I1658" s="81">
        <v>2.5799999999999983</v>
      </c>
      <c r="J1658" s="81" t="s">
        <v>111</v>
      </c>
      <c r="K1658" s="81" t="s">
        <v>95</v>
      </c>
      <c r="L1658" s="82">
        <v>0</v>
      </c>
      <c r="M1658" s="83" t="s">
        <v>100</v>
      </c>
      <c r="N1658" s="83" t="s">
        <v>100</v>
      </c>
      <c r="O1658" s="83" t="s">
        <v>100</v>
      </c>
      <c r="P1658" s="84">
        <v>0</v>
      </c>
      <c r="Q1658" s="85">
        <f t="shared" si="542"/>
        <v>1</v>
      </c>
      <c r="R1658" s="91">
        <v>16160</v>
      </c>
      <c r="S1658" s="87"/>
      <c r="T1658" s="88">
        <f>IF(S1658=0,0,SUM($S$5:S1658))</f>
        <v>0</v>
      </c>
      <c r="U1658" s="89">
        <f t="shared" si="543"/>
        <v>0</v>
      </c>
      <c r="V1658" s="89">
        <f t="shared" si="544"/>
        <v>0</v>
      </c>
      <c r="W1658" s="90">
        <f t="shared" si="545"/>
        <v>0</v>
      </c>
      <c r="X1658" s="90">
        <f t="shared" si="546"/>
        <v>0</v>
      </c>
      <c r="Y1658" s="89">
        <f t="shared" si="547"/>
        <v>0</v>
      </c>
      <c r="Z1658" s="89">
        <f t="shared" si="548"/>
        <v>0</v>
      </c>
      <c r="AA1658" s="87"/>
      <c r="AB1658" s="87"/>
      <c r="AD1658" s="186" t="s">
        <v>145</v>
      </c>
    </row>
    <row r="1659" spans="1:30" s="74" customFormat="1" ht="12.95" customHeight="1">
      <c r="A1659" s="75" t="str">
        <f t="shared" si="537"/>
        <v/>
      </c>
      <c r="B1659" s="76">
        <f t="shared" si="538"/>
        <v>405</v>
      </c>
      <c r="C1659" s="77">
        <f t="shared" si="539"/>
        <v>0</v>
      </c>
      <c r="D1659" s="78" t="str">
        <f t="shared" si="540"/>
        <v/>
      </c>
      <c r="E1659" s="79">
        <f t="shared" si="541"/>
        <v>40</v>
      </c>
      <c r="F1659" s="80">
        <v>700</v>
      </c>
      <c r="G1659" s="81">
        <v>82.83</v>
      </c>
      <c r="H1659" s="81">
        <v>80.27</v>
      </c>
      <c r="I1659" s="81">
        <v>2.5600000000000023</v>
      </c>
      <c r="J1659" s="81" t="s">
        <v>111</v>
      </c>
      <c r="K1659" s="81" t="s">
        <v>95</v>
      </c>
      <c r="L1659" s="82">
        <v>0</v>
      </c>
      <c r="M1659" s="83" t="s">
        <v>100</v>
      </c>
      <c r="N1659" s="83" t="s">
        <v>100</v>
      </c>
      <c r="O1659" s="83" t="s">
        <v>100</v>
      </c>
      <c r="P1659" s="84">
        <v>0</v>
      </c>
      <c r="Q1659" s="85">
        <f t="shared" si="542"/>
        <v>1</v>
      </c>
      <c r="R1659" s="91">
        <v>16200</v>
      </c>
      <c r="S1659" s="87"/>
      <c r="T1659" s="88">
        <f>IF(S1659=0,0,SUM($S$5:S1659))</f>
        <v>0</v>
      </c>
      <c r="U1659" s="89">
        <f t="shared" si="543"/>
        <v>0</v>
      </c>
      <c r="V1659" s="89">
        <f t="shared" si="544"/>
        <v>0</v>
      </c>
      <c r="W1659" s="90">
        <f t="shared" si="545"/>
        <v>0</v>
      </c>
      <c r="X1659" s="90">
        <f t="shared" si="546"/>
        <v>0</v>
      </c>
      <c r="Y1659" s="89">
        <f t="shared" si="547"/>
        <v>0</v>
      </c>
      <c r="Z1659" s="89">
        <f t="shared" si="548"/>
        <v>0</v>
      </c>
      <c r="AA1659" s="87"/>
      <c r="AB1659" s="87"/>
      <c r="AD1659" s="186" t="s">
        <v>145</v>
      </c>
    </row>
    <row r="1660" spans="1:30" s="74" customFormat="1" ht="12.95" customHeight="1">
      <c r="A1660" s="75" t="str">
        <f t="shared" si="537"/>
        <v/>
      </c>
      <c r="B1660" s="76">
        <f t="shared" si="538"/>
        <v>405</v>
      </c>
      <c r="C1660" s="77">
        <f t="shared" si="539"/>
        <v>8.9</v>
      </c>
      <c r="D1660" s="78" t="str">
        <f t="shared" si="540"/>
        <v/>
      </c>
      <c r="E1660" s="79">
        <f t="shared" si="541"/>
        <v>8.9</v>
      </c>
      <c r="F1660" s="80">
        <v>700</v>
      </c>
      <c r="G1660" s="81">
        <v>82.96</v>
      </c>
      <c r="H1660" s="81">
        <v>80.41</v>
      </c>
      <c r="I1660" s="81">
        <v>2.5499999999999972</v>
      </c>
      <c r="J1660" s="81" t="s">
        <v>111</v>
      </c>
      <c r="K1660" s="81" t="s">
        <v>95</v>
      </c>
      <c r="L1660" s="82">
        <v>0</v>
      </c>
      <c r="M1660" s="83" t="s">
        <v>100</v>
      </c>
      <c r="N1660" s="83" t="s">
        <v>100</v>
      </c>
      <c r="O1660" s="83" t="s">
        <v>100</v>
      </c>
      <c r="P1660" s="84">
        <v>0</v>
      </c>
      <c r="Q1660" s="85">
        <f t="shared" si="542"/>
        <v>1</v>
      </c>
      <c r="R1660" s="91">
        <v>16208.9</v>
      </c>
      <c r="S1660" s="87"/>
      <c r="T1660" s="88">
        <f>IF(S1660=0,0,SUM($S$5:S1660))</f>
        <v>0</v>
      </c>
      <c r="U1660" s="89">
        <f t="shared" si="543"/>
        <v>0</v>
      </c>
      <c r="V1660" s="89">
        <f t="shared" si="544"/>
        <v>0</v>
      </c>
      <c r="W1660" s="90">
        <f t="shared" si="545"/>
        <v>0</v>
      </c>
      <c r="X1660" s="90">
        <f t="shared" si="546"/>
        <v>0</v>
      </c>
      <c r="Y1660" s="89">
        <f t="shared" si="547"/>
        <v>0</v>
      </c>
      <c r="Z1660" s="89">
        <f t="shared" si="548"/>
        <v>0</v>
      </c>
      <c r="AA1660" s="87"/>
      <c r="AB1660" s="87"/>
      <c r="AD1660" s="186" t="s">
        <v>145</v>
      </c>
    </row>
    <row r="1661" spans="1:30" s="74" customFormat="1" ht="12.95" customHeight="1">
      <c r="A1661" s="75" t="str">
        <f t="shared" si="537"/>
        <v/>
      </c>
      <c r="B1661" s="76">
        <f t="shared" si="538"/>
        <v>406</v>
      </c>
      <c r="C1661" s="77">
        <f t="shared" si="539"/>
        <v>0</v>
      </c>
      <c r="D1661" s="78" t="str">
        <f t="shared" si="540"/>
        <v/>
      </c>
      <c r="E1661" s="79">
        <f t="shared" si="541"/>
        <v>31.1</v>
      </c>
      <c r="F1661" s="80">
        <v>700</v>
      </c>
      <c r="G1661" s="81">
        <v>83.43</v>
      </c>
      <c r="H1661" s="81">
        <v>80.87</v>
      </c>
      <c r="I1661" s="81">
        <v>2.5600000000000023</v>
      </c>
      <c r="J1661" s="81" t="s">
        <v>111</v>
      </c>
      <c r="K1661" s="81" t="s">
        <v>95</v>
      </c>
      <c r="L1661" s="82">
        <v>0</v>
      </c>
      <c r="M1661" s="83" t="s">
        <v>100</v>
      </c>
      <c r="N1661" s="83" t="s">
        <v>100</v>
      </c>
      <c r="O1661" s="83" t="s">
        <v>100</v>
      </c>
      <c r="P1661" s="84">
        <v>0</v>
      </c>
      <c r="Q1661" s="85">
        <f t="shared" si="542"/>
        <v>1</v>
      </c>
      <c r="R1661" s="91">
        <v>16240</v>
      </c>
      <c r="S1661" s="87"/>
      <c r="T1661" s="88">
        <f>IF(S1661=0,0,SUM($S$5:S1661))</f>
        <v>0</v>
      </c>
      <c r="U1661" s="89">
        <f t="shared" si="543"/>
        <v>0</v>
      </c>
      <c r="V1661" s="89">
        <f t="shared" si="544"/>
        <v>0</v>
      </c>
      <c r="W1661" s="90">
        <f t="shared" si="545"/>
        <v>0</v>
      </c>
      <c r="X1661" s="90">
        <f t="shared" si="546"/>
        <v>0</v>
      </c>
      <c r="Y1661" s="89">
        <f t="shared" si="547"/>
        <v>0</v>
      </c>
      <c r="Z1661" s="89">
        <f t="shared" si="548"/>
        <v>0</v>
      </c>
      <c r="AA1661" s="87"/>
      <c r="AB1661" s="87"/>
      <c r="AD1661" s="186" t="s">
        <v>145</v>
      </c>
    </row>
    <row r="1662" spans="1:30" s="74" customFormat="1" ht="12.95" customHeight="1">
      <c r="A1662" s="75" t="str">
        <f t="shared" si="537"/>
        <v/>
      </c>
      <c r="B1662" s="76">
        <f t="shared" si="538"/>
        <v>407</v>
      </c>
      <c r="C1662" s="77">
        <f t="shared" si="539"/>
        <v>0</v>
      </c>
      <c r="D1662" s="78" t="str">
        <f t="shared" si="540"/>
        <v/>
      </c>
      <c r="E1662" s="79">
        <f t="shared" si="541"/>
        <v>40</v>
      </c>
      <c r="F1662" s="80">
        <v>700</v>
      </c>
      <c r="G1662" s="81">
        <v>84.03</v>
      </c>
      <c r="H1662" s="81">
        <v>81.47</v>
      </c>
      <c r="I1662" s="81">
        <v>2.5600000000000023</v>
      </c>
      <c r="J1662" s="81" t="s">
        <v>111</v>
      </c>
      <c r="K1662" s="81" t="s">
        <v>95</v>
      </c>
      <c r="L1662" s="82">
        <v>0</v>
      </c>
      <c r="M1662" s="83" t="s">
        <v>100</v>
      </c>
      <c r="N1662" s="83" t="s">
        <v>100</v>
      </c>
      <c r="O1662" s="83" t="s">
        <v>100</v>
      </c>
      <c r="P1662" s="84">
        <v>0</v>
      </c>
      <c r="Q1662" s="85">
        <f t="shared" si="542"/>
        <v>1</v>
      </c>
      <c r="R1662" s="91">
        <v>16280</v>
      </c>
      <c r="S1662" s="87"/>
      <c r="T1662" s="88">
        <f>IF(S1662=0,0,SUM($S$5:S1662))</f>
        <v>0</v>
      </c>
      <c r="U1662" s="89">
        <f t="shared" si="543"/>
        <v>0</v>
      </c>
      <c r="V1662" s="89">
        <f t="shared" si="544"/>
        <v>0</v>
      </c>
      <c r="W1662" s="90">
        <f t="shared" si="545"/>
        <v>0</v>
      </c>
      <c r="X1662" s="90">
        <f t="shared" si="546"/>
        <v>0</v>
      </c>
      <c r="Y1662" s="89">
        <f t="shared" si="547"/>
        <v>0</v>
      </c>
      <c r="Z1662" s="89">
        <f t="shared" si="548"/>
        <v>0</v>
      </c>
      <c r="AA1662" s="87"/>
      <c r="AB1662" s="87"/>
      <c r="AD1662" s="186" t="s">
        <v>145</v>
      </c>
    </row>
    <row r="1663" spans="1:30" s="74" customFormat="1" ht="12.95" customHeight="1">
      <c r="A1663" s="75" t="str">
        <f t="shared" si="537"/>
        <v/>
      </c>
      <c r="B1663" s="76">
        <f t="shared" si="538"/>
        <v>408</v>
      </c>
      <c r="C1663" s="77">
        <f t="shared" si="539"/>
        <v>0</v>
      </c>
      <c r="D1663" s="78" t="str">
        <f t="shared" si="540"/>
        <v/>
      </c>
      <c r="E1663" s="79">
        <f t="shared" si="541"/>
        <v>40</v>
      </c>
      <c r="F1663" s="80">
        <v>700</v>
      </c>
      <c r="G1663" s="81">
        <v>84.63</v>
      </c>
      <c r="H1663" s="81">
        <v>82.07</v>
      </c>
      <c r="I1663" s="81">
        <v>2.5600000000000023</v>
      </c>
      <c r="J1663" s="81" t="s">
        <v>111</v>
      </c>
      <c r="K1663" s="81" t="s">
        <v>95</v>
      </c>
      <c r="L1663" s="82">
        <v>0</v>
      </c>
      <c r="M1663" s="83" t="s">
        <v>100</v>
      </c>
      <c r="N1663" s="83" t="s">
        <v>100</v>
      </c>
      <c r="O1663" s="83" t="s">
        <v>100</v>
      </c>
      <c r="P1663" s="84">
        <v>0</v>
      </c>
      <c r="Q1663" s="85">
        <f t="shared" si="542"/>
        <v>1</v>
      </c>
      <c r="R1663" s="91">
        <v>16320</v>
      </c>
      <c r="S1663" s="87"/>
      <c r="T1663" s="88">
        <f>IF(S1663=0,0,SUM($S$5:S1663))</f>
        <v>0</v>
      </c>
      <c r="U1663" s="89">
        <f t="shared" si="543"/>
        <v>0</v>
      </c>
      <c r="V1663" s="89">
        <f t="shared" si="544"/>
        <v>0</v>
      </c>
      <c r="W1663" s="90">
        <f t="shared" si="545"/>
        <v>0</v>
      </c>
      <c r="X1663" s="90">
        <f t="shared" si="546"/>
        <v>0</v>
      </c>
      <c r="Y1663" s="89">
        <f t="shared" si="547"/>
        <v>0</v>
      </c>
      <c r="Z1663" s="89">
        <f t="shared" si="548"/>
        <v>0</v>
      </c>
      <c r="AA1663" s="87"/>
      <c r="AB1663" s="87"/>
      <c r="AD1663" s="186" t="s">
        <v>145</v>
      </c>
    </row>
    <row r="1664" spans="1:30" s="74" customFormat="1" ht="12.95" customHeight="1">
      <c r="A1664" s="75" t="str">
        <f t="shared" si="537"/>
        <v/>
      </c>
      <c r="B1664" s="76">
        <f t="shared" si="538"/>
        <v>409</v>
      </c>
      <c r="C1664" s="77">
        <f t="shared" si="539"/>
        <v>0</v>
      </c>
      <c r="D1664" s="78" t="str">
        <f t="shared" si="540"/>
        <v/>
      </c>
      <c r="E1664" s="79">
        <f t="shared" si="541"/>
        <v>40</v>
      </c>
      <c r="F1664" s="80">
        <v>700</v>
      </c>
      <c r="G1664" s="81">
        <v>85.24</v>
      </c>
      <c r="H1664" s="81">
        <v>82.67</v>
      </c>
      <c r="I1664" s="81">
        <v>2.5699999999999932</v>
      </c>
      <c r="J1664" s="81" t="s">
        <v>111</v>
      </c>
      <c r="K1664" s="81" t="s">
        <v>95</v>
      </c>
      <c r="L1664" s="82">
        <v>0</v>
      </c>
      <c r="M1664" s="83" t="s">
        <v>100</v>
      </c>
      <c r="N1664" s="83" t="s">
        <v>100</v>
      </c>
      <c r="O1664" s="83" t="s">
        <v>100</v>
      </c>
      <c r="P1664" s="84">
        <v>0</v>
      </c>
      <c r="Q1664" s="85">
        <f t="shared" si="542"/>
        <v>1</v>
      </c>
      <c r="R1664" s="91">
        <v>16360</v>
      </c>
      <c r="S1664" s="87"/>
      <c r="T1664" s="88">
        <f>IF(S1664=0,0,SUM($S$5:S1664))</f>
        <v>0</v>
      </c>
      <c r="U1664" s="89">
        <f t="shared" si="543"/>
        <v>0</v>
      </c>
      <c r="V1664" s="89">
        <f t="shared" si="544"/>
        <v>0</v>
      </c>
      <c r="W1664" s="90">
        <f t="shared" si="545"/>
        <v>0</v>
      </c>
      <c r="X1664" s="90">
        <f t="shared" si="546"/>
        <v>0</v>
      </c>
      <c r="Y1664" s="89">
        <f t="shared" si="547"/>
        <v>0</v>
      </c>
      <c r="Z1664" s="89">
        <f t="shared" si="548"/>
        <v>0</v>
      </c>
      <c r="AA1664" s="87"/>
      <c r="AB1664" s="87"/>
      <c r="AD1664" s="186" t="s">
        <v>145</v>
      </c>
    </row>
    <row r="1665" spans="1:30" s="74" customFormat="1" ht="12.95" customHeight="1">
      <c r="A1665" s="75" t="str">
        <f t="shared" si="537"/>
        <v/>
      </c>
      <c r="B1665" s="76">
        <f t="shared" si="538"/>
        <v>409</v>
      </c>
      <c r="C1665" s="77">
        <f t="shared" si="539"/>
        <v>8.9</v>
      </c>
      <c r="D1665" s="78" t="str">
        <f t="shared" si="540"/>
        <v/>
      </c>
      <c r="E1665" s="79">
        <f t="shared" si="541"/>
        <v>8.9</v>
      </c>
      <c r="F1665" s="80">
        <v>700</v>
      </c>
      <c r="G1665" s="81">
        <v>85.37</v>
      </c>
      <c r="H1665" s="81">
        <v>82.8</v>
      </c>
      <c r="I1665" s="81">
        <v>2.5700000000000074</v>
      </c>
      <c r="J1665" s="81" t="s">
        <v>111</v>
      </c>
      <c r="K1665" s="81" t="s">
        <v>95</v>
      </c>
      <c r="L1665" s="82">
        <v>0</v>
      </c>
      <c r="M1665" s="83" t="s">
        <v>100</v>
      </c>
      <c r="N1665" s="83" t="s">
        <v>100</v>
      </c>
      <c r="O1665" s="83" t="s">
        <v>100</v>
      </c>
      <c r="P1665" s="84">
        <v>0</v>
      </c>
      <c r="Q1665" s="85">
        <f t="shared" si="542"/>
        <v>1</v>
      </c>
      <c r="R1665" s="91">
        <v>16368.9</v>
      </c>
      <c r="S1665" s="87"/>
      <c r="T1665" s="88">
        <f>IF(S1665=0,0,SUM($S$5:S1665))</f>
        <v>0</v>
      </c>
      <c r="U1665" s="89">
        <f t="shared" si="543"/>
        <v>0</v>
      </c>
      <c r="V1665" s="89">
        <f t="shared" si="544"/>
        <v>0</v>
      </c>
      <c r="W1665" s="90">
        <f t="shared" si="545"/>
        <v>0</v>
      </c>
      <c r="X1665" s="90">
        <f t="shared" si="546"/>
        <v>0</v>
      </c>
      <c r="Y1665" s="89">
        <f t="shared" si="547"/>
        <v>0</v>
      </c>
      <c r="Z1665" s="89">
        <f t="shared" si="548"/>
        <v>0</v>
      </c>
      <c r="AA1665" s="87"/>
      <c r="AB1665" s="87"/>
      <c r="AD1665" s="186" t="s">
        <v>145</v>
      </c>
    </row>
    <row r="1666" spans="1:30" s="74" customFormat="1" ht="12.95" customHeight="1">
      <c r="A1666" s="75" t="str">
        <f t="shared" si="537"/>
        <v/>
      </c>
      <c r="B1666" s="76">
        <f t="shared" si="538"/>
        <v>409</v>
      </c>
      <c r="C1666" s="77">
        <f t="shared" si="539"/>
        <v>14.7</v>
      </c>
      <c r="D1666" s="78" t="str">
        <f t="shared" si="540"/>
        <v/>
      </c>
      <c r="E1666" s="79">
        <f t="shared" si="541"/>
        <v>5.8</v>
      </c>
      <c r="F1666" s="80">
        <v>700</v>
      </c>
      <c r="G1666" s="81">
        <v>85.42</v>
      </c>
      <c r="H1666" s="81">
        <v>82.89</v>
      </c>
      <c r="I1666" s="81">
        <v>2.5300000000000011</v>
      </c>
      <c r="J1666" s="81" t="s">
        <v>111</v>
      </c>
      <c r="K1666" s="81" t="s">
        <v>95</v>
      </c>
      <c r="L1666" s="82">
        <v>0</v>
      </c>
      <c r="M1666" s="83" t="s">
        <v>116</v>
      </c>
      <c r="N1666" s="83" t="s">
        <v>100</v>
      </c>
      <c r="O1666" s="83" t="s">
        <v>100</v>
      </c>
      <c r="P1666" s="84">
        <v>0</v>
      </c>
      <c r="Q1666" s="85">
        <f t="shared" si="542"/>
        <v>1</v>
      </c>
      <c r="R1666" s="91">
        <v>16374.7</v>
      </c>
      <c r="S1666" s="87"/>
      <c r="T1666" s="88">
        <f>IF(S1666=0,0,SUM($S$5:S1666))</f>
        <v>0</v>
      </c>
      <c r="U1666" s="89">
        <f t="shared" si="543"/>
        <v>0</v>
      </c>
      <c r="V1666" s="89">
        <f t="shared" si="544"/>
        <v>0</v>
      </c>
      <c r="W1666" s="90">
        <f t="shared" si="545"/>
        <v>0</v>
      </c>
      <c r="X1666" s="90">
        <f t="shared" si="546"/>
        <v>0</v>
      </c>
      <c r="Y1666" s="89">
        <f t="shared" si="547"/>
        <v>0</v>
      </c>
      <c r="Z1666" s="89">
        <f t="shared" si="548"/>
        <v>0</v>
      </c>
      <c r="AA1666" s="87"/>
      <c r="AB1666" s="87"/>
      <c r="AD1666" s="186" t="s">
        <v>145</v>
      </c>
    </row>
    <row r="1667" spans="1:30" s="74" customFormat="1" ht="12.95" customHeight="1">
      <c r="A1667" s="75" t="str">
        <f t="shared" si="537"/>
        <v/>
      </c>
      <c r="B1667" s="76">
        <f t="shared" si="538"/>
        <v>409</v>
      </c>
      <c r="C1667" s="77">
        <f t="shared" si="539"/>
        <v>33.1</v>
      </c>
      <c r="D1667" s="78" t="str">
        <f t="shared" si="540"/>
        <v/>
      </c>
      <c r="E1667" s="79">
        <f t="shared" si="541"/>
        <v>18.399999999999999</v>
      </c>
      <c r="F1667" s="80">
        <v>700</v>
      </c>
      <c r="G1667" s="81">
        <v>85.56</v>
      </c>
      <c r="H1667" s="81">
        <v>82.92</v>
      </c>
      <c r="I1667" s="81">
        <v>2.6400000000000006</v>
      </c>
      <c r="J1667" s="81" t="s">
        <v>111</v>
      </c>
      <c r="K1667" s="81" t="s">
        <v>95</v>
      </c>
      <c r="L1667" s="82">
        <v>0</v>
      </c>
      <c r="M1667" s="83" t="s">
        <v>104</v>
      </c>
      <c r="N1667" s="83" t="s">
        <v>100</v>
      </c>
      <c r="O1667" s="83" t="s">
        <v>100</v>
      </c>
      <c r="P1667" s="84">
        <v>0</v>
      </c>
      <c r="Q1667" s="85">
        <f t="shared" si="542"/>
        <v>1</v>
      </c>
      <c r="R1667" s="91">
        <v>16393.099999999999</v>
      </c>
      <c r="S1667" s="87"/>
      <c r="T1667" s="88">
        <f>IF(S1667=0,0,SUM($S$5:S1667))</f>
        <v>0</v>
      </c>
      <c r="U1667" s="89">
        <f t="shared" si="543"/>
        <v>0</v>
      </c>
      <c r="V1667" s="89">
        <f t="shared" si="544"/>
        <v>0</v>
      </c>
      <c r="W1667" s="90">
        <f t="shared" si="545"/>
        <v>0</v>
      </c>
      <c r="X1667" s="90">
        <f t="shared" si="546"/>
        <v>0</v>
      </c>
      <c r="Y1667" s="89">
        <f t="shared" si="547"/>
        <v>0</v>
      </c>
      <c r="Z1667" s="89">
        <f t="shared" si="548"/>
        <v>0</v>
      </c>
      <c r="AA1667" s="87"/>
      <c r="AB1667" s="87"/>
      <c r="AD1667" s="186" t="s">
        <v>145</v>
      </c>
    </row>
    <row r="1668" spans="1:30" s="74" customFormat="1" ht="12.95" customHeight="1">
      <c r="A1668" s="75" t="str">
        <f t="shared" si="537"/>
        <v/>
      </c>
      <c r="B1668" s="76">
        <f t="shared" si="538"/>
        <v>410</v>
      </c>
      <c r="C1668" s="77">
        <f t="shared" si="539"/>
        <v>0</v>
      </c>
      <c r="D1668" s="78" t="str">
        <f t="shared" si="540"/>
        <v/>
      </c>
      <c r="E1668" s="79">
        <f t="shared" si="541"/>
        <v>6.9</v>
      </c>
      <c r="F1668" s="80">
        <v>700</v>
      </c>
      <c r="G1668" s="81">
        <v>85.61</v>
      </c>
      <c r="H1668" s="81">
        <v>82.93</v>
      </c>
      <c r="I1668" s="81">
        <v>2.6799999999999926</v>
      </c>
      <c r="J1668" s="81" t="s">
        <v>111</v>
      </c>
      <c r="K1668" s="81" t="s">
        <v>95</v>
      </c>
      <c r="L1668" s="82">
        <v>0</v>
      </c>
      <c r="M1668" s="83" t="s">
        <v>100</v>
      </c>
      <c r="N1668" s="83" t="s">
        <v>100</v>
      </c>
      <c r="O1668" s="83" t="s">
        <v>100</v>
      </c>
      <c r="P1668" s="84">
        <v>0</v>
      </c>
      <c r="Q1668" s="85">
        <f t="shared" si="542"/>
        <v>1</v>
      </c>
      <c r="R1668" s="91">
        <v>16400</v>
      </c>
      <c r="S1668" s="87"/>
      <c r="T1668" s="88">
        <f>IF(S1668=0,0,SUM($S$5:S1668))</f>
        <v>0</v>
      </c>
      <c r="U1668" s="89">
        <f t="shared" si="543"/>
        <v>0</v>
      </c>
      <c r="V1668" s="89">
        <f t="shared" si="544"/>
        <v>0</v>
      </c>
      <c r="W1668" s="90">
        <f t="shared" si="545"/>
        <v>0</v>
      </c>
      <c r="X1668" s="90">
        <f t="shared" si="546"/>
        <v>0</v>
      </c>
      <c r="Y1668" s="89">
        <f t="shared" si="547"/>
        <v>0</v>
      </c>
      <c r="Z1668" s="89">
        <f t="shared" si="548"/>
        <v>0</v>
      </c>
      <c r="AA1668" s="87"/>
      <c r="AB1668" s="87"/>
      <c r="AD1668" s="186" t="s">
        <v>145</v>
      </c>
    </row>
    <row r="1669" spans="1:30" s="74" customFormat="1" ht="12.95" customHeight="1">
      <c r="A1669" s="75" t="str">
        <f t="shared" si="537"/>
        <v/>
      </c>
      <c r="B1669" s="76">
        <f t="shared" si="538"/>
        <v>411</v>
      </c>
      <c r="C1669" s="77">
        <f t="shared" si="539"/>
        <v>0</v>
      </c>
      <c r="D1669" s="78" t="str">
        <f t="shared" si="540"/>
        <v/>
      </c>
      <c r="E1669" s="79">
        <f t="shared" si="541"/>
        <v>40</v>
      </c>
      <c r="F1669" s="80">
        <v>700</v>
      </c>
      <c r="G1669" s="81">
        <v>85.93</v>
      </c>
      <c r="H1669" s="81">
        <v>82.99</v>
      </c>
      <c r="I1669" s="81">
        <v>2.9400000000000119</v>
      </c>
      <c r="J1669" s="81" t="s">
        <v>111</v>
      </c>
      <c r="K1669" s="81" t="s">
        <v>95</v>
      </c>
      <c r="L1669" s="82">
        <v>0</v>
      </c>
      <c r="M1669" s="83" t="s">
        <v>100</v>
      </c>
      <c r="N1669" s="83" t="s">
        <v>100</v>
      </c>
      <c r="O1669" s="83" t="s">
        <v>100</v>
      </c>
      <c r="P1669" s="84">
        <v>0</v>
      </c>
      <c r="Q1669" s="85">
        <f t="shared" si="542"/>
        <v>1</v>
      </c>
      <c r="R1669" s="91">
        <v>16440</v>
      </c>
      <c r="S1669" s="87"/>
      <c r="T1669" s="88">
        <f>IF(S1669=0,0,SUM($S$5:S1669))</f>
        <v>0</v>
      </c>
      <c r="U1669" s="89">
        <f t="shared" si="543"/>
        <v>0</v>
      </c>
      <c r="V1669" s="89">
        <f t="shared" si="544"/>
        <v>0</v>
      </c>
      <c r="W1669" s="90">
        <f t="shared" si="545"/>
        <v>0</v>
      </c>
      <c r="X1669" s="90">
        <f t="shared" si="546"/>
        <v>0</v>
      </c>
      <c r="Y1669" s="89">
        <f t="shared" si="547"/>
        <v>0</v>
      </c>
      <c r="Z1669" s="89">
        <f t="shared" si="548"/>
        <v>0</v>
      </c>
      <c r="AA1669" s="87"/>
      <c r="AB1669" s="87"/>
      <c r="AD1669" s="186" t="s">
        <v>145</v>
      </c>
    </row>
    <row r="1670" spans="1:30" s="74" customFormat="1" ht="12.95" customHeight="1">
      <c r="A1670" s="75" t="str">
        <f t="shared" si="537"/>
        <v/>
      </c>
      <c r="B1670" s="76">
        <f t="shared" si="538"/>
        <v>411</v>
      </c>
      <c r="C1670" s="77">
        <f t="shared" si="539"/>
        <v>8.9</v>
      </c>
      <c r="D1670" s="78" t="str">
        <f t="shared" si="540"/>
        <v/>
      </c>
      <c r="E1670" s="79">
        <f t="shared" si="541"/>
        <v>8.9</v>
      </c>
      <c r="F1670" s="80">
        <v>700</v>
      </c>
      <c r="G1670" s="81">
        <v>86</v>
      </c>
      <c r="H1670" s="81">
        <v>83</v>
      </c>
      <c r="I1670" s="81">
        <v>3</v>
      </c>
      <c r="J1670" s="81" t="s">
        <v>111</v>
      </c>
      <c r="K1670" s="81" t="s">
        <v>95</v>
      </c>
      <c r="L1670" s="82">
        <v>0</v>
      </c>
      <c r="M1670" s="83" t="s">
        <v>100</v>
      </c>
      <c r="N1670" s="83" t="s">
        <v>115</v>
      </c>
      <c r="O1670" s="83" t="s">
        <v>100</v>
      </c>
      <c r="P1670" s="84">
        <v>0</v>
      </c>
      <c r="Q1670" s="85">
        <f t="shared" si="542"/>
        <v>1</v>
      </c>
      <c r="R1670" s="91">
        <v>16448.900000000001</v>
      </c>
      <c r="S1670" s="87"/>
      <c r="T1670" s="88">
        <f>IF(S1670=0,0,SUM($S$5:S1670))</f>
        <v>0</v>
      </c>
      <c r="U1670" s="89">
        <f t="shared" si="543"/>
        <v>0</v>
      </c>
      <c r="V1670" s="89">
        <f t="shared" si="544"/>
        <v>0</v>
      </c>
      <c r="W1670" s="90">
        <f t="shared" si="545"/>
        <v>0</v>
      </c>
      <c r="X1670" s="90">
        <f t="shared" si="546"/>
        <v>0</v>
      </c>
      <c r="Y1670" s="89">
        <f t="shared" si="547"/>
        <v>0</v>
      </c>
      <c r="Z1670" s="89">
        <f t="shared" si="548"/>
        <v>0</v>
      </c>
      <c r="AA1670" s="87"/>
      <c r="AB1670" s="87"/>
      <c r="AD1670" s="186" t="s">
        <v>145</v>
      </c>
    </row>
    <row r="1671" spans="1:30" s="74" customFormat="1" ht="12.95" customHeight="1">
      <c r="A1671" s="75" t="str">
        <f t="shared" si="537"/>
        <v/>
      </c>
      <c r="B1671" s="76">
        <f t="shared" si="538"/>
        <v>412</v>
      </c>
      <c r="C1671" s="77">
        <f t="shared" si="539"/>
        <v>0</v>
      </c>
      <c r="D1671" s="78" t="str">
        <f t="shared" si="540"/>
        <v/>
      </c>
      <c r="E1671" s="79">
        <f t="shared" si="541"/>
        <v>31.1</v>
      </c>
      <c r="F1671" s="80">
        <v>700</v>
      </c>
      <c r="G1671" s="81">
        <v>85.03</v>
      </c>
      <c r="H1671" s="81">
        <v>81.900000000000006</v>
      </c>
      <c r="I1671" s="81">
        <v>3.1299999999999955</v>
      </c>
      <c r="J1671" s="81" t="s">
        <v>111</v>
      </c>
      <c r="K1671" s="81" t="s">
        <v>95</v>
      </c>
      <c r="L1671" s="82">
        <v>0</v>
      </c>
      <c r="M1671" s="83" t="s">
        <v>100</v>
      </c>
      <c r="N1671" s="83" t="s">
        <v>100</v>
      </c>
      <c r="O1671" s="83" t="s">
        <v>100</v>
      </c>
      <c r="P1671" s="84">
        <v>0</v>
      </c>
      <c r="Q1671" s="85">
        <f t="shared" si="542"/>
        <v>1</v>
      </c>
      <c r="R1671" s="91">
        <v>16480</v>
      </c>
      <c r="S1671" s="87"/>
      <c r="T1671" s="88">
        <f>IF(S1671=0,0,SUM($S$5:S1671))</f>
        <v>0</v>
      </c>
      <c r="U1671" s="89">
        <f t="shared" si="543"/>
        <v>0</v>
      </c>
      <c r="V1671" s="89">
        <f t="shared" si="544"/>
        <v>0</v>
      </c>
      <c r="W1671" s="90">
        <f t="shared" si="545"/>
        <v>0</v>
      </c>
      <c r="X1671" s="90">
        <f t="shared" si="546"/>
        <v>0</v>
      </c>
      <c r="Y1671" s="89">
        <f t="shared" si="547"/>
        <v>0</v>
      </c>
      <c r="Z1671" s="89">
        <f t="shared" si="548"/>
        <v>0</v>
      </c>
      <c r="AA1671" s="87"/>
      <c r="AB1671" s="87"/>
      <c r="AD1671" s="186" t="s">
        <v>145</v>
      </c>
    </row>
    <row r="1672" spans="1:30" s="74" customFormat="1" ht="12.95" customHeight="1">
      <c r="A1672" s="75" t="str">
        <f t="shared" si="537"/>
        <v/>
      </c>
      <c r="B1672" s="76">
        <f t="shared" si="538"/>
        <v>413</v>
      </c>
      <c r="C1672" s="77">
        <f t="shared" si="539"/>
        <v>0</v>
      </c>
      <c r="D1672" s="78" t="str">
        <f t="shared" si="540"/>
        <v/>
      </c>
      <c r="E1672" s="79">
        <f t="shared" si="541"/>
        <v>40</v>
      </c>
      <c r="F1672" s="80">
        <v>700</v>
      </c>
      <c r="G1672" s="81">
        <v>83.78</v>
      </c>
      <c r="H1672" s="81">
        <v>80.48</v>
      </c>
      <c r="I1672" s="81">
        <v>3.2999999999999972</v>
      </c>
      <c r="J1672" s="81" t="s">
        <v>111</v>
      </c>
      <c r="K1672" s="81" t="s">
        <v>95</v>
      </c>
      <c r="L1672" s="82">
        <v>0</v>
      </c>
      <c r="M1672" s="83" t="s">
        <v>100</v>
      </c>
      <c r="N1672" s="83" t="s">
        <v>100</v>
      </c>
      <c r="O1672" s="83" t="s">
        <v>100</v>
      </c>
      <c r="P1672" s="84">
        <v>0</v>
      </c>
      <c r="Q1672" s="85">
        <f t="shared" si="542"/>
        <v>1</v>
      </c>
      <c r="R1672" s="91">
        <v>16520</v>
      </c>
      <c r="S1672" s="87"/>
      <c r="T1672" s="88">
        <f>IF(S1672=0,0,SUM($S$5:S1672))</f>
        <v>0</v>
      </c>
      <c r="U1672" s="89">
        <f t="shared" si="543"/>
        <v>0</v>
      </c>
      <c r="V1672" s="89">
        <f t="shared" si="544"/>
        <v>0</v>
      </c>
      <c r="W1672" s="90">
        <f t="shared" si="545"/>
        <v>0</v>
      </c>
      <c r="X1672" s="90">
        <f t="shared" si="546"/>
        <v>0</v>
      </c>
      <c r="Y1672" s="89">
        <f t="shared" si="547"/>
        <v>0</v>
      </c>
      <c r="Z1672" s="89">
        <f t="shared" si="548"/>
        <v>0</v>
      </c>
      <c r="AA1672" s="87"/>
      <c r="AB1672" s="87"/>
      <c r="AD1672" s="186" t="s">
        <v>145</v>
      </c>
    </row>
    <row r="1673" spans="1:30" s="74" customFormat="1" ht="12.95" customHeight="1">
      <c r="A1673" s="75" t="str">
        <f t="shared" si="537"/>
        <v/>
      </c>
      <c r="B1673" s="76">
        <f t="shared" si="538"/>
        <v>414</v>
      </c>
      <c r="C1673" s="77">
        <f t="shared" si="539"/>
        <v>0</v>
      </c>
      <c r="D1673" s="78" t="str">
        <f t="shared" si="540"/>
        <v/>
      </c>
      <c r="E1673" s="79">
        <f t="shared" si="541"/>
        <v>40</v>
      </c>
      <c r="F1673" s="80">
        <v>700</v>
      </c>
      <c r="G1673" s="81">
        <v>82.54</v>
      </c>
      <c r="H1673" s="81">
        <v>79.06</v>
      </c>
      <c r="I1673" s="81">
        <v>3.480000000000004</v>
      </c>
      <c r="J1673" s="81" t="s">
        <v>111</v>
      </c>
      <c r="K1673" s="81" t="s">
        <v>95</v>
      </c>
      <c r="L1673" s="82">
        <v>0</v>
      </c>
      <c r="M1673" s="83" t="s">
        <v>100</v>
      </c>
      <c r="N1673" s="83" t="s">
        <v>100</v>
      </c>
      <c r="O1673" s="83" t="s">
        <v>100</v>
      </c>
      <c r="P1673" s="84">
        <v>0</v>
      </c>
      <c r="Q1673" s="85">
        <f t="shared" si="542"/>
        <v>1</v>
      </c>
      <c r="R1673" s="91">
        <v>16560</v>
      </c>
      <c r="S1673" s="87"/>
      <c r="T1673" s="88">
        <f>IF(S1673=0,0,SUM($S$5:S1673))</f>
        <v>0</v>
      </c>
      <c r="U1673" s="89">
        <f t="shared" si="543"/>
        <v>0</v>
      </c>
      <c r="V1673" s="89">
        <f t="shared" si="544"/>
        <v>0</v>
      </c>
      <c r="W1673" s="90">
        <f t="shared" si="545"/>
        <v>0</v>
      </c>
      <c r="X1673" s="90">
        <f t="shared" si="546"/>
        <v>0</v>
      </c>
      <c r="Y1673" s="89">
        <f t="shared" si="547"/>
        <v>0</v>
      </c>
      <c r="Z1673" s="89">
        <f t="shared" si="548"/>
        <v>0</v>
      </c>
      <c r="AA1673" s="87"/>
      <c r="AB1673" s="87"/>
      <c r="AD1673" s="186" t="s">
        <v>145</v>
      </c>
    </row>
    <row r="1674" spans="1:30" s="74" customFormat="1" ht="12.95" customHeight="1">
      <c r="A1674" s="75" t="str">
        <f t="shared" si="537"/>
        <v/>
      </c>
      <c r="B1674" s="76">
        <f t="shared" si="538"/>
        <v>414</v>
      </c>
      <c r="C1674" s="77">
        <f t="shared" si="539"/>
        <v>8.9</v>
      </c>
      <c r="D1674" s="78" t="str">
        <f t="shared" si="540"/>
        <v/>
      </c>
      <c r="E1674" s="79">
        <f t="shared" si="541"/>
        <v>8.9</v>
      </c>
      <c r="F1674" s="80">
        <v>700</v>
      </c>
      <c r="G1674" s="81">
        <v>82.26</v>
      </c>
      <c r="H1674" s="81">
        <v>78.75</v>
      </c>
      <c r="I1674" s="81">
        <v>3.5100000000000051</v>
      </c>
      <c r="J1674" s="81" t="s">
        <v>111</v>
      </c>
      <c r="K1674" s="81" t="s">
        <v>95</v>
      </c>
      <c r="L1674" s="82">
        <v>0</v>
      </c>
      <c r="M1674" s="83" t="s">
        <v>100</v>
      </c>
      <c r="N1674" s="83" t="s">
        <v>100</v>
      </c>
      <c r="O1674" s="83" t="s">
        <v>100</v>
      </c>
      <c r="P1674" s="84">
        <v>0</v>
      </c>
      <c r="Q1674" s="85">
        <f t="shared" si="542"/>
        <v>1</v>
      </c>
      <c r="R1674" s="91">
        <v>16568.900000000001</v>
      </c>
      <c r="S1674" s="87"/>
      <c r="T1674" s="88">
        <f>IF(S1674=0,0,SUM($S$5:S1674))</f>
        <v>0</v>
      </c>
      <c r="U1674" s="89">
        <f t="shared" si="543"/>
        <v>0</v>
      </c>
      <c r="V1674" s="89">
        <f t="shared" si="544"/>
        <v>0</v>
      </c>
      <c r="W1674" s="90">
        <f t="shared" si="545"/>
        <v>0</v>
      </c>
      <c r="X1674" s="90">
        <f t="shared" si="546"/>
        <v>0</v>
      </c>
      <c r="Y1674" s="89">
        <f t="shared" si="547"/>
        <v>0</v>
      </c>
      <c r="Z1674" s="89">
        <f t="shared" si="548"/>
        <v>0</v>
      </c>
      <c r="AA1674" s="87"/>
      <c r="AB1674" s="87"/>
      <c r="AD1674" s="186" t="s">
        <v>145</v>
      </c>
    </row>
    <row r="1675" spans="1:30" s="74" customFormat="1" ht="12.95" customHeight="1">
      <c r="A1675" s="75" t="str">
        <f t="shared" si="537"/>
        <v/>
      </c>
      <c r="B1675" s="76">
        <f t="shared" si="538"/>
        <v>415</v>
      </c>
      <c r="C1675" s="77">
        <f t="shared" si="539"/>
        <v>0</v>
      </c>
      <c r="D1675" s="78" t="str">
        <f t="shared" si="540"/>
        <v>(전)</v>
      </c>
      <c r="E1675" s="79">
        <f t="shared" si="541"/>
        <v>31.1</v>
      </c>
      <c r="F1675" s="80">
        <v>700</v>
      </c>
      <c r="G1675" s="81">
        <v>81.44</v>
      </c>
      <c r="H1675" s="81">
        <v>77.650000000000006</v>
      </c>
      <c r="I1675" s="81">
        <v>3.789999999999992</v>
      </c>
      <c r="J1675" s="81" t="s">
        <v>111</v>
      </c>
      <c r="K1675" s="81" t="s">
        <v>95</v>
      </c>
      <c r="L1675" s="82">
        <v>0</v>
      </c>
      <c r="M1675" s="83" t="s">
        <v>100</v>
      </c>
      <c r="N1675" s="83" t="s">
        <v>100</v>
      </c>
      <c r="O1675" s="83" t="s">
        <v>100</v>
      </c>
      <c r="P1675" s="84">
        <v>0</v>
      </c>
      <c r="Q1675" s="85">
        <f t="shared" si="542"/>
        <v>1</v>
      </c>
      <c r="R1675" s="91">
        <v>16600</v>
      </c>
      <c r="S1675" s="87"/>
      <c r="T1675" s="88">
        <f>IF(S1675=0,0,SUM($S$5:S1675))</f>
        <v>0</v>
      </c>
      <c r="U1675" s="89">
        <f t="shared" si="543"/>
        <v>0</v>
      </c>
      <c r="V1675" s="89">
        <f t="shared" si="544"/>
        <v>0</v>
      </c>
      <c r="W1675" s="90">
        <f t="shared" si="545"/>
        <v>0</v>
      </c>
      <c r="X1675" s="90">
        <f t="shared" si="546"/>
        <v>0</v>
      </c>
      <c r="Y1675" s="89">
        <f t="shared" si="547"/>
        <v>0</v>
      </c>
      <c r="Z1675" s="89">
        <f t="shared" si="548"/>
        <v>0</v>
      </c>
      <c r="AA1675" s="87"/>
      <c r="AB1675" s="87"/>
      <c r="AD1675" s="186" t="s">
        <v>145</v>
      </c>
    </row>
    <row r="1676" spans="1:30" s="74" customFormat="1" ht="12.95" customHeight="1">
      <c r="A1676" s="75" t="str">
        <f t="shared" si="537"/>
        <v/>
      </c>
      <c r="B1676" s="76">
        <f t="shared" si="538"/>
        <v>415</v>
      </c>
      <c r="C1676" s="77">
        <f t="shared" si="539"/>
        <v>0</v>
      </c>
      <c r="D1676" s="78" t="str">
        <f t="shared" si="540"/>
        <v>(후)</v>
      </c>
      <c r="E1676" s="79">
        <f t="shared" si="541"/>
        <v>0</v>
      </c>
      <c r="F1676" s="80">
        <v>700</v>
      </c>
      <c r="G1676" s="81">
        <v>81.44</v>
      </c>
      <c r="H1676" s="81">
        <v>77.650000000000006</v>
      </c>
      <c r="I1676" s="81">
        <v>3.789999999999992</v>
      </c>
      <c r="J1676" s="81" t="s">
        <v>111</v>
      </c>
      <c r="K1676" s="81" t="s">
        <v>96</v>
      </c>
      <c r="L1676" s="82">
        <v>0</v>
      </c>
      <c r="M1676" s="83" t="s">
        <v>100</v>
      </c>
      <c r="N1676" s="83" t="s">
        <v>100</v>
      </c>
      <c r="O1676" s="83" t="s">
        <v>100</v>
      </c>
      <c r="P1676" s="84">
        <v>0</v>
      </c>
      <c r="Q1676" s="85">
        <f t="shared" si="542"/>
        <v>1</v>
      </c>
      <c r="R1676" s="91">
        <v>16600</v>
      </c>
      <c r="S1676" s="87"/>
      <c r="T1676" s="88">
        <f>IF(S1676=0,0,SUM($S$5:S1676))</f>
        <v>0</v>
      </c>
      <c r="U1676" s="89">
        <f t="shared" si="543"/>
        <v>0</v>
      </c>
      <c r="V1676" s="89">
        <f t="shared" si="544"/>
        <v>0</v>
      </c>
      <c r="W1676" s="90">
        <f t="shared" si="545"/>
        <v>0</v>
      </c>
      <c r="X1676" s="90">
        <f t="shared" si="546"/>
        <v>0</v>
      </c>
      <c r="Y1676" s="89">
        <f t="shared" si="547"/>
        <v>0</v>
      </c>
      <c r="Z1676" s="89">
        <f t="shared" si="548"/>
        <v>0</v>
      </c>
      <c r="AA1676" s="87"/>
      <c r="AB1676" s="87"/>
      <c r="AD1676" s="186" t="s">
        <v>145</v>
      </c>
    </row>
    <row r="1677" spans="1:30" s="74" customFormat="1" ht="12.95" customHeight="1">
      <c r="A1677" s="75" t="str">
        <f t="shared" si="537"/>
        <v/>
      </c>
      <c r="B1677" s="76">
        <f t="shared" si="538"/>
        <v>415</v>
      </c>
      <c r="C1677" s="77">
        <f t="shared" si="539"/>
        <v>8.9</v>
      </c>
      <c r="D1677" s="78" t="str">
        <f t="shared" si="540"/>
        <v/>
      </c>
      <c r="E1677" s="79">
        <f t="shared" si="541"/>
        <v>8.9</v>
      </c>
      <c r="F1677" s="80">
        <v>700</v>
      </c>
      <c r="G1677" s="81">
        <v>81.209999999999994</v>
      </c>
      <c r="H1677" s="81">
        <v>77.33</v>
      </c>
      <c r="I1677" s="81">
        <v>3.8799999999999955</v>
      </c>
      <c r="J1677" s="81" t="s">
        <v>111</v>
      </c>
      <c r="K1677" s="81" t="s">
        <v>96</v>
      </c>
      <c r="L1677" s="82">
        <v>0</v>
      </c>
      <c r="M1677" s="83" t="s">
        <v>100</v>
      </c>
      <c r="N1677" s="83" t="s">
        <v>100</v>
      </c>
      <c r="O1677" s="83" t="s">
        <v>100</v>
      </c>
      <c r="P1677" s="84">
        <v>0</v>
      </c>
      <c r="Q1677" s="85">
        <f t="shared" si="542"/>
        <v>1</v>
      </c>
      <c r="R1677" s="91">
        <v>16608.900000000001</v>
      </c>
      <c r="S1677" s="87"/>
      <c r="T1677" s="88">
        <f>IF(S1677=0,0,SUM($S$5:S1677))</f>
        <v>0</v>
      </c>
      <c r="U1677" s="89">
        <f t="shared" si="543"/>
        <v>0</v>
      </c>
      <c r="V1677" s="89">
        <f t="shared" si="544"/>
        <v>0</v>
      </c>
      <c r="W1677" s="90">
        <f t="shared" si="545"/>
        <v>0</v>
      </c>
      <c r="X1677" s="90">
        <f t="shared" si="546"/>
        <v>0</v>
      </c>
      <c r="Y1677" s="89">
        <f t="shared" si="547"/>
        <v>0</v>
      </c>
      <c r="Z1677" s="89">
        <f t="shared" si="548"/>
        <v>0</v>
      </c>
      <c r="AA1677" s="87"/>
      <c r="AB1677" s="87"/>
      <c r="AD1677" s="186" t="s">
        <v>145</v>
      </c>
    </row>
    <row r="1678" spans="1:30" s="74" customFormat="1" ht="12.95" customHeight="1">
      <c r="A1678" s="75" t="str">
        <f t="shared" si="537"/>
        <v/>
      </c>
      <c r="B1678" s="76">
        <f t="shared" si="538"/>
        <v>416</v>
      </c>
      <c r="C1678" s="77">
        <f t="shared" si="539"/>
        <v>0</v>
      </c>
      <c r="D1678" s="78" t="str">
        <f t="shared" si="540"/>
        <v>(전)</v>
      </c>
      <c r="E1678" s="79">
        <f t="shared" si="541"/>
        <v>31.1</v>
      </c>
      <c r="F1678" s="80">
        <v>700</v>
      </c>
      <c r="G1678" s="81">
        <v>80.39</v>
      </c>
      <c r="H1678" s="81">
        <v>76.91</v>
      </c>
      <c r="I1678" s="81">
        <v>3.480000000000004</v>
      </c>
      <c r="J1678" s="81" t="s">
        <v>111</v>
      </c>
      <c r="K1678" s="81" t="s">
        <v>96</v>
      </c>
      <c r="L1678" s="82">
        <v>0</v>
      </c>
      <c r="M1678" s="83" t="s">
        <v>100</v>
      </c>
      <c r="N1678" s="83" t="s">
        <v>100</v>
      </c>
      <c r="O1678" s="83" t="s">
        <v>100</v>
      </c>
      <c r="P1678" s="84">
        <v>0</v>
      </c>
      <c r="Q1678" s="85">
        <f t="shared" si="542"/>
        <v>1</v>
      </c>
      <c r="R1678" s="91">
        <v>16640</v>
      </c>
      <c r="S1678" s="87"/>
      <c r="T1678" s="88">
        <f>IF(S1678=0,0,SUM($S$5:S1678))</f>
        <v>0</v>
      </c>
      <c r="U1678" s="89">
        <f t="shared" si="543"/>
        <v>0</v>
      </c>
      <c r="V1678" s="89">
        <f t="shared" si="544"/>
        <v>0</v>
      </c>
      <c r="W1678" s="90">
        <f t="shared" si="545"/>
        <v>0</v>
      </c>
      <c r="X1678" s="90">
        <f t="shared" si="546"/>
        <v>0</v>
      </c>
      <c r="Y1678" s="89">
        <f t="shared" si="547"/>
        <v>0</v>
      </c>
      <c r="Z1678" s="89">
        <f t="shared" si="548"/>
        <v>0</v>
      </c>
      <c r="AA1678" s="87"/>
      <c r="AB1678" s="87"/>
      <c r="AD1678" s="186" t="s">
        <v>145</v>
      </c>
    </row>
    <row r="1679" spans="1:30" s="74" customFormat="1" ht="12.95" customHeight="1">
      <c r="A1679" s="75" t="str">
        <f t="shared" si="537"/>
        <v/>
      </c>
      <c r="B1679" s="76">
        <f t="shared" si="538"/>
        <v>416</v>
      </c>
      <c r="C1679" s="77">
        <f t="shared" si="539"/>
        <v>0</v>
      </c>
      <c r="D1679" s="78" t="str">
        <f t="shared" si="540"/>
        <v>(후)</v>
      </c>
      <c r="E1679" s="79">
        <f t="shared" si="541"/>
        <v>0</v>
      </c>
      <c r="F1679" s="80">
        <v>700</v>
      </c>
      <c r="G1679" s="81">
        <v>80.39</v>
      </c>
      <c r="H1679" s="81">
        <v>76.91</v>
      </c>
      <c r="I1679" s="81">
        <v>3.480000000000004</v>
      </c>
      <c r="J1679" s="81" t="s">
        <v>111</v>
      </c>
      <c r="K1679" s="81" t="s">
        <v>95</v>
      </c>
      <c r="L1679" s="82">
        <v>0</v>
      </c>
      <c r="M1679" s="83" t="s">
        <v>100</v>
      </c>
      <c r="N1679" s="83" t="s">
        <v>100</v>
      </c>
      <c r="O1679" s="83" t="s">
        <v>100</v>
      </c>
      <c r="P1679" s="84">
        <v>0</v>
      </c>
      <c r="Q1679" s="85">
        <f t="shared" si="542"/>
        <v>1</v>
      </c>
      <c r="R1679" s="91">
        <v>16640</v>
      </c>
      <c r="S1679" s="87"/>
      <c r="T1679" s="88">
        <f>IF(S1679=0,0,SUM($S$5:S1679))</f>
        <v>0</v>
      </c>
      <c r="U1679" s="89">
        <f t="shared" si="543"/>
        <v>0</v>
      </c>
      <c r="V1679" s="89">
        <f t="shared" si="544"/>
        <v>0</v>
      </c>
      <c r="W1679" s="90">
        <f t="shared" si="545"/>
        <v>0</v>
      </c>
      <c r="X1679" s="90">
        <f t="shared" si="546"/>
        <v>0</v>
      </c>
      <c r="Y1679" s="89">
        <f t="shared" si="547"/>
        <v>0</v>
      </c>
      <c r="Z1679" s="89">
        <f t="shared" si="548"/>
        <v>0</v>
      </c>
      <c r="AA1679" s="87"/>
      <c r="AB1679" s="87"/>
      <c r="AD1679" s="186" t="s">
        <v>145</v>
      </c>
    </row>
    <row r="1680" spans="1:30" s="74" customFormat="1" ht="12.95" customHeight="1">
      <c r="A1680" s="75" t="str">
        <f t="shared" si="537"/>
        <v/>
      </c>
      <c r="B1680" s="76">
        <f t="shared" si="538"/>
        <v>416</v>
      </c>
      <c r="C1680" s="77">
        <f t="shared" si="539"/>
        <v>8.9</v>
      </c>
      <c r="D1680" s="78" t="str">
        <f t="shared" si="540"/>
        <v/>
      </c>
      <c r="E1680" s="79">
        <f t="shared" si="541"/>
        <v>8.9</v>
      </c>
      <c r="F1680" s="80">
        <v>700</v>
      </c>
      <c r="G1680" s="81">
        <v>80.16</v>
      </c>
      <c r="H1680" s="81">
        <v>76.78</v>
      </c>
      <c r="I1680" s="81">
        <v>3.3799999999999955</v>
      </c>
      <c r="J1680" s="81" t="s">
        <v>111</v>
      </c>
      <c r="K1680" s="81" t="s">
        <v>95</v>
      </c>
      <c r="L1680" s="82">
        <v>0</v>
      </c>
      <c r="M1680" s="83" t="s">
        <v>100</v>
      </c>
      <c r="N1680" s="83" t="s">
        <v>100</v>
      </c>
      <c r="O1680" s="83" t="s">
        <v>100</v>
      </c>
      <c r="P1680" s="84">
        <v>0</v>
      </c>
      <c r="Q1680" s="85">
        <f t="shared" si="542"/>
        <v>1</v>
      </c>
      <c r="R1680" s="91">
        <v>16648.900000000001</v>
      </c>
      <c r="S1680" s="87"/>
      <c r="T1680" s="88">
        <f>IF(S1680=0,0,SUM($S$5:S1680))</f>
        <v>0</v>
      </c>
      <c r="U1680" s="89">
        <f t="shared" si="543"/>
        <v>0</v>
      </c>
      <c r="V1680" s="89">
        <f t="shared" si="544"/>
        <v>0</v>
      </c>
      <c r="W1680" s="90">
        <f t="shared" si="545"/>
        <v>0</v>
      </c>
      <c r="X1680" s="90">
        <f t="shared" si="546"/>
        <v>0</v>
      </c>
      <c r="Y1680" s="89">
        <f t="shared" si="547"/>
        <v>0</v>
      </c>
      <c r="Z1680" s="89">
        <f t="shared" si="548"/>
        <v>0</v>
      </c>
      <c r="AA1680" s="87"/>
      <c r="AB1680" s="87"/>
      <c r="AD1680" s="186" t="s">
        <v>145</v>
      </c>
    </row>
    <row r="1681" spans="1:30" s="74" customFormat="1" ht="12.95" customHeight="1">
      <c r="A1681" s="75" t="str">
        <f t="shared" si="537"/>
        <v/>
      </c>
      <c r="B1681" s="76">
        <f t="shared" si="538"/>
        <v>417</v>
      </c>
      <c r="C1681" s="77">
        <f t="shared" si="539"/>
        <v>0</v>
      </c>
      <c r="D1681" s="78" t="str">
        <f t="shared" si="540"/>
        <v/>
      </c>
      <c r="E1681" s="79">
        <f t="shared" si="541"/>
        <v>31.1</v>
      </c>
      <c r="F1681" s="80">
        <v>700</v>
      </c>
      <c r="G1681" s="81">
        <v>79.91</v>
      </c>
      <c r="H1681" s="81">
        <v>76.36</v>
      </c>
      <c r="I1681" s="81">
        <v>3.5499999999999972</v>
      </c>
      <c r="J1681" s="81" t="s">
        <v>111</v>
      </c>
      <c r="K1681" s="81" t="s">
        <v>95</v>
      </c>
      <c r="L1681" s="82">
        <v>0</v>
      </c>
      <c r="M1681" s="83" t="s">
        <v>100</v>
      </c>
      <c r="N1681" s="83" t="s">
        <v>100</v>
      </c>
      <c r="O1681" s="83" t="s">
        <v>100</v>
      </c>
      <c r="P1681" s="84">
        <v>0</v>
      </c>
      <c r="Q1681" s="85">
        <f t="shared" si="542"/>
        <v>1</v>
      </c>
      <c r="R1681" s="91">
        <v>16680</v>
      </c>
      <c r="S1681" s="87"/>
      <c r="T1681" s="88">
        <f>IF(S1681=0,0,SUM($S$5:S1681))</f>
        <v>0</v>
      </c>
      <c r="U1681" s="89">
        <f t="shared" si="543"/>
        <v>0</v>
      </c>
      <c r="V1681" s="89">
        <f t="shared" si="544"/>
        <v>0</v>
      </c>
      <c r="W1681" s="90">
        <f t="shared" si="545"/>
        <v>0</v>
      </c>
      <c r="X1681" s="90">
        <f t="shared" si="546"/>
        <v>0</v>
      </c>
      <c r="Y1681" s="89">
        <f t="shared" si="547"/>
        <v>0</v>
      </c>
      <c r="Z1681" s="89">
        <f t="shared" si="548"/>
        <v>0</v>
      </c>
      <c r="AA1681" s="87"/>
      <c r="AB1681" s="87"/>
      <c r="AD1681" s="186" t="s">
        <v>145</v>
      </c>
    </row>
    <row r="1682" spans="1:30" s="74" customFormat="1" ht="12.95" customHeight="1">
      <c r="A1682" s="75" t="str">
        <f t="shared" ref="A1682" si="549">IF(P1682&gt;0,P1682,"")</f>
        <v/>
      </c>
      <c r="B1682" s="76">
        <f t="shared" ref="B1682" si="550">ROUNDDOWN(R1682/$P$2,0)</f>
        <v>418</v>
      </c>
      <c r="C1682" s="77">
        <f t="shared" ref="C1682" si="551">ROUND(R1682-(B1682*$P$2),2)</f>
        <v>0</v>
      </c>
      <c r="D1682" s="78" t="str">
        <f t="shared" ref="D1682" si="552">IF(D1681="(전)","(후)",IF(AND(B1682=B1683,C1682=C1683),"(전)",""))</f>
        <v>(전)</v>
      </c>
      <c r="E1682" s="79">
        <f t="shared" ref="E1682" si="553">IF(P1682&gt;0,0,ROUND(((B1682*$P$2)+C1682)-((B1681*$P$2)+C1681),2))</f>
        <v>40</v>
      </c>
      <c r="F1682" s="80">
        <v>700</v>
      </c>
      <c r="G1682" s="81">
        <v>79.58</v>
      </c>
      <c r="H1682" s="81">
        <v>75.81</v>
      </c>
      <c r="I1682" s="81">
        <v>3.769999999999996</v>
      </c>
      <c r="J1682" s="81" t="s">
        <v>111</v>
      </c>
      <c r="K1682" s="81" t="s">
        <v>95</v>
      </c>
      <c r="L1682" s="82">
        <v>0</v>
      </c>
      <c r="M1682" s="83" t="s">
        <v>100</v>
      </c>
      <c r="N1682" s="83" t="s">
        <v>100</v>
      </c>
      <c r="O1682" s="83" t="s">
        <v>100</v>
      </c>
      <c r="P1682" s="84">
        <v>0</v>
      </c>
      <c r="Q1682" s="85">
        <f t="shared" ref="Q1682" si="554">IF(P1682=0,Q1681,P1682)</f>
        <v>1</v>
      </c>
      <c r="R1682" s="91">
        <v>16720</v>
      </c>
      <c r="S1682" s="87"/>
      <c r="T1682" s="88">
        <f>IF(S1682=0,0,SUM($S$5:S1682))</f>
        <v>0</v>
      </c>
      <c r="U1682" s="89">
        <f t="shared" ref="U1682" si="555">IF(S1682=1,Q1682,0)</f>
        <v>0</v>
      </c>
      <c r="V1682" s="89">
        <f t="shared" ref="V1682" si="556">IF(S1682=1,R1682,0)</f>
        <v>0</v>
      </c>
      <c r="W1682" s="90">
        <f t="shared" ref="W1682" si="557">IF($S1682=0,0,G1682)</f>
        <v>0</v>
      </c>
      <c r="X1682" s="90">
        <f t="shared" ref="X1682" si="558">IF($S1682=0,0,H1682)</f>
        <v>0</v>
      </c>
      <c r="Y1682" s="89">
        <f t="shared" ref="Y1682" si="559">IF(S1682=1,J1682,0)</f>
        <v>0</v>
      </c>
      <c r="Z1682" s="89">
        <f t="shared" ref="Z1682" si="560">IF(S1682=1,K1682,0)</f>
        <v>0</v>
      </c>
      <c r="AA1682" s="87"/>
      <c r="AB1682" s="87"/>
      <c r="AD1682" s="186" t="s">
        <v>145</v>
      </c>
    </row>
    <row r="1683" spans="1:30" s="74" customFormat="1" ht="12.95" customHeight="1">
      <c r="A1683" s="75" t="str">
        <f t="shared" ref="A1683:A1747" si="561">IF(P1683&gt;0,P1683,"")</f>
        <v/>
      </c>
      <c r="B1683" s="76">
        <f t="shared" ref="B1683:B1747" si="562">ROUNDDOWN(R1683/$P$2,0)</f>
        <v>418</v>
      </c>
      <c r="C1683" s="77">
        <f t="shared" ref="C1683:C1747" si="563">ROUND(R1683-(B1683*$P$2),2)</f>
        <v>0</v>
      </c>
      <c r="D1683" s="78" t="str">
        <f t="shared" ref="D1683:D1747" si="564">IF(D1682="(전)","(후)",IF(AND(B1683=B1684,C1683=C1684),"(전)",""))</f>
        <v>(후)</v>
      </c>
      <c r="E1683" s="79">
        <f t="shared" ref="E1683:E1747" si="565">IF(P1683&gt;0,0,ROUND(((B1683*$P$2)+C1683)-((B1682*$P$2)+C1682),2))</f>
        <v>0</v>
      </c>
      <c r="F1683" s="80">
        <v>700</v>
      </c>
      <c r="G1683" s="81">
        <v>79.58</v>
      </c>
      <c r="H1683" s="81">
        <v>75.81</v>
      </c>
      <c r="I1683" s="81">
        <v>3.769999999999996</v>
      </c>
      <c r="J1683" s="81" t="s">
        <v>111</v>
      </c>
      <c r="K1683" s="81" t="s">
        <v>95</v>
      </c>
      <c r="L1683" s="82">
        <v>0</v>
      </c>
      <c r="M1683" s="83" t="s">
        <v>100</v>
      </c>
      <c r="N1683" s="83" t="s">
        <v>100</v>
      </c>
      <c r="O1683" s="83" t="s">
        <v>100</v>
      </c>
      <c r="P1683" s="84">
        <v>0</v>
      </c>
      <c r="Q1683" s="85">
        <f t="shared" ref="Q1683:Q1747" si="566">IF(P1683=0,Q1682,P1683)</f>
        <v>1</v>
      </c>
      <c r="R1683" s="91">
        <v>16720</v>
      </c>
      <c r="S1683" s="87"/>
      <c r="T1683" s="88">
        <f>IF(S1683=0,0,SUM($S$5:S1683))</f>
        <v>0</v>
      </c>
      <c r="U1683" s="89">
        <f t="shared" ref="U1683:U1747" si="567">IF(S1683=1,Q1683,0)</f>
        <v>0</v>
      </c>
      <c r="V1683" s="89">
        <f t="shared" ref="V1683:V1747" si="568">IF(S1683=1,R1683,0)</f>
        <v>0</v>
      </c>
      <c r="W1683" s="90">
        <f t="shared" ref="W1683:W1747" si="569">IF($S1683=0,0,G1683)</f>
        <v>0</v>
      </c>
      <c r="X1683" s="90">
        <f t="shared" ref="X1683:X1747" si="570">IF($S1683=0,0,H1683)</f>
        <v>0</v>
      </c>
      <c r="Y1683" s="89">
        <f t="shared" ref="Y1683:Y1747" si="571">IF(S1683=1,J1683,0)</f>
        <v>0</v>
      </c>
      <c r="Z1683" s="89">
        <f t="shared" ref="Z1683:Z1747" si="572">IF(S1683=1,K1683,0)</f>
        <v>0</v>
      </c>
      <c r="AA1683" s="87"/>
      <c r="AB1683" s="87"/>
      <c r="AD1683" s="186" t="s">
        <v>145</v>
      </c>
    </row>
    <row r="1684" spans="1:30" s="74" customFormat="1" ht="12.95" customHeight="1">
      <c r="A1684" s="75" t="str">
        <f t="shared" si="561"/>
        <v/>
      </c>
      <c r="B1684" s="76">
        <f t="shared" si="562"/>
        <v>419</v>
      </c>
      <c r="C1684" s="77">
        <f t="shared" si="563"/>
        <v>0</v>
      </c>
      <c r="D1684" s="78" t="str">
        <f t="shared" si="564"/>
        <v>(전)</v>
      </c>
      <c r="E1684" s="79">
        <f t="shared" si="565"/>
        <v>40</v>
      </c>
      <c r="F1684" s="80">
        <v>700</v>
      </c>
      <c r="G1684" s="81">
        <v>79.260000000000005</v>
      </c>
      <c r="H1684" s="81">
        <v>75.27</v>
      </c>
      <c r="I1684" s="81">
        <v>3.9900000000000091</v>
      </c>
      <c r="J1684" s="81" t="s">
        <v>111</v>
      </c>
      <c r="K1684" s="81" t="s">
        <v>95</v>
      </c>
      <c r="L1684" s="82">
        <v>0</v>
      </c>
      <c r="M1684" s="83" t="s">
        <v>100</v>
      </c>
      <c r="N1684" s="83" t="s">
        <v>100</v>
      </c>
      <c r="O1684" s="83" t="s">
        <v>100</v>
      </c>
      <c r="P1684" s="84">
        <v>0</v>
      </c>
      <c r="Q1684" s="85">
        <f t="shared" si="566"/>
        <v>1</v>
      </c>
      <c r="R1684" s="91">
        <v>16760</v>
      </c>
      <c r="S1684" s="87"/>
      <c r="T1684" s="88">
        <f>IF(S1684=0,0,SUM($S$5:S1684))</f>
        <v>0</v>
      </c>
      <c r="U1684" s="89">
        <f t="shared" si="567"/>
        <v>0</v>
      </c>
      <c r="V1684" s="89">
        <f t="shared" si="568"/>
        <v>0</v>
      </c>
      <c r="W1684" s="90">
        <f t="shared" si="569"/>
        <v>0</v>
      </c>
      <c r="X1684" s="90">
        <f t="shared" si="570"/>
        <v>0</v>
      </c>
      <c r="Y1684" s="89">
        <f t="shared" si="571"/>
        <v>0</v>
      </c>
      <c r="Z1684" s="89">
        <f t="shared" si="572"/>
        <v>0</v>
      </c>
      <c r="AA1684" s="87"/>
      <c r="AB1684" s="87"/>
      <c r="AD1684" s="186" t="s">
        <v>145</v>
      </c>
    </row>
    <row r="1685" spans="1:30" s="74" customFormat="1" ht="12.95" customHeight="1">
      <c r="A1685" s="75" t="str">
        <f t="shared" si="561"/>
        <v/>
      </c>
      <c r="B1685" s="76">
        <f t="shared" si="562"/>
        <v>419</v>
      </c>
      <c r="C1685" s="77">
        <f t="shared" si="563"/>
        <v>0</v>
      </c>
      <c r="D1685" s="78" t="str">
        <f t="shared" si="564"/>
        <v>(후)</v>
      </c>
      <c r="E1685" s="79">
        <f t="shared" si="565"/>
        <v>0</v>
      </c>
      <c r="F1685" s="80">
        <v>700</v>
      </c>
      <c r="G1685" s="81">
        <v>79.260000000000005</v>
      </c>
      <c r="H1685" s="81">
        <v>75.27</v>
      </c>
      <c r="I1685" s="81">
        <v>3.9900000000000091</v>
      </c>
      <c r="J1685" s="81" t="s">
        <v>111</v>
      </c>
      <c r="K1685" s="81" t="s">
        <v>96</v>
      </c>
      <c r="L1685" s="82">
        <v>0</v>
      </c>
      <c r="M1685" s="83" t="s">
        <v>100</v>
      </c>
      <c r="N1685" s="83" t="s">
        <v>100</v>
      </c>
      <c r="O1685" s="83" t="s">
        <v>100</v>
      </c>
      <c r="P1685" s="84">
        <v>0</v>
      </c>
      <c r="Q1685" s="85">
        <f t="shared" si="566"/>
        <v>1</v>
      </c>
      <c r="R1685" s="91">
        <v>16760</v>
      </c>
      <c r="S1685" s="87"/>
      <c r="T1685" s="88">
        <f>IF(S1685=0,0,SUM($S$5:S1685))</f>
        <v>0</v>
      </c>
      <c r="U1685" s="89">
        <f t="shared" si="567"/>
        <v>0</v>
      </c>
      <c r="V1685" s="89">
        <f t="shared" si="568"/>
        <v>0</v>
      </c>
      <c r="W1685" s="90">
        <f t="shared" si="569"/>
        <v>0</v>
      </c>
      <c r="X1685" s="90">
        <f t="shared" si="570"/>
        <v>0</v>
      </c>
      <c r="Y1685" s="89">
        <f t="shared" si="571"/>
        <v>0</v>
      </c>
      <c r="Z1685" s="89">
        <f t="shared" si="572"/>
        <v>0</v>
      </c>
      <c r="AA1685" s="87"/>
      <c r="AB1685" s="87"/>
      <c r="AD1685" s="186" t="s">
        <v>145</v>
      </c>
    </row>
    <row r="1686" spans="1:30" s="74" customFormat="1" ht="12.95" customHeight="1">
      <c r="A1686" s="75" t="str">
        <f t="shared" si="561"/>
        <v/>
      </c>
      <c r="B1686" s="76">
        <f t="shared" si="562"/>
        <v>420</v>
      </c>
      <c r="C1686" s="77">
        <f t="shared" si="563"/>
        <v>0</v>
      </c>
      <c r="D1686" s="78" t="str">
        <f t="shared" si="564"/>
        <v/>
      </c>
      <c r="E1686" s="79">
        <f t="shared" si="565"/>
        <v>40</v>
      </c>
      <c r="F1686" s="80">
        <v>700</v>
      </c>
      <c r="G1686" s="81">
        <v>78.94</v>
      </c>
      <c r="H1686" s="81">
        <v>74.72</v>
      </c>
      <c r="I1686" s="81">
        <v>4.2199999999999989</v>
      </c>
      <c r="J1686" s="81" t="s">
        <v>111</v>
      </c>
      <c r="K1686" s="81" t="s">
        <v>96</v>
      </c>
      <c r="L1686" s="82">
        <v>0</v>
      </c>
      <c r="M1686" s="83" t="s">
        <v>100</v>
      </c>
      <c r="N1686" s="83" t="s">
        <v>100</v>
      </c>
      <c r="O1686" s="83" t="s">
        <v>100</v>
      </c>
      <c r="P1686" s="84">
        <v>0</v>
      </c>
      <c r="Q1686" s="85">
        <f t="shared" si="566"/>
        <v>1</v>
      </c>
      <c r="R1686" s="91">
        <v>16800</v>
      </c>
      <c r="S1686" s="87"/>
      <c r="T1686" s="88">
        <f>IF(S1686=0,0,SUM($S$5:S1686))</f>
        <v>0</v>
      </c>
      <c r="U1686" s="89">
        <f t="shared" si="567"/>
        <v>0</v>
      </c>
      <c r="V1686" s="89">
        <f t="shared" si="568"/>
        <v>0</v>
      </c>
      <c r="W1686" s="90">
        <f t="shared" si="569"/>
        <v>0</v>
      </c>
      <c r="X1686" s="90">
        <f t="shared" si="570"/>
        <v>0</v>
      </c>
      <c r="Y1686" s="89">
        <f t="shared" si="571"/>
        <v>0</v>
      </c>
      <c r="Z1686" s="89">
        <f t="shared" si="572"/>
        <v>0</v>
      </c>
      <c r="AA1686" s="87"/>
      <c r="AB1686" s="87"/>
      <c r="AD1686" s="186" t="s">
        <v>145</v>
      </c>
    </row>
    <row r="1687" spans="1:30" s="74" customFormat="1" ht="12.95" customHeight="1">
      <c r="A1687" s="75" t="str">
        <f t="shared" si="561"/>
        <v/>
      </c>
      <c r="B1687" s="76">
        <f t="shared" si="562"/>
        <v>420</v>
      </c>
      <c r="C1687" s="77">
        <f t="shared" si="563"/>
        <v>18.899999999999999</v>
      </c>
      <c r="D1687" s="78" t="str">
        <f t="shared" si="564"/>
        <v/>
      </c>
      <c r="E1687" s="79">
        <f t="shared" si="565"/>
        <v>18.899999999999999</v>
      </c>
      <c r="F1687" s="80">
        <v>700</v>
      </c>
      <c r="G1687" s="81">
        <v>78.78</v>
      </c>
      <c r="H1687" s="81">
        <v>74.459999999999994</v>
      </c>
      <c r="I1687" s="81">
        <v>4.3200000000000074</v>
      </c>
      <c r="J1687" s="81" t="s">
        <v>111</v>
      </c>
      <c r="K1687" s="81" t="s">
        <v>96</v>
      </c>
      <c r="L1687" s="82">
        <v>0</v>
      </c>
      <c r="M1687" s="83" t="s">
        <v>104</v>
      </c>
      <c r="N1687" s="83" t="s">
        <v>100</v>
      </c>
      <c r="O1687" s="83" t="s">
        <v>100</v>
      </c>
      <c r="P1687" s="84">
        <v>0</v>
      </c>
      <c r="Q1687" s="85">
        <f t="shared" si="566"/>
        <v>1</v>
      </c>
      <c r="R1687" s="91">
        <v>16818.900000000001</v>
      </c>
      <c r="S1687" s="87"/>
      <c r="T1687" s="88">
        <f>IF(S1687=0,0,SUM($S$5:S1687))</f>
        <v>0</v>
      </c>
      <c r="U1687" s="89">
        <f t="shared" si="567"/>
        <v>0</v>
      </c>
      <c r="V1687" s="89">
        <f t="shared" si="568"/>
        <v>0</v>
      </c>
      <c r="W1687" s="90">
        <f t="shared" si="569"/>
        <v>0</v>
      </c>
      <c r="X1687" s="90">
        <f t="shared" si="570"/>
        <v>0</v>
      </c>
      <c r="Y1687" s="89">
        <f t="shared" si="571"/>
        <v>0</v>
      </c>
      <c r="Z1687" s="89">
        <f t="shared" si="572"/>
        <v>0</v>
      </c>
      <c r="AA1687" s="87"/>
      <c r="AB1687" s="87"/>
      <c r="AD1687" s="186" t="s">
        <v>145</v>
      </c>
    </row>
    <row r="1688" spans="1:30" s="74" customFormat="1" ht="12.95" customHeight="1">
      <c r="A1688" s="75" t="str">
        <f t="shared" si="561"/>
        <v/>
      </c>
      <c r="B1688" s="76">
        <f t="shared" si="562"/>
        <v>420</v>
      </c>
      <c r="C1688" s="77">
        <f t="shared" si="563"/>
        <v>30.3</v>
      </c>
      <c r="D1688" s="78" t="str">
        <f t="shared" si="564"/>
        <v/>
      </c>
      <c r="E1688" s="79">
        <f t="shared" si="565"/>
        <v>11.4</v>
      </c>
      <c r="F1688" s="80">
        <v>700</v>
      </c>
      <c r="G1688" s="81">
        <v>78.69</v>
      </c>
      <c r="H1688" s="81">
        <v>74.31</v>
      </c>
      <c r="I1688" s="81">
        <v>4.3799999999999955</v>
      </c>
      <c r="J1688" s="81" t="s">
        <v>111</v>
      </c>
      <c r="K1688" s="81" t="s">
        <v>96</v>
      </c>
      <c r="L1688" s="82">
        <v>0</v>
      </c>
      <c r="M1688" s="83" t="s">
        <v>104</v>
      </c>
      <c r="N1688" s="83" t="s">
        <v>100</v>
      </c>
      <c r="O1688" s="83" t="s">
        <v>100</v>
      </c>
      <c r="P1688" s="84">
        <v>0</v>
      </c>
      <c r="Q1688" s="85">
        <f t="shared" si="566"/>
        <v>1</v>
      </c>
      <c r="R1688" s="91">
        <v>16830.3</v>
      </c>
      <c r="S1688" s="87"/>
      <c r="T1688" s="88">
        <f>IF(S1688=0,0,SUM($S$5:S1688))</f>
        <v>0</v>
      </c>
      <c r="U1688" s="89">
        <f t="shared" si="567"/>
        <v>0</v>
      </c>
      <c r="V1688" s="89">
        <f t="shared" si="568"/>
        <v>0</v>
      </c>
      <c r="W1688" s="90">
        <f t="shared" si="569"/>
        <v>0</v>
      </c>
      <c r="X1688" s="90">
        <f t="shared" si="570"/>
        <v>0</v>
      </c>
      <c r="Y1688" s="89">
        <f t="shared" si="571"/>
        <v>0</v>
      </c>
      <c r="Z1688" s="89">
        <f t="shared" si="572"/>
        <v>0</v>
      </c>
      <c r="AA1688" s="87"/>
      <c r="AB1688" s="87"/>
      <c r="AD1688" s="186" t="s">
        <v>145</v>
      </c>
    </row>
    <row r="1689" spans="1:30" s="74" customFormat="1" ht="12.95" customHeight="1">
      <c r="A1689" s="75" t="str">
        <f t="shared" si="561"/>
        <v/>
      </c>
      <c r="B1689" s="76">
        <f t="shared" si="562"/>
        <v>420</v>
      </c>
      <c r="C1689" s="77">
        <f t="shared" si="563"/>
        <v>39</v>
      </c>
      <c r="D1689" s="78" t="str">
        <f t="shared" si="564"/>
        <v/>
      </c>
      <c r="E1689" s="79">
        <f t="shared" si="565"/>
        <v>8.6999999999999993</v>
      </c>
      <c r="F1689" s="80">
        <v>700</v>
      </c>
      <c r="G1689" s="81">
        <v>78.62</v>
      </c>
      <c r="H1689" s="81">
        <v>74.19</v>
      </c>
      <c r="I1689" s="81">
        <v>4.4300000000000068</v>
      </c>
      <c r="J1689" s="81" t="s">
        <v>111</v>
      </c>
      <c r="K1689" s="81" t="s">
        <v>96</v>
      </c>
      <c r="L1689" s="82">
        <v>0</v>
      </c>
      <c r="M1689" s="83" t="s">
        <v>100</v>
      </c>
      <c r="N1689" s="83" t="s">
        <v>100</v>
      </c>
      <c r="O1689" s="83" t="s">
        <v>100</v>
      </c>
      <c r="P1689" s="84">
        <v>0</v>
      </c>
      <c r="Q1689" s="85">
        <f t="shared" si="566"/>
        <v>1</v>
      </c>
      <c r="R1689" s="91">
        <v>16839</v>
      </c>
      <c r="S1689" s="87"/>
      <c r="T1689" s="88">
        <f>IF(S1689=0,0,SUM($S$5:S1689))</f>
        <v>0</v>
      </c>
      <c r="U1689" s="89">
        <f t="shared" si="567"/>
        <v>0</v>
      </c>
      <c r="V1689" s="89">
        <f t="shared" si="568"/>
        <v>0</v>
      </c>
      <c r="W1689" s="90">
        <f t="shared" si="569"/>
        <v>0</v>
      </c>
      <c r="X1689" s="90">
        <f t="shared" si="570"/>
        <v>0</v>
      </c>
      <c r="Y1689" s="89">
        <f t="shared" si="571"/>
        <v>0</v>
      </c>
      <c r="Z1689" s="89">
        <f t="shared" si="572"/>
        <v>0</v>
      </c>
      <c r="AA1689" s="87"/>
      <c r="AB1689" s="87"/>
      <c r="AD1689" s="186" t="s">
        <v>145</v>
      </c>
    </row>
    <row r="1690" spans="1:30" s="74" customFormat="1" ht="12.95" customHeight="1">
      <c r="A1690" s="75" t="str">
        <f t="shared" si="561"/>
        <v/>
      </c>
      <c r="B1690" s="76">
        <f t="shared" si="562"/>
        <v>421</v>
      </c>
      <c r="C1690" s="77">
        <f t="shared" si="563"/>
        <v>0</v>
      </c>
      <c r="D1690" s="78" t="str">
        <f t="shared" si="564"/>
        <v/>
      </c>
      <c r="E1690" s="79">
        <f t="shared" si="565"/>
        <v>1</v>
      </c>
      <c r="F1690" s="80">
        <v>700</v>
      </c>
      <c r="G1690" s="81">
        <v>78.650000000000006</v>
      </c>
      <c r="H1690" s="81">
        <v>74.19</v>
      </c>
      <c r="I1690" s="81">
        <v>4.460000000000008</v>
      </c>
      <c r="J1690" s="81" t="s">
        <v>111</v>
      </c>
      <c r="K1690" s="81" t="s">
        <v>96</v>
      </c>
      <c r="L1690" s="82">
        <v>0</v>
      </c>
      <c r="M1690" s="83" t="s">
        <v>100</v>
      </c>
      <c r="N1690" s="83" t="s">
        <v>100</v>
      </c>
      <c r="O1690" s="83" t="s">
        <v>100</v>
      </c>
      <c r="P1690" s="84">
        <v>0</v>
      </c>
      <c r="Q1690" s="85">
        <f t="shared" si="566"/>
        <v>1</v>
      </c>
      <c r="R1690" s="91">
        <v>16840</v>
      </c>
      <c r="S1690" s="87"/>
      <c r="T1690" s="88">
        <f>IF(S1690=0,0,SUM($S$5:S1690))</f>
        <v>0</v>
      </c>
      <c r="U1690" s="89">
        <f t="shared" si="567"/>
        <v>0</v>
      </c>
      <c r="V1690" s="89">
        <f t="shared" si="568"/>
        <v>0</v>
      </c>
      <c r="W1690" s="90">
        <f t="shared" si="569"/>
        <v>0</v>
      </c>
      <c r="X1690" s="90">
        <f t="shared" si="570"/>
        <v>0</v>
      </c>
      <c r="Y1690" s="89">
        <f t="shared" si="571"/>
        <v>0</v>
      </c>
      <c r="Z1690" s="89">
        <f t="shared" si="572"/>
        <v>0</v>
      </c>
      <c r="AA1690" s="87"/>
      <c r="AB1690" s="87"/>
      <c r="AD1690" s="186" t="s">
        <v>145</v>
      </c>
    </row>
    <row r="1691" spans="1:30" s="74" customFormat="1" ht="12.95" customHeight="1">
      <c r="A1691" s="75" t="str">
        <f t="shared" si="561"/>
        <v/>
      </c>
      <c r="B1691" s="76">
        <f t="shared" si="562"/>
        <v>421</v>
      </c>
      <c r="C1691" s="77">
        <f t="shared" si="563"/>
        <v>17.600000000000001</v>
      </c>
      <c r="D1691" s="78" t="str">
        <f t="shared" si="564"/>
        <v/>
      </c>
      <c r="E1691" s="79">
        <f t="shared" si="565"/>
        <v>17.600000000000001</v>
      </c>
      <c r="F1691" s="80">
        <v>700</v>
      </c>
      <c r="G1691" s="81">
        <v>79.13</v>
      </c>
      <c r="H1691" s="81">
        <v>74.180000000000007</v>
      </c>
      <c r="I1691" s="81">
        <v>4.9499999999999886</v>
      </c>
      <c r="J1691" s="81" t="s">
        <v>111</v>
      </c>
      <c r="K1691" s="81" t="s">
        <v>96</v>
      </c>
      <c r="L1691" s="82">
        <v>0</v>
      </c>
      <c r="M1691" s="83" t="s">
        <v>100</v>
      </c>
      <c r="N1691" s="83" t="s">
        <v>110</v>
      </c>
      <c r="O1691" s="83" t="s">
        <v>100</v>
      </c>
      <c r="P1691" s="84">
        <v>0</v>
      </c>
      <c r="Q1691" s="85">
        <f t="shared" si="566"/>
        <v>1</v>
      </c>
      <c r="R1691" s="91">
        <v>16857.599999999999</v>
      </c>
      <c r="S1691" s="87"/>
      <c r="T1691" s="88">
        <f>IF(S1691=0,0,SUM($S$5:S1691))</f>
        <v>0</v>
      </c>
      <c r="U1691" s="89">
        <f t="shared" si="567"/>
        <v>0</v>
      </c>
      <c r="V1691" s="89">
        <f t="shared" si="568"/>
        <v>0</v>
      </c>
      <c r="W1691" s="90">
        <f t="shared" si="569"/>
        <v>0</v>
      </c>
      <c r="X1691" s="90">
        <f t="shared" si="570"/>
        <v>0</v>
      </c>
      <c r="Y1691" s="89">
        <f t="shared" si="571"/>
        <v>0</v>
      </c>
      <c r="Z1691" s="89">
        <f t="shared" si="572"/>
        <v>0</v>
      </c>
      <c r="AA1691" s="87"/>
      <c r="AB1691" s="87"/>
      <c r="AD1691" s="186" t="s">
        <v>145</v>
      </c>
    </row>
    <row r="1692" spans="1:30" s="74" customFormat="1" ht="12.95" customHeight="1">
      <c r="A1692" s="75" t="str">
        <f t="shared" si="561"/>
        <v/>
      </c>
      <c r="B1692" s="76">
        <f t="shared" si="562"/>
        <v>422</v>
      </c>
      <c r="C1692" s="77">
        <f t="shared" si="563"/>
        <v>0</v>
      </c>
      <c r="D1692" s="78" t="str">
        <f t="shared" si="564"/>
        <v>(전)</v>
      </c>
      <c r="E1692" s="79">
        <f t="shared" si="565"/>
        <v>22.4</v>
      </c>
      <c r="F1692" s="80">
        <v>700</v>
      </c>
      <c r="G1692" s="81">
        <v>79.75</v>
      </c>
      <c r="H1692" s="81">
        <v>76.28</v>
      </c>
      <c r="I1692" s="81">
        <v>3.4699999999999989</v>
      </c>
      <c r="J1692" s="81" t="s">
        <v>111</v>
      </c>
      <c r="K1692" s="81" t="s">
        <v>96</v>
      </c>
      <c r="L1692" s="82">
        <v>0</v>
      </c>
      <c r="M1692" s="83" t="s">
        <v>100</v>
      </c>
      <c r="N1692" s="83" t="s">
        <v>100</v>
      </c>
      <c r="O1692" s="83" t="s">
        <v>100</v>
      </c>
      <c r="P1692" s="84">
        <v>0</v>
      </c>
      <c r="Q1692" s="85">
        <f t="shared" si="566"/>
        <v>1</v>
      </c>
      <c r="R1692" s="91">
        <v>16880</v>
      </c>
      <c r="S1692" s="87"/>
      <c r="T1692" s="88">
        <f>IF(S1692=0,0,SUM($S$5:S1692))</f>
        <v>0</v>
      </c>
      <c r="U1692" s="89">
        <f t="shared" si="567"/>
        <v>0</v>
      </c>
      <c r="V1692" s="89">
        <f t="shared" si="568"/>
        <v>0</v>
      </c>
      <c r="W1692" s="90">
        <f t="shared" si="569"/>
        <v>0</v>
      </c>
      <c r="X1692" s="90">
        <f t="shared" si="570"/>
        <v>0</v>
      </c>
      <c r="Y1692" s="89">
        <f t="shared" si="571"/>
        <v>0</v>
      </c>
      <c r="Z1692" s="89">
        <f t="shared" si="572"/>
        <v>0</v>
      </c>
      <c r="AA1692" s="87"/>
      <c r="AB1692" s="87"/>
      <c r="AD1692" s="186" t="s">
        <v>145</v>
      </c>
    </row>
    <row r="1693" spans="1:30" s="74" customFormat="1" ht="12.95" customHeight="1">
      <c r="A1693" s="75" t="str">
        <f t="shared" si="561"/>
        <v/>
      </c>
      <c r="B1693" s="76">
        <f t="shared" si="562"/>
        <v>422</v>
      </c>
      <c r="C1693" s="77">
        <f t="shared" si="563"/>
        <v>0</v>
      </c>
      <c r="D1693" s="78" t="str">
        <f t="shared" si="564"/>
        <v>(후)</v>
      </c>
      <c r="E1693" s="79">
        <f t="shared" si="565"/>
        <v>0</v>
      </c>
      <c r="F1693" s="80">
        <v>700</v>
      </c>
      <c r="G1693" s="81">
        <v>79.75</v>
      </c>
      <c r="H1693" s="81">
        <v>76.28</v>
      </c>
      <c r="I1693" s="81">
        <v>3.4699999999999989</v>
      </c>
      <c r="J1693" s="81" t="s">
        <v>111</v>
      </c>
      <c r="K1693" s="81" t="s">
        <v>95</v>
      </c>
      <c r="L1693" s="82">
        <v>0</v>
      </c>
      <c r="M1693" s="83" t="s">
        <v>100</v>
      </c>
      <c r="N1693" s="83" t="s">
        <v>100</v>
      </c>
      <c r="O1693" s="83" t="s">
        <v>100</v>
      </c>
      <c r="P1693" s="84">
        <v>0</v>
      </c>
      <c r="Q1693" s="85">
        <f t="shared" si="566"/>
        <v>1</v>
      </c>
      <c r="R1693" s="91">
        <v>16880</v>
      </c>
      <c r="S1693" s="87"/>
      <c r="T1693" s="88">
        <f>IF(S1693=0,0,SUM($S$5:S1693))</f>
        <v>0</v>
      </c>
      <c r="U1693" s="89">
        <f t="shared" si="567"/>
        <v>0</v>
      </c>
      <c r="V1693" s="89">
        <f t="shared" si="568"/>
        <v>0</v>
      </c>
      <c r="W1693" s="90">
        <f t="shared" si="569"/>
        <v>0</v>
      </c>
      <c r="X1693" s="90">
        <f t="shared" si="570"/>
        <v>0</v>
      </c>
      <c r="Y1693" s="89">
        <f t="shared" si="571"/>
        <v>0</v>
      </c>
      <c r="Z1693" s="89">
        <f t="shared" si="572"/>
        <v>0</v>
      </c>
      <c r="AA1693" s="87"/>
      <c r="AB1693" s="87"/>
      <c r="AD1693" s="186" t="s">
        <v>145</v>
      </c>
    </row>
    <row r="1694" spans="1:30" s="74" customFormat="1" ht="12.95" customHeight="1">
      <c r="A1694" s="75" t="str">
        <f t="shared" si="561"/>
        <v/>
      </c>
      <c r="B1694" s="76">
        <f t="shared" si="562"/>
        <v>422</v>
      </c>
      <c r="C1694" s="77">
        <f t="shared" si="563"/>
        <v>8.9</v>
      </c>
      <c r="D1694" s="78" t="str">
        <f t="shared" si="564"/>
        <v/>
      </c>
      <c r="E1694" s="79">
        <f t="shared" si="565"/>
        <v>8.9</v>
      </c>
      <c r="F1694" s="80">
        <v>700</v>
      </c>
      <c r="G1694" s="81">
        <v>79.989999999999995</v>
      </c>
      <c r="H1694" s="81">
        <v>77.11</v>
      </c>
      <c r="I1694" s="81">
        <v>2.8799999999999955</v>
      </c>
      <c r="J1694" s="81" t="s">
        <v>111</v>
      </c>
      <c r="K1694" s="81" t="s">
        <v>95</v>
      </c>
      <c r="L1694" s="82">
        <v>0</v>
      </c>
      <c r="M1694" s="83" t="s">
        <v>100</v>
      </c>
      <c r="N1694" s="83" t="s">
        <v>100</v>
      </c>
      <c r="O1694" s="83" t="s">
        <v>100</v>
      </c>
      <c r="P1694" s="84">
        <v>0</v>
      </c>
      <c r="Q1694" s="85">
        <f t="shared" si="566"/>
        <v>1</v>
      </c>
      <c r="R1694" s="91">
        <v>16888.900000000001</v>
      </c>
      <c r="S1694" s="87"/>
      <c r="T1694" s="88">
        <f>IF(S1694=0,0,SUM($S$5:S1694))</f>
        <v>0</v>
      </c>
      <c r="U1694" s="89">
        <f t="shared" si="567"/>
        <v>0</v>
      </c>
      <c r="V1694" s="89">
        <f t="shared" si="568"/>
        <v>0</v>
      </c>
      <c r="W1694" s="90">
        <f t="shared" si="569"/>
        <v>0</v>
      </c>
      <c r="X1694" s="90">
        <f t="shared" si="570"/>
        <v>0</v>
      </c>
      <c r="Y1694" s="89">
        <f t="shared" si="571"/>
        <v>0</v>
      </c>
      <c r="Z1694" s="89">
        <f t="shared" si="572"/>
        <v>0</v>
      </c>
      <c r="AA1694" s="87"/>
      <c r="AB1694" s="87"/>
      <c r="AD1694" s="186" t="s">
        <v>145</v>
      </c>
    </row>
    <row r="1695" spans="1:30" s="74" customFormat="1" ht="12.95" customHeight="1">
      <c r="A1695" s="75" t="str">
        <f t="shared" si="561"/>
        <v/>
      </c>
      <c r="B1695" s="76">
        <f t="shared" si="562"/>
        <v>423</v>
      </c>
      <c r="C1695" s="77">
        <f t="shared" si="563"/>
        <v>0</v>
      </c>
      <c r="D1695" s="78" t="str">
        <f t="shared" si="564"/>
        <v/>
      </c>
      <c r="E1695" s="79">
        <f t="shared" si="565"/>
        <v>31.1</v>
      </c>
      <c r="F1695" s="80">
        <v>700</v>
      </c>
      <c r="G1695" s="81">
        <v>81.88</v>
      </c>
      <c r="H1695" s="81">
        <v>78.930000000000007</v>
      </c>
      <c r="I1695" s="81">
        <v>2.9499999999999886</v>
      </c>
      <c r="J1695" s="81" t="s">
        <v>111</v>
      </c>
      <c r="K1695" s="81" t="s">
        <v>95</v>
      </c>
      <c r="L1695" s="82">
        <v>0</v>
      </c>
      <c r="M1695" s="83" t="s">
        <v>100</v>
      </c>
      <c r="N1695" s="83" t="s">
        <v>100</v>
      </c>
      <c r="O1695" s="83" t="s">
        <v>100</v>
      </c>
      <c r="P1695" s="84">
        <v>0</v>
      </c>
      <c r="Q1695" s="85">
        <f t="shared" si="566"/>
        <v>1</v>
      </c>
      <c r="R1695" s="91">
        <v>16920</v>
      </c>
      <c r="S1695" s="87"/>
      <c r="T1695" s="88">
        <f>IF(S1695=0,0,SUM($S$5:S1695))</f>
        <v>0</v>
      </c>
      <c r="U1695" s="89">
        <f t="shared" si="567"/>
        <v>0</v>
      </c>
      <c r="V1695" s="89">
        <f t="shared" si="568"/>
        <v>0</v>
      </c>
      <c r="W1695" s="90">
        <f t="shared" si="569"/>
        <v>0</v>
      </c>
      <c r="X1695" s="90">
        <f t="shared" si="570"/>
        <v>0</v>
      </c>
      <c r="Y1695" s="89">
        <f t="shared" si="571"/>
        <v>0</v>
      </c>
      <c r="Z1695" s="89">
        <f t="shared" si="572"/>
        <v>0</v>
      </c>
      <c r="AA1695" s="87"/>
      <c r="AB1695" s="87"/>
      <c r="AD1695" s="186" t="s">
        <v>145</v>
      </c>
    </row>
    <row r="1696" spans="1:30" s="74" customFormat="1" ht="12.95" customHeight="1">
      <c r="A1696" s="75" t="str">
        <f t="shared" si="561"/>
        <v/>
      </c>
      <c r="B1696" s="76">
        <f t="shared" si="562"/>
        <v>423</v>
      </c>
      <c r="C1696" s="77">
        <f t="shared" si="563"/>
        <v>12.6</v>
      </c>
      <c r="D1696" s="78" t="str">
        <f t="shared" si="564"/>
        <v>(전)</v>
      </c>
      <c r="E1696" s="79">
        <f t="shared" si="565"/>
        <v>12.6</v>
      </c>
      <c r="F1696" s="80">
        <v>700</v>
      </c>
      <c r="G1696" s="81">
        <v>82.65</v>
      </c>
      <c r="H1696" s="81">
        <v>79.67</v>
      </c>
      <c r="I1696" s="81">
        <v>2.980000000000004</v>
      </c>
      <c r="J1696" s="81" t="s">
        <v>111</v>
      </c>
      <c r="K1696" s="81" t="s">
        <v>95</v>
      </c>
      <c r="L1696" s="82">
        <v>0</v>
      </c>
      <c r="M1696" s="83" t="s">
        <v>106</v>
      </c>
      <c r="N1696" s="83" t="s">
        <v>100</v>
      </c>
      <c r="O1696" s="83" t="s">
        <v>100</v>
      </c>
      <c r="P1696" s="84">
        <v>0</v>
      </c>
      <c r="Q1696" s="85">
        <f t="shared" si="566"/>
        <v>1</v>
      </c>
      <c r="R1696" s="91">
        <v>16932.599999999999</v>
      </c>
      <c r="S1696" s="87"/>
      <c r="T1696" s="88">
        <f>IF(S1696=0,0,SUM($S$5:S1696))</f>
        <v>0</v>
      </c>
      <c r="U1696" s="89">
        <f t="shared" si="567"/>
        <v>0</v>
      </c>
      <c r="V1696" s="89">
        <f t="shared" si="568"/>
        <v>0</v>
      </c>
      <c r="W1696" s="90">
        <f t="shared" si="569"/>
        <v>0</v>
      </c>
      <c r="X1696" s="90">
        <f t="shared" si="570"/>
        <v>0</v>
      </c>
      <c r="Y1696" s="89">
        <f t="shared" si="571"/>
        <v>0</v>
      </c>
      <c r="Z1696" s="89">
        <f t="shared" si="572"/>
        <v>0</v>
      </c>
      <c r="AA1696" s="87"/>
      <c r="AB1696" s="87"/>
      <c r="AD1696" s="186" t="s">
        <v>145</v>
      </c>
    </row>
    <row r="1697" spans="1:30" s="74" customFormat="1" ht="12.95" customHeight="1">
      <c r="A1697" s="75" t="str">
        <f t="shared" si="561"/>
        <v/>
      </c>
      <c r="B1697" s="76">
        <f t="shared" si="562"/>
        <v>423</v>
      </c>
      <c r="C1697" s="77">
        <f t="shared" si="563"/>
        <v>12.6</v>
      </c>
      <c r="D1697" s="78" t="str">
        <f t="shared" si="564"/>
        <v>(후)</v>
      </c>
      <c r="E1697" s="79">
        <f t="shared" si="565"/>
        <v>0</v>
      </c>
      <c r="F1697" s="80">
        <v>700</v>
      </c>
      <c r="G1697" s="81">
        <v>82.65</v>
      </c>
      <c r="H1697" s="81">
        <v>79.67</v>
      </c>
      <c r="I1697" s="81">
        <v>2.980000000000004</v>
      </c>
      <c r="J1697" s="81" t="s">
        <v>111</v>
      </c>
      <c r="K1697" s="81" t="s">
        <v>95</v>
      </c>
      <c r="L1697" s="82">
        <v>0</v>
      </c>
      <c r="M1697" s="83" t="s">
        <v>100</v>
      </c>
      <c r="N1697" s="83" t="s">
        <v>100</v>
      </c>
      <c r="O1697" s="83" t="s">
        <v>100</v>
      </c>
      <c r="P1697" s="84">
        <v>0</v>
      </c>
      <c r="Q1697" s="85">
        <f t="shared" si="566"/>
        <v>1</v>
      </c>
      <c r="R1697" s="91">
        <v>16932.599999999999</v>
      </c>
      <c r="S1697" s="87"/>
      <c r="T1697" s="88">
        <f>IF(S1697=0,0,SUM($S$5:S1697))</f>
        <v>0</v>
      </c>
      <c r="U1697" s="89">
        <f t="shared" si="567"/>
        <v>0</v>
      </c>
      <c r="V1697" s="89">
        <f t="shared" si="568"/>
        <v>0</v>
      </c>
      <c r="W1697" s="90">
        <f t="shared" si="569"/>
        <v>0</v>
      </c>
      <c r="X1697" s="90">
        <f t="shared" si="570"/>
        <v>0</v>
      </c>
      <c r="Y1697" s="89">
        <f t="shared" si="571"/>
        <v>0</v>
      </c>
      <c r="Z1697" s="89">
        <f t="shared" si="572"/>
        <v>0</v>
      </c>
      <c r="AA1697" s="87"/>
      <c r="AB1697" s="87"/>
      <c r="AD1697" s="186" t="s">
        <v>146</v>
      </c>
    </row>
    <row r="1698" spans="1:30" s="74" customFormat="1" ht="12.95" customHeight="1">
      <c r="A1698" s="75" t="str">
        <f t="shared" si="561"/>
        <v/>
      </c>
      <c r="B1698" s="76">
        <f t="shared" si="562"/>
        <v>423</v>
      </c>
      <c r="C1698" s="77">
        <f t="shared" si="563"/>
        <v>36.9</v>
      </c>
      <c r="D1698" s="78" t="str">
        <f t="shared" si="564"/>
        <v>(전)</v>
      </c>
      <c r="E1698" s="79">
        <f t="shared" si="565"/>
        <v>24.3</v>
      </c>
      <c r="F1698" s="80">
        <v>700</v>
      </c>
      <c r="G1698" s="81">
        <v>84.13</v>
      </c>
      <c r="H1698" s="81">
        <v>81.09</v>
      </c>
      <c r="I1698" s="81">
        <v>3.039999999999992</v>
      </c>
      <c r="J1698" s="81" t="s">
        <v>111</v>
      </c>
      <c r="K1698" s="81" t="s">
        <v>95</v>
      </c>
      <c r="L1698" s="82">
        <v>0</v>
      </c>
      <c r="M1698" s="83" t="s">
        <v>106</v>
      </c>
      <c r="N1698" s="83" t="s">
        <v>100</v>
      </c>
      <c r="O1698" s="83" t="s">
        <v>100</v>
      </c>
      <c r="P1698" s="84">
        <v>0</v>
      </c>
      <c r="Q1698" s="85">
        <f t="shared" si="566"/>
        <v>1</v>
      </c>
      <c r="R1698" s="91">
        <v>16956.900000000001</v>
      </c>
      <c r="S1698" s="87"/>
      <c r="T1698" s="88">
        <f>IF(S1698=0,0,SUM($S$5:S1698))</f>
        <v>0</v>
      </c>
      <c r="U1698" s="89">
        <f t="shared" si="567"/>
        <v>0</v>
      </c>
      <c r="V1698" s="89">
        <f t="shared" si="568"/>
        <v>0</v>
      </c>
      <c r="W1698" s="90">
        <f t="shared" si="569"/>
        <v>0</v>
      </c>
      <c r="X1698" s="90">
        <f t="shared" si="570"/>
        <v>0</v>
      </c>
      <c r="Y1698" s="89">
        <f t="shared" si="571"/>
        <v>0</v>
      </c>
      <c r="Z1698" s="89">
        <f t="shared" si="572"/>
        <v>0</v>
      </c>
      <c r="AA1698" s="87"/>
      <c r="AB1698" s="87"/>
      <c r="AD1698" s="186" t="s">
        <v>146</v>
      </c>
    </row>
    <row r="1699" spans="1:30" s="74" customFormat="1" ht="12.95" customHeight="1">
      <c r="A1699" s="75" t="str">
        <f t="shared" si="561"/>
        <v/>
      </c>
      <c r="B1699" s="76">
        <f t="shared" si="562"/>
        <v>423</v>
      </c>
      <c r="C1699" s="77">
        <f t="shared" si="563"/>
        <v>36.9</v>
      </c>
      <c r="D1699" s="78" t="str">
        <f t="shared" si="564"/>
        <v>(후)</v>
      </c>
      <c r="E1699" s="79">
        <f t="shared" si="565"/>
        <v>0</v>
      </c>
      <c r="F1699" s="80">
        <v>700</v>
      </c>
      <c r="G1699" s="81">
        <v>84.13</v>
      </c>
      <c r="H1699" s="81">
        <v>81.09</v>
      </c>
      <c r="I1699" s="81">
        <v>3.039999999999992</v>
      </c>
      <c r="J1699" s="81" t="s">
        <v>111</v>
      </c>
      <c r="K1699" s="81" t="s">
        <v>95</v>
      </c>
      <c r="L1699" s="82">
        <v>0</v>
      </c>
      <c r="M1699" s="83" t="s">
        <v>100</v>
      </c>
      <c r="N1699" s="83" t="s">
        <v>100</v>
      </c>
      <c r="O1699" s="83" t="s">
        <v>100</v>
      </c>
      <c r="P1699" s="84">
        <v>0</v>
      </c>
      <c r="Q1699" s="85">
        <f t="shared" si="566"/>
        <v>1</v>
      </c>
      <c r="R1699" s="91">
        <v>16956.900000000001</v>
      </c>
      <c r="S1699" s="87"/>
      <c r="T1699" s="88">
        <f>IF(S1699=0,0,SUM($S$5:S1699))</f>
        <v>0</v>
      </c>
      <c r="U1699" s="89">
        <f t="shared" si="567"/>
        <v>0</v>
      </c>
      <c r="V1699" s="89">
        <f t="shared" si="568"/>
        <v>0</v>
      </c>
      <c r="W1699" s="90">
        <f t="shared" si="569"/>
        <v>0</v>
      </c>
      <c r="X1699" s="90">
        <f t="shared" si="570"/>
        <v>0</v>
      </c>
      <c r="Y1699" s="89">
        <f t="shared" si="571"/>
        <v>0</v>
      </c>
      <c r="Z1699" s="89">
        <f t="shared" si="572"/>
        <v>0</v>
      </c>
      <c r="AA1699" s="87"/>
      <c r="AB1699" s="87"/>
      <c r="AD1699" s="186" t="s">
        <v>145</v>
      </c>
    </row>
    <row r="1700" spans="1:30" s="74" customFormat="1" ht="12.95" customHeight="1">
      <c r="A1700" s="75" t="str">
        <f t="shared" si="561"/>
        <v/>
      </c>
      <c r="B1700" s="76">
        <f t="shared" si="562"/>
        <v>424</v>
      </c>
      <c r="C1700" s="77">
        <f t="shared" si="563"/>
        <v>0</v>
      </c>
      <c r="D1700" s="78" t="str">
        <f t="shared" si="564"/>
        <v/>
      </c>
      <c r="E1700" s="79">
        <f t="shared" si="565"/>
        <v>3.1</v>
      </c>
      <c r="F1700" s="80">
        <v>700</v>
      </c>
      <c r="G1700" s="81">
        <v>84.32</v>
      </c>
      <c r="H1700" s="81">
        <v>81.31</v>
      </c>
      <c r="I1700" s="81">
        <v>3.0099999999999909</v>
      </c>
      <c r="J1700" s="81" t="s">
        <v>111</v>
      </c>
      <c r="K1700" s="81" t="s">
        <v>95</v>
      </c>
      <c r="L1700" s="82">
        <v>0</v>
      </c>
      <c r="M1700" s="83" t="s">
        <v>100</v>
      </c>
      <c r="N1700" s="83" t="s">
        <v>100</v>
      </c>
      <c r="O1700" s="83" t="s">
        <v>100</v>
      </c>
      <c r="P1700" s="84">
        <v>0</v>
      </c>
      <c r="Q1700" s="85">
        <f t="shared" si="566"/>
        <v>1</v>
      </c>
      <c r="R1700" s="91">
        <v>16960</v>
      </c>
      <c r="S1700" s="87"/>
      <c r="T1700" s="88">
        <f>IF(S1700=0,0,SUM($S$5:S1700))</f>
        <v>0</v>
      </c>
      <c r="U1700" s="89">
        <f t="shared" si="567"/>
        <v>0</v>
      </c>
      <c r="V1700" s="89">
        <f t="shared" si="568"/>
        <v>0</v>
      </c>
      <c r="W1700" s="90">
        <f t="shared" si="569"/>
        <v>0</v>
      </c>
      <c r="X1700" s="90">
        <f t="shared" si="570"/>
        <v>0</v>
      </c>
      <c r="Y1700" s="89">
        <f t="shared" si="571"/>
        <v>0</v>
      </c>
      <c r="Z1700" s="89">
        <f t="shared" si="572"/>
        <v>0</v>
      </c>
      <c r="AA1700" s="87"/>
      <c r="AB1700" s="87"/>
      <c r="AD1700" s="186" t="s">
        <v>145</v>
      </c>
    </row>
    <row r="1701" spans="1:30" s="74" customFormat="1" ht="12.95" customHeight="1">
      <c r="A1701" s="75" t="str">
        <f t="shared" si="561"/>
        <v/>
      </c>
      <c r="B1701" s="76">
        <f t="shared" si="562"/>
        <v>424</v>
      </c>
      <c r="C1701" s="77">
        <f t="shared" si="563"/>
        <v>8.9</v>
      </c>
      <c r="D1701" s="78" t="str">
        <f t="shared" si="564"/>
        <v/>
      </c>
      <c r="E1701" s="79">
        <f t="shared" si="565"/>
        <v>8.9</v>
      </c>
      <c r="F1701" s="80">
        <v>700</v>
      </c>
      <c r="G1701" s="81">
        <v>84.86</v>
      </c>
      <c r="H1701" s="81">
        <v>81.93</v>
      </c>
      <c r="I1701" s="81">
        <v>2.9299999999999926</v>
      </c>
      <c r="J1701" s="81" t="s">
        <v>111</v>
      </c>
      <c r="K1701" s="81" t="s">
        <v>95</v>
      </c>
      <c r="L1701" s="82">
        <v>0</v>
      </c>
      <c r="M1701" s="83" t="s">
        <v>100</v>
      </c>
      <c r="N1701" s="83" t="s">
        <v>100</v>
      </c>
      <c r="O1701" s="83" t="s">
        <v>100</v>
      </c>
      <c r="P1701" s="84">
        <v>0</v>
      </c>
      <c r="Q1701" s="85">
        <f t="shared" si="566"/>
        <v>1</v>
      </c>
      <c r="R1701" s="91">
        <v>16968.900000000001</v>
      </c>
      <c r="S1701" s="87"/>
      <c r="T1701" s="88">
        <f>IF(S1701=0,0,SUM($S$5:S1701))</f>
        <v>0</v>
      </c>
      <c r="U1701" s="89">
        <f t="shared" si="567"/>
        <v>0</v>
      </c>
      <c r="V1701" s="89">
        <f t="shared" si="568"/>
        <v>0</v>
      </c>
      <c r="W1701" s="90">
        <f t="shared" si="569"/>
        <v>0</v>
      </c>
      <c r="X1701" s="90">
        <f t="shared" si="570"/>
        <v>0</v>
      </c>
      <c r="Y1701" s="89">
        <f t="shared" si="571"/>
        <v>0</v>
      </c>
      <c r="Z1701" s="89">
        <f t="shared" si="572"/>
        <v>0</v>
      </c>
      <c r="AA1701" s="87"/>
      <c r="AB1701" s="87"/>
      <c r="AD1701" s="186" t="s">
        <v>145</v>
      </c>
    </row>
    <row r="1702" spans="1:30" s="74" customFormat="1" ht="12.95" customHeight="1">
      <c r="A1702" s="75" t="str">
        <f t="shared" si="561"/>
        <v/>
      </c>
      <c r="B1702" s="76">
        <f t="shared" si="562"/>
        <v>424</v>
      </c>
      <c r="C1702" s="77">
        <f t="shared" si="563"/>
        <v>26.1</v>
      </c>
      <c r="D1702" s="78" t="str">
        <f t="shared" si="564"/>
        <v/>
      </c>
      <c r="E1702" s="79">
        <f t="shared" si="565"/>
        <v>17.2</v>
      </c>
      <c r="F1702" s="80">
        <v>700</v>
      </c>
      <c r="G1702" s="81">
        <v>85.92</v>
      </c>
      <c r="H1702" s="81">
        <v>83.14</v>
      </c>
      <c r="I1702" s="81">
        <v>2.7800000000000011</v>
      </c>
      <c r="J1702" s="81" t="s">
        <v>111</v>
      </c>
      <c r="K1702" s="81" t="s">
        <v>95</v>
      </c>
      <c r="L1702" s="82">
        <v>0</v>
      </c>
      <c r="M1702" s="83" t="s">
        <v>104</v>
      </c>
      <c r="N1702" s="83" t="s">
        <v>100</v>
      </c>
      <c r="O1702" s="83" t="s">
        <v>100</v>
      </c>
      <c r="P1702" s="84">
        <v>0</v>
      </c>
      <c r="Q1702" s="85">
        <f t="shared" si="566"/>
        <v>1</v>
      </c>
      <c r="R1702" s="91">
        <v>16986.099999999999</v>
      </c>
      <c r="S1702" s="87"/>
      <c r="T1702" s="88">
        <f>IF(S1702=0,0,SUM($S$5:S1702))</f>
        <v>0</v>
      </c>
      <c r="U1702" s="89">
        <f t="shared" si="567"/>
        <v>0</v>
      </c>
      <c r="V1702" s="89">
        <f t="shared" si="568"/>
        <v>0</v>
      </c>
      <c r="W1702" s="90">
        <f t="shared" si="569"/>
        <v>0</v>
      </c>
      <c r="X1702" s="90">
        <f t="shared" si="570"/>
        <v>0</v>
      </c>
      <c r="Y1702" s="89">
        <f t="shared" si="571"/>
        <v>0</v>
      </c>
      <c r="Z1702" s="89">
        <f t="shared" si="572"/>
        <v>0</v>
      </c>
      <c r="AA1702" s="87"/>
      <c r="AB1702" s="87"/>
      <c r="AD1702" s="186" t="s">
        <v>145</v>
      </c>
    </row>
    <row r="1703" spans="1:30" s="74" customFormat="1" ht="12.95" customHeight="1">
      <c r="A1703" s="75" t="str">
        <f t="shared" si="561"/>
        <v/>
      </c>
      <c r="B1703" s="76">
        <f t="shared" si="562"/>
        <v>424</v>
      </c>
      <c r="C1703" s="77">
        <f t="shared" si="563"/>
        <v>38.299999999999997</v>
      </c>
      <c r="D1703" s="78" t="str">
        <f t="shared" si="564"/>
        <v/>
      </c>
      <c r="E1703" s="79">
        <f t="shared" si="565"/>
        <v>12.2</v>
      </c>
      <c r="F1703" s="80">
        <v>700</v>
      </c>
      <c r="G1703" s="81">
        <v>86.67</v>
      </c>
      <c r="H1703" s="81">
        <v>84</v>
      </c>
      <c r="I1703" s="81">
        <v>2.6700000000000017</v>
      </c>
      <c r="J1703" s="81" t="s">
        <v>111</v>
      </c>
      <c r="K1703" s="81" t="s">
        <v>95</v>
      </c>
      <c r="L1703" s="82">
        <v>0</v>
      </c>
      <c r="M1703" s="83" t="s">
        <v>104</v>
      </c>
      <c r="N1703" s="83" t="s">
        <v>100</v>
      </c>
      <c r="O1703" s="83" t="s">
        <v>100</v>
      </c>
      <c r="P1703" s="84">
        <v>0</v>
      </c>
      <c r="Q1703" s="85">
        <f t="shared" si="566"/>
        <v>1</v>
      </c>
      <c r="R1703" s="91">
        <v>16998.3</v>
      </c>
      <c r="S1703" s="87"/>
      <c r="T1703" s="88">
        <f>IF(S1703=0,0,SUM($S$5:S1703))</f>
        <v>0</v>
      </c>
      <c r="U1703" s="89">
        <f t="shared" si="567"/>
        <v>0</v>
      </c>
      <c r="V1703" s="89">
        <f t="shared" si="568"/>
        <v>0</v>
      </c>
      <c r="W1703" s="90">
        <f t="shared" si="569"/>
        <v>0</v>
      </c>
      <c r="X1703" s="90">
        <f t="shared" si="570"/>
        <v>0</v>
      </c>
      <c r="Y1703" s="89">
        <f t="shared" si="571"/>
        <v>0</v>
      </c>
      <c r="Z1703" s="89">
        <f t="shared" si="572"/>
        <v>0</v>
      </c>
      <c r="AA1703" s="87"/>
      <c r="AB1703" s="87"/>
      <c r="AD1703" s="186" t="s">
        <v>145</v>
      </c>
    </row>
    <row r="1704" spans="1:30" s="74" customFormat="1" ht="12.95" customHeight="1">
      <c r="A1704" s="75" t="str">
        <f t="shared" si="561"/>
        <v/>
      </c>
      <c r="B1704" s="76">
        <f t="shared" si="562"/>
        <v>425</v>
      </c>
      <c r="C1704" s="77">
        <f t="shared" si="563"/>
        <v>0</v>
      </c>
      <c r="D1704" s="78" t="str">
        <f t="shared" si="564"/>
        <v/>
      </c>
      <c r="E1704" s="79">
        <f t="shared" si="565"/>
        <v>1.7</v>
      </c>
      <c r="F1704" s="80">
        <v>700</v>
      </c>
      <c r="G1704" s="81">
        <v>86.78</v>
      </c>
      <c r="H1704" s="81">
        <v>84.12</v>
      </c>
      <c r="I1704" s="81">
        <v>2.6599999999999966</v>
      </c>
      <c r="J1704" s="81" t="s">
        <v>111</v>
      </c>
      <c r="K1704" s="81" t="s">
        <v>95</v>
      </c>
      <c r="L1704" s="82">
        <v>0</v>
      </c>
      <c r="M1704" s="83" t="s">
        <v>100</v>
      </c>
      <c r="N1704" s="83" t="s">
        <v>100</v>
      </c>
      <c r="O1704" s="83" t="s">
        <v>100</v>
      </c>
      <c r="P1704" s="84">
        <v>0</v>
      </c>
      <c r="Q1704" s="85">
        <f t="shared" si="566"/>
        <v>1</v>
      </c>
      <c r="R1704" s="91">
        <v>17000</v>
      </c>
      <c r="S1704" s="87"/>
      <c r="T1704" s="88">
        <f>IF(S1704=0,0,SUM($S$5:S1704))</f>
        <v>0</v>
      </c>
      <c r="U1704" s="89">
        <f t="shared" si="567"/>
        <v>0</v>
      </c>
      <c r="V1704" s="89">
        <f t="shared" si="568"/>
        <v>0</v>
      </c>
      <c r="W1704" s="90">
        <f t="shared" si="569"/>
        <v>0</v>
      </c>
      <c r="X1704" s="90">
        <f t="shared" si="570"/>
        <v>0</v>
      </c>
      <c r="Y1704" s="89">
        <f t="shared" si="571"/>
        <v>0</v>
      </c>
      <c r="Z1704" s="89">
        <f t="shared" si="572"/>
        <v>0</v>
      </c>
      <c r="AA1704" s="87"/>
      <c r="AB1704" s="87"/>
      <c r="AD1704" s="186" t="s">
        <v>145</v>
      </c>
    </row>
    <row r="1705" spans="1:30" s="74" customFormat="1" ht="12.95" customHeight="1">
      <c r="A1705" s="75" t="str">
        <f t="shared" si="561"/>
        <v/>
      </c>
      <c r="B1705" s="76">
        <f t="shared" si="562"/>
        <v>425</v>
      </c>
      <c r="C1705" s="77">
        <f t="shared" si="563"/>
        <v>17.8</v>
      </c>
      <c r="D1705" s="78" t="str">
        <f t="shared" si="564"/>
        <v/>
      </c>
      <c r="E1705" s="79">
        <f t="shared" si="565"/>
        <v>17.8</v>
      </c>
      <c r="F1705" s="80">
        <v>700</v>
      </c>
      <c r="G1705" s="81">
        <v>87.87</v>
      </c>
      <c r="H1705" s="81">
        <v>85.37</v>
      </c>
      <c r="I1705" s="81">
        <v>2.5</v>
      </c>
      <c r="J1705" s="81" t="s">
        <v>111</v>
      </c>
      <c r="K1705" s="81" t="s">
        <v>95</v>
      </c>
      <c r="L1705" s="82">
        <v>0</v>
      </c>
      <c r="M1705" s="83" t="s">
        <v>104</v>
      </c>
      <c r="N1705" s="83" t="s">
        <v>100</v>
      </c>
      <c r="O1705" s="83" t="s">
        <v>100</v>
      </c>
      <c r="P1705" s="84">
        <v>0</v>
      </c>
      <c r="Q1705" s="85">
        <f t="shared" si="566"/>
        <v>1</v>
      </c>
      <c r="R1705" s="91">
        <v>17017.8</v>
      </c>
      <c r="S1705" s="87"/>
      <c r="T1705" s="88">
        <f>IF(S1705=0,0,SUM($S$5:S1705))</f>
        <v>0</v>
      </c>
      <c r="U1705" s="89">
        <f t="shared" si="567"/>
        <v>0</v>
      </c>
      <c r="V1705" s="89">
        <f t="shared" si="568"/>
        <v>0</v>
      </c>
      <c r="W1705" s="90">
        <f t="shared" si="569"/>
        <v>0</v>
      </c>
      <c r="X1705" s="90">
        <f t="shared" si="570"/>
        <v>0</v>
      </c>
      <c r="Y1705" s="89">
        <f t="shared" si="571"/>
        <v>0</v>
      </c>
      <c r="Z1705" s="89">
        <f t="shared" si="572"/>
        <v>0</v>
      </c>
      <c r="AA1705" s="87"/>
      <c r="AB1705" s="87"/>
      <c r="AD1705" s="186" t="s">
        <v>145</v>
      </c>
    </row>
    <row r="1706" spans="1:30" s="74" customFormat="1" ht="12.95" customHeight="1">
      <c r="A1706" s="75" t="str">
        <f t="shared" si="561"/>
        <v/>
      </c>
      <c r="B1706" s="76">
        <f t="shared" si="562"/>
        <v>425</v>
      </c>
      <c r="C1706" s="77">
        <f t="shared" si="563"/>
        <v>32.299999999999997</v>
      </c>
      <c r="D1706" s="78" t="str">
        <f t="shared" si="564"/>
        <v/>
      </c>
      <c r="E1706" s="79">
        <f t="shared" si="565"/>
        <v>14.5</v>
      </c>
      <c r="F1706" s="80">
        <v>700</v>
      </c>
      <c r="G1706" s="81">
        <v>88.77</v>
      </c>
      <c r="H1706" s="81">
        <v>86.39</v>
      </c>
      <c r="I1706" s="81">
        <v>2.3799999999999955</v>
      </c>
      <c r="J1706" s="81" t="s">
        <v>111</v>
      </c>
      <c r="K1706" s="81" t="s">
        <v>95</v>
      </c>
      <c r="L1706" s="82">
        <v>0</v>
      </c>
      <c r="M1706" s="83" t="s">
        <v>104</v>
      </c>
      <c r="N1706" s="83" t="s">
        <v>100</v>
      </c>
      <c r="O1706" s="83" t="s">
        <v>100</v>
      </c>
      <c r="P1706" s="84">
        <v>0</v>
      </c>
      <c r="Q1706" s="85">
        <f t="shared" si="566"/>
        <v>1</v>
      </c>
      <c r="R1706" s="91">
        <v>17032.3</v>
      </c>
      <c r="S1706" s="87"/>
      <c r="T1706" s="88">
        <f>IF(S1706=0,0,SUM($S$5:S1706))</f>
        <v>0</v>
      </c>
      <c r="U1706" s="89">
        <f t="shared" si="567"/>
        <v>0</v>
      </c>
      <c r="V1706" s="89">
        <f t="shared" si="568"/>
        <v>0</v>
      </c>
      <c r="W1706" s="90">
        <f t="shared" si="569"/>
        <v>0</v>
      </c>
      <c r="X1706" s="90">
        <f t="shared" si="570"/>
        <v>0</v>
      </c>
      <c r="Y1706" s="89">
        <f t="shared" si="571"/>
        <v>0</v>
      </c>
      <c r="Z1706" s="89">
        <f t="shared" si="572"/>
        <v>0</v>
      </c>
      <c r="AA1706" s="87"/>
      <c r="AB1706" s="87"/>
      <c r="AD1706" s="186" t="s">
        <v>145</v>
      </c>
    </row>
    <row r="1707" spans="1:30" s="74" customFormat="1" ht="12.95" customHeight="1">
      <c r="A1707" s="75" t="str">
        <f t="shared" si="561"/>
        <v/>
      </c>
      <c r="B1707" s="76">
        <f t="shared" si="562"/>
        <v>426</v>
      </c>
      <c r="C1707" s="77">
        <f t="shared" si="563"/>
        <v>0</v>
      </c>
      <c r="D1707" s="78" t="str">
        <f t="shared" si="564"/>
        <v/>
      </c>
      <c r="E1707" s="79">
        <f t="shared" si="565"/>
        <v>7.7</v>
      </c>
      <c r="F1707" s="80">
        <v>700</v>
      </c>
      <c r="G1707" s="81">
        <v>89.24</v>
      </c>
      <c r="H1707" s="81">
        <v>86.93</v>
      </c>
      <c r="I1707" s="81">
        <v>2.3099999999999881</v>
      </c>
      <c r="J1707" s="81" t="s">
        <v>111</v>
      </c>
      <c r="K1707" s="81" t="s">
        <v>95</v>
      </c>
      <c r="L1707" s="82">
        <v>0</v>
      </c>
      <c r="M1707" s="83" t="s">
        <v>100</v>
      </c>
      <c r="N1707" s="83" t="s">
        <v>100</v>
      </c>
      <c r="O1707" s="83" t="s">
        <v>100</v>
      </c>
      <c r="P1707" s="84">
        <v>0</v>
      </c>
      <c r="Q1707" s="85">
        <f t="shared" si="566"/>
        <v>1</v>
      </c>
      <c r="R1707" s="91">
        <v>17040</v>
      </c>
      <c r="S1707" s="87"/>
      <c r="T1707" s="88">
        <f>IF(S1707=0,0,SUM($S$5:S1707))</f>
        <v>0</v>
      </c>
      <c r="U1707" s="89">
        <f t="shared" si="567"/>
        <v>0</v>
      </c>
      <c r="V1707" s="89">
        <f t="shared" si="568"/>
        <v>0</v>
      </c>
      <c r="W1707" s="90">
        <f t="shared" si="569"/>
        <v>0</v>
      </c>
      <c r="X1707" s="90">
        <f t="shared" si="570"/>
        <v>0</v>
      </c>
      <c r="Y1707" s="89">
        <f t="shared" si="571"/>
        <v>0</v>
      </c>
      <c r="Z1707" s="89">
        <f t="shared" si="572"/>
        <v>0</v>
      </c>
      <c r="AA1707" s="87"/>
      <c r="AB1707" s="87"/>
      <c r="AD1707" s="186" t="s">
        <v>145</v>
      </c>
    </row>
    <row r="1708" spans="1:30" s="74" customFormat="1" ht="12.95" customHeight="1">
      <c r="A1708" s="75" t="str">
        <f t="shared" si="561"/>
        <v/>
      </c>
      <c r="B1708" s="76">
        <f t="shared" si="562"/>
        <v>426</v>
      </c>
      <c r="C1708" s="77">
        <f t="shared" si="563"/>
        <v>8.9</v>
      </c>
      <c r="D1708" s="78" t="str">
        <f t="shared" si="564"/>
        <v/>
      </c>
      <c r="E1708" s="79">
        <f t="shared" si="565"/>
        <v>8.9</v>
      </c>
      <c r="F1708" s="80">
        <v>700</v>
      </c>
      <c r="G1708" s="81">
        <v>89.79</v>
      </c>
      <c r="H1708" s="81">
        <v>87.55</v>
      </c>
      <c r="I1708" s="81">
        <v>2.2400000000000091</v>
      </c>
      <c r="J1708" s="81" t="s">
        <v>111</v>
      </c>
      <c r="K1708" s="81" t="s">
        <v>95</v>
      </c>
      <c r="L1708" s="82">
        <v>0</v>
      </c>
      <c r="M1708" s="83" t="s">
        <v>100</v>
      </c>
      <c r="N1708" s="83" t="s">
        <v>100</v>
      </c>
      <c r="O1708" s="83" t="s">
        <v>100</v>
      </c>
      <c r="P1708" s="84">
        <v>0</v>
      </c>
      <c r="Q1708" s="85">
        <f t="shared" si="566"/>
        <v>1</v>
      </c>
      <c r="R1708" s="91">
        <v>17048.900000000001</v>
      </c>
      <c r="S1708" s="87"/>
      <c r="T1708" s="88">
        <f>IF(S1708=0,0,SUM($S$5:S1708))</f>
        <v>0</v>
      </c>
      <c r="U1708" s="89">
        <f t="shared" si="567"/>
        <v>0</v>
      </c>
      <c r="V1708" s="89">
        <f t="shared" si="568"/>
        <v>0</v>
      </c>
      <c r="W1708" s="90">
        <f t="shared" si="569"/>
        <v>0</v>
      </c>
      <c r="X1708" s="90">
        <f t="shared" si="570"/>
        <v>0</v>
      </c>
      <c r="Y1708" s="89">
        <f t="shared" si="571"/>
        <v>0</v>
      </c>
      <c r="Z1708" s="89">
        <f t="shared" si="572"/>
        <v>0</v>
      </c>
      <c r="AA1708" s="87"/>
      <c r="AB1708" s="87"/>
      <c r="AD1708" s="186" t="s">
        <v>145</v>
      </c>
    </row>
    <row r="1709" spans="1:30" s="74" customFormat="1" ht="12.95" customHeight="1">
      <c r="A1709" s="75" t="str">
        <f t="shared" si="561"/>
        <v/>
      </c>
      <c r="B1709" s="76">
        <f t="shared" si="562"/>
        <v>427</v>
      </c>
      <c r="C1709" s="77">
        <f t="shared" si="563"/>
        <v>0</v>
      </c>
      <c r="D1709" s="78" t="str">
        <f t="shared" si="564"/>
        <v/>
      </c>
      <c r="E1709" s="79">
        <f t="shared" si="565"/>
        <v>31.1</v>
      </c>
      <c r="F1709" s="80">
        <v>700</v>
      </c>
      <c r="G1709" s="81">
        <v>91.71</v>
      </c>
      <c r="H1709" s="81">
        <v>89.73</v>
      </c>
      <c r="I1709" s="81">
        <v>1.9799999999999898</v>
      </c>
      <c r="J1709" s="81" t="s">
        <v>111</v>
      </c>
      <c r="K1709" s="81" t="s">
        <v>95</v>
      </c>
      <c r="L1709" s="82">
        <v>0</v>
      </c>
      <c r="M1709" s="83" t="s">
        <v>100</v>
      </c>
      <c r="N1709" s="83" t="s">
        <v>100</v>
      </c>
      <c r="O1709" s="83" t="s">
        <v>100</v>
      </c>
      <c r="P1709" s="84">
        <v>0</v>
      </c>
      <c r="Q1709" s="85">
        <f t="shared" si="566"/>
        <v>1</v>
      </c>
      <c r="R1709" s="91">
        <v>17080</v>
      </c>
      <c r="S1709" s="87"/>
      <c r="T1709" s="88">
        <f>IF(S1709=0,0,SUM($S$5:S1709))</f>
        <v>0</v>
      </c>
      <c r="U1709" s="89">
        <f t="shared" si="567"/>
        <v>0</v>
      </c>
      <c r="V1709" s="89">
        <f t="shared" si="568"/>
        <v>0</v>
      </c>
      <c r="W1709" s="90">
        <f t="shared" si="569"/>
        <v>0</v>
      </c>
      <c r="X1709" s="90">
        <f t="shared" si="570"/>
        <v>0</v>
      </c>
      <c r="Y1709" s="89">
        <f t="shared" si="571"/>
        <v>0</v>
      </c>
      <c r="Z1709" s="89">
        <f t="shared" si="572"/>
        <v>0</v>
      </c>
      <c r="AA1709" s="87"/>
      <c r="AB1709" s="87"/>
      <c r="AD1709" s="186" t="s">
        <v>145</v>
      </c>
    </row>
    <row r="1710" spans="1:30" s="74" customFormat="1" ht="12.95" customHeight="1">
      <c r="A1710" s="75" t="str">
        <f t="shared" si="561"/>
        <v/>
      </c>
      <c r="B1710" s="76">
        <f t="shared" si="562"/>
        <v>427</v>
      </c>
      <c r="C1710" s="77">
        <f t="shared" si="563"/>
        <v>8.9</v>
      </c>
      <c r="D1710" s="78" t="str">
        <f t="shared" si="564"/>
        <v/>
      </c>
      <c r="E1710" s="79">
        <f t="shared" si="565"/>
        <v>8.9</v>
      </c>
      <c r="F1710" s="80">
        <v>700</v>
      </c>
      <c r="G1710" s="81">
        <v>92.26</v>
      </c>
      <c r="H1710" s="81">
        <v>90.36</v>
      </c>
      <c r="I1710" s="81">
        <v>1.9000000000000057</v>
      </c>
      <c r="J1710" s="81" t="s">
        <v>111</v>
      </c>
      <c r="K1710" s="81" t="s">
        <v>95</v>
      </c>
      <c r="L1710" s="82">
        <v>0</v>
      </c>
      <c r="M1710" s="83" t="s">
        <v>100</v>
      </c>
      <c r="N1710" s="83" t="s">
        <v>100</v>
      </c>
      <c r="O1710" s="83" t="s">
        <v>100</v>
      </c>
      <c r="P1710" s="84">
        <v>0</v>
      </c>
      <c r="Q1710" s="85">
        <f t="shared" si="566"/>
        <v>1</v>
      </c>
      <c r="R1710" s="91">
        <v>17088.900000000001</v>
      </c>
      <c r="S1710" s="87"/>
      <c r="T1710" s="88">
        <f>IF(S1710=0,0,SUM($S$5:S1710))</f>
        <v>0</v>
      </c>
      <c r="U1710" s="89">
        <f t="shared" si="567"/>
        <v>0</v>
      </c>
      <c r="V1710" s="89">
        <f t="shared" si="568"/>
        <v>0</v>
      </c>
      <c r="W1710" s="90">
        <f t="shared" si="569"/>
        <v>0</v>
      </c>
      <c r="X1710" s="90">
        <f t="shared" si="570"/>
        <v>0</v>
      </c>
      <c r="Y1710" s="89">
        <f t="shared" si="571"/>
        <v>0</v>
      </c>
      <c r="Z1710" s="89">
        <f t="shared" si="572"/>
        <v>0</v>
      </c>
      <c r="AA1710" s="87"/>
      <c r="AB1710" s="87"/>
      <c r="AD1710" s="186" t="s">
        <v>145</v>
      </c>
    </row>
    <row r="1711" spans="1:30" s="74" customFormat="1" ht="12.95" customHeight="1">
      <c r="A1711" s="75" t="str">
        <f t="shared" si="561"/>
        <v/>
      </c>
      <c r="B1711" s="76">
        <f t="shared" si="562"/>
        <v>428</v>
      </c>
      <c r="C1711" s="77">
        <f t="shared" si="563"/>
        <v>0</v>
      </c>
      <c r="D1711" s="78" t="str">
        <f t="shared" si="564"/>
        <v/>
      </c>
      <c r="E1711" s="79">
        <f t="shared" si="565"/>
        <v>31.1</v>
      </c>
      <c r="F1711" s="80">
        <v>700</v>
      </c>
      <c r="G1711" s="81">
        <v>93.41</v>
      </c>
      <c r="H1711" s="81">
        <v>91.509999999999991</v>
      </c>
      <c r="I1711" s="81">
        <v>1.9000000000000057</v>
      </c>
      <c r="J1711" s="81" t="s">
        <v>111</v>
      </c>
      <c r="K1711" s="81" t="s">
        <v>95</v>
      </c>
      <c r="L1711" s="82">
        <v>0</v>
      </c>
      <c r="M1711" s="83" t="s">
        <v>100</v>
      </c>
      <c r="N1711" s="83" t="s">
        <v>100</v>
      </c>
      <c r="O1711" s="83" t="s">
        <v>100</v>
      </c>
      <c r="P1711" s="84">
        <v>0</v>
      </c>
      <c r="Q1711" s="85">
        <f t="shared" si="566"/>
        <v>1</v>
      </c>
      <c r="R1711" s="91">
        <v>17120</v>
      </c>
      <c r="S1711" s="87"/>
      <c r="T1711" s="88">
        <f>IF(S1711=0,0,SUM($S$5:S1711))</f>
        <v>0</v>
      </c>
      <c r="U1711" s="89">
        <f t="shared" si="567"/>
        <v>0</v>
      </c>
      <c r="V1711" s="89">
        <f t="shared" si="568"/>
        <v>0</v>
      </c>
      <c r="W1711" s="90">
        <f t="shared" si="569"/>
        <v>0</v>
      </c>
      <c r="X1711" s="90">
        <f t="shared" si="570"/>
        <v>0</v>
      </c>
      <c r="Y1711" s="89">
        <f t="shared" si="571"/>
        <v>0</v>
      </c>
      <c r="Z1711" s="89">
        <f t="shared" si="572"/>
        <v>0</v>
      </c>
      <c r="AA1711" s="87"/>
      <c r="AB1711" s="87"/>
      <c r="AD1711" s="186" t="s">
        <v>145</v>
      </c>
    </row>
    <row r="1712" spans="1:30" s="74" customFormat="1" ht="12.95" customHeight="1">
      <c r="A1712" s="75" t="str">
        <f t="shared" si="561"/>
        <v/>
      </c>
      <c r="B1712" s="76">
        <f t="shared" si="562"/>
        <v>428</v>
      </c>
      <c r="C1712" s="77">
        <f t="shared" si="563"/>
        <v>8.9</v>
      </c>
      <c r="D1712" s="78" t="str">
        <f t="shared" si="564"/>
        <v/>
      </c>
      <c r="E1712" s="79">
        <f t="shared" si="565"/>
        <v>8.9</v>
      </c>
      <c r="F1712" s="80">
        <v>700</v>
      </c>
      <c r="G1712" s="81">
        <v>93.73</v>
      </c>
      <c r="H1712" s="81">
        <v>91.83</v>
      </c>
      <c r="I1712" s="81">
        <v>1.9000000000000057</v>
      </c>
      <c r="J1712" s="81" t="s">
        <v>111</v>
      </c>
      <c r="K1712" s="81" t="s">
        <v>95</v>
      </c>
      <c r="L1712" s="82">
        <v>0</v>
      </c>
      <c r="M1712" s="83" t="s">
        <v>100</v>
      </c>
      <c r="N1712" s="83" t="s">
        <v>100</v>
      </c>
      <c r="O1712" s="83" t="s">
        <v>100</v>
      </c>
      <c r="P1712" s="84">
        <v>0</v>
      </c>
      <c r="Q1712" s="85">
        <f t="shared" si="566"/>
        <v>1</v>
      </c>
      <c r="R1712" s="91">
        <v>17128.900000000001</v>
      </c>
      <c r="S1712" s="87"/>
      <c r="T1712" s="88">
        <f>IF(S1712=0,0,SUM($S$5:S1712))</f>
        <v>0</v>
      </c>
      <c r="U1712" s="89">
        <f t="shared" si="567"/>
        <v>0</v>
      </c>
      <c r="V1712" s="89">
        <f t="shared" si="568"/>
        <v>0</v>
      </c>
      <c r="W1712" s="90">
        <f t="shared" si="569"/>
        <v>0</v>
      </c>
      <c r="X1712" s="90">
        <f t="shared" si="570"/>
        <v>0</v>
      </c>
      <c r="Y1712" s="89">
        <f t="shared" si="571"/>
        <v>0</v>
      </c>
      <c r="Z1712" s="89">
        <f t="shared" si="572"/>
        <v>0</v>
      </c>
      <c r="AA1712" s="87"/>
      <c r="AB1712" s="87"/>
      <c r="AD1712" s="186" t="s">
        <v>145</v>
      </c>
    </row>
    <row r="1713" spans="1:30" s="74" customFormat="1" ht="12.95" customHeight="1">
      <c r="A1713" s="75" t="str">
        <f t="shared" si="561"/>
        <v/>
      </c>
      <c r="B1713" s="76">
        <f t="shared" si="562"/>
        <v>429</v>
      </c>
      <c r="C1713" s="77">
        <f t="shared" si="563"/>
        <v>0</v>
      </c>
      <c r="D1713" s="78" t="str">
        <f t="shared" si="564"/>
        <v/>
      </c>
      <c r="E1713" s="79">
        <f t="shared" si="565"/>
        <v>31.1</v>
      </c>
      <c r="F1713" s="80">
        <v>700</v>
      </c>
      <c r="G1713" s="81">
        <v>94.88</v>
      </c>
      <c r="H1713" s="81">
        <v>92.97999999999999</v>
      </c>
      <c r="I1713" s="81">
        <v>1.9000000000000057</v>
      </c>
      <c r="J1713" s="81" t="s">
        <v>111</v>
      </c>
      <c r="K1713" s="81" t="s">
        <v>95</v>
      </c>
      <c r="L1713" s="82">
        <v>0</v>
      </c>
      <c r="M1713" s="83" t="s">
        <v>100</v>
      </c>
      <c r="N1713" s="83" t="s">
        <v>100</v>
      </c>
      <c r="O1713" s="83" t="s">
        <v>100</v>
      </c>
      <c r="P1713" s="84">
        <v>0</v>
      </c>
      <c r="Q1713" s="85">
        <f t="shared" si="566"/>
        <v>1</v>
      </c>
      <c r="R1713" s="91">
        <v>17160</v>
      </c>
      <c r="S1713" s="87"/>
      <c r="T1713" s="88">
        <f>IF(S1713=0,0,SUM($S$5:S1713))</f>
        <v>0</v>
      </c>
      <c r="U1713" s="89">
        <f t="shared" si="567"/>
        <v>0</v>
      </c>
      <c r="V1713" s="89">
        <f t="shared" si="568"/>
        <v>0</v>
      </c>
      <c r="W1713" s="90">
        <f t="shared" si="569"/>
        <v>0</v>
      </c>
      <c r="X1713" s="90">
        <f t="shared" si="570"/>
        <v>0</v>
      </c>
      <c r="Y1713" s="89">
        <f t="shared" si="571"/>
        <v>0</v>
      </c>
      <c r="Z1713" s="89">
        <f t="shared" si="572"/>
        <v>0</v>
      </c>
      <c r="AA1713" s="87"/>
      <c r="AB1713" s="87"/>
      <c r="AD1713" s="186" t="s">
        <v>145</v>
      </c>
    </row>
    <row r="1714" spans="1:30" s="74" customFormat="1" ht="12.95" customHeight="1">
      <c r="A1714" s="75" t="str">
        <f t="shared" si="561"/>
        <v/>
      </c>
      <c r="B1714" s="76">
        <f t="shared" si="562"/>
        <v>429</v>
      </c>
      <c r="C1714" s="77">
        <f t="shared" si="563"/>
        <v>8.9</v>
      </c>
      <c r="D1714" s="78" t="str">
        <f t="shared" si="564"/>
        <v/>
      </c>
      <c r="E1714" s="79">
        <f t="shared" si="565"/>
        <v>8.9</v>
      </c>
      <c r="F1714" s="80">
        <v>700</v>
      </c>
      <c r="G1714" s="81">
        <v>95.21</v>
      </c>
      <c r="H1714" s="81">
        <v>93.309999999999988</v>
      </c>
      <c r="I1714" s="81">
        <v>1.9000000000000057</v>
      </c>
      <c r="J1714" s="81" t="s">
        <v>111</v>
      </c>
      <c r="K1714" s="81" t="s">
        <v>95</v>
      </c>
      <c r="L1714" s="82">
        <v>0</v>
      </c>
      <c r="M1714" s="83" t="s">
        <v>100</v>
      </c>
      <c r="N1714" s="83" t="s">
        <v>100</v>
      </c>
      <c r="O1714" s="83" t="s">
        <v>100</v>
      </c>
      <c r="P1714" s="84">
        <v>0</v>
      </c>
      <c r="Q1714" s="85">
        <f t="shared" si="566"/>
        <v>1</v>
      </c>
      <c r="R1714" s="91">
        <v>17168.900000000001</v>
      </c>
      <c r="S1714" s="87"/>
      <c r="T1714" s="88">
        <f>IF(S1714=0,0,SUM($S$5:S1714))</f>
        <v>0</v>
      </c>
      <c r="U1714" s="89">
        <f t="shared" si="567"/>
        <v>0</v>
      </c>
      <c r="V1714" s="89">
        <f t="shared" si="568"/>
        <v>0</v>
      </c>
      <c r="W1714" s="90">
        <f t="shared" si="569"/>
        <v>0</v>
      </c>
      <c r="X1714" s="90">
        <f t="shared" si="570"/>
        <v>0</v>
      </c>
      <c r="Y1714" s="89">
        <f t="shared" si="571"/>
        <v>0</v>
      </c>
      <c r="Z1714" s="89">
        <f t="shared" si="572"/>
        <v>0</v>
      </c>
      <c r="AA1714" s="87"/>
      <c r="AB1714" s="87"/>
      <c r="AD1714" s="186" t="s">
        <v>145</v>
      </c>
    </row>
    <row r="1715" spans="1:30" s="74" customFormat="1" ht="12.95" customHeight="1">
      <c r="A1715" s="75" t="str">
        <f t="shared" si="561"/>
        <v/>
      </c>
      <c r="B1715" s="76">
        <f t="shared" si="562"/>
        <v>429</v>
      </c>
      <c r="C1715" s="77">
        <f t="shared" si="563"/>
        <v>17</v>
      </c>
      <c r="D1715" s="78" t="str">
        <f t="shared" si="564"/>
        <v/>
      </c>
      <c r="E1715" s="79">
        <f t="shared" si="565"/>
        <v>8.1</v>
      </c>
      <c r="F1715" s="80">
        <v>700</v>
      </c>
      <c r="G1715" s="81">
        <v>95.51</v>
      </c>
      <c r="H1715" s="81">
        <v>93.38</v>
      </c>
      <c r="I1715" s="81">
        <v>2.1300000000000097</v>
      </c>
      <c r="J1715" s="81" t="s">
        <v>111</v>
      </c>
      <c r="K1715" s="81" t="s">
        <v>95</v>
      </c>
      <c r="L1715" s="82">
        <v>0</v>
      </c>
      <c r="M1715" s="83" t="s">
        <v>104</v>
      </c>
      <c r="N1715" s="83" t="s">
        <v>100</v>
      </c>
      <c r="O1715" s="83" t="s">
        <v>100</v>
      </c>
      <c r="P1715" s="84">
        <v>0</v>
      </c>
      <c r="Q1715" s="85">
        <f t="shared" si="566"/>
        <v>1</v>
      </c>
      <c r="R1715" s="91">
        <v>17177</v>
      </c>
      <c r="S1715" s="87"/>
      <c r="T1715" s="88">
        <f>IF(S1715=0,0,SUM($S$5:S1715))</f>
        <v>0</v>
      </c>
      <c r="U1715" s="89">
        <f t="shared" si="567"/>
        <v>0</v>
      </c>
      <c r="V1715" s="89">
        <f t="shared" si="568"/>
        <v>0</v>
      </c>
      <c r="W1715" s="90">
        <f t="shared" si="569"/>
        <v>0</v>
      </c>
      <c r="X1715" s="90">
        <f t="shared" si="570"/>
        <v>0</v>
      </c>
      <c r="Y1715" s="89">
        <f t="shared" si="571"/>
        <v>0</v>
      </c>
      <c r="Z1715" s="89">
        <f t="shared" si="572"/>
        <v>0</v>
      </c>
      <c r="AA1715" s="87"/>
      <c r="AB1715" s="87"/>
      <c r="AD1715" s="186" t="s">
        <v>145</v>
      </c>
    </row>
    <row r="1716" spans="1:30" s="74" customFormat="1" ht="12.95" customHeight="1">
      <c r="A1716" s="75" t="str">
        <f t="shared" si="561"/>
        <v/>
      </c>
      <c r="B1716" s="76">
        <f t="shared" si="562"/>
        <v>429</v>
      </c>
      <c r="C1716" s="77">
        <f t="shared" si="563"/>
        <v>33.799999999999997</v>
      </c>
      <c r="D1716" s="78" t="str">
        <f t="shared" si="564"/>
        <v/>
      </c>
      <c r="E1716" s="79">
        <f t="shared" si="565"/>
        <v>16.8</v>
      </c>
      <c r="F1716" s="80">
        <v>700</v>
      </c>
      <c r="G1716" s="81">
        <v>96.12</v>
      </c>
      <c r="H1716" s="81">
        <v>93.54</v>
      </c>
      <c r="I1716" s="81">
        <v>2.5799999999999983</v>
      </c>
      <c r="J1716" s="81" t="s">
        <v>111</v>
      </c>
      <c r="K1716" s="81" t="s">
        <v>95</v>
      </c>
      <c r="L1716" s="82">
        <v>0</v>
      </c>
      <c r="M1716" s="83" t="s">
        <v>104</v>
      </c>
      <c r="N1716" s="83" t="s">
        <v>100</v>
      </c>
      <c r="O1716" s="83" t="s">
        <v>100</v>
      </c>
      <c r="P1716" s="84">
        <v>0</v>
      </c>
      <c r="Q1716" s="85">
        <f t="shared" si="566"/>
        <v>1</v>
      </c>
      <c r="R1716" s="91">
        <v>17193.8</v>
      </c>
      <c r="S1716" s="87"/>
      <c r="T1716" s="88">
        <f>IF(S1716=0,0,SUM($S$5:S1716))</f>
        <v>0</v>
      </c>
      <c r="U1716" s="89">
        <f t="shared" si="567"/>
        <v>0</v>
      </c>
      <c r="V1716" s="89">
        <f t="shared" si="568"/>
        <v>0</v>
      </c>
      <c r="W1716" s="90">
        <f t="shared" si="569"/>
        <v>0</v>
      </c>
      <c r="X1716" s="90">
        <f t="shared" si="570"/>
        <v>0</v>
      </c>
      <c r="Y1716" s="89">
        <f t="shared" si="571"/>
        <v>0</v>
      </c>
      <c r="Z1716" s="89">
        <f t="shared" si="572"/>
        <v>0</v>
      </c>
      <c r="AA1716" s="87"/>
      <c r="AB1716" s="87"/>
      <c r="AD1716" s="186" t="s">
        <v>145</v>
      </c>
    </row>
    <row r="1717" spans="1:30" s="74" customFormat="1" ht="12.95" customHeight="1">
      <c r="A1717" s="75" t="str">
        <f t="shared" si="561"/>
        <v/>
      </c>
      <c r="B1717" s="76">
        <f t="shared" si="562"/>
        <v>430</v>
      </c>
      <c r="C1717" s="77">
        <f t="shared" si="563"/>
        <v>0</v>
      </c>
      <c r="D1717" s="78" t="str">
        <f t="shared" si="564"/>
        <v/>
      </c>
      <c r="E1717" s="79">
        <f t="shared" si="565"/>
        <v>6.2</v>
      </c>
      <c r="F1717" s="80">
        <v>700</v>
      </c>
      <c r="G1717" s="81">
        <v>96.35</v>
      </c>
      <c r="H1717" s="81">
        <v>93.6</v>
      </c>
      <c r="I1717" s="81">
        <v>2.75</v>
      </c>
      <c r="J1717" s="81" t="s">
        <v>111</v>
      </c>
      <c r="K1717" s="81" t="s">
        <v>95</v>
      </c>
      <c r="L1717" s="82">
        <v>0</v>
      </c>
      <c r="M1717" s="83" t="s">
        <v>100</v>
      </c>
      <c r="N1717" s="83" t="s">
        <v>100</v>
      </c>
      <c r="O1717" s="83" t="s">
        <v>100</v>
      </c>
      <c r="P1717" s="84">
        <v>0</v>
      </c>
      <c r="Q1717" s="85">
        <f t="shared" si="566"/>
        <v>1</v>
      </c>
      <c r="R1717" s="91">
        <v>17200</v>
      </c>
      <c r="S1717" s="87"/>
      <c r="T1717" s="88">
        <f>IF(S1717=0,0,SUM($S$5:S1717))</f>
        <v>0</v>
      </c>
      <c r="U1717" s="89">
        <f t="shared" si="567"/>
        <v>0</v>
      </c>
      <c r="V1717" s="89">
        <f t="shared" si="568"/>
        <v>0</v>
      </c>
      <c r="W1717" s="90">
        <f t="shared" si="569"/>
        <v>0</v>
      </c>
      <c r="X1717" s="90">
        <f t="shared" si="570"/>
        <v>0</v>
      </c>
      <c r="Y1717" s="89">
        <f t="shared" si="571"/>
        <v>0</v>
      </c>
      <c r="Z1717" s="89">
        <f t="shared" si="572"/>
        <v>0</v>
      </c>
      <c r="AA1717" s="87"/>
      <c r="AB1717" s="87"/>
      <c r="AD1717" s="186" t="s">
        <v>145</v>
      </c>
    </row>
    <row r="1718" spans="1:30" s="74" customFormat="1" ht="12.95" customHeight="1">
      <c r="A1718" s="75" t="str">
        <f t="shared" si="561"/>
        <v/>
      </c>
      <c r="B1718" s="76">
        <f t="shared" si="562"/>
        <v>430</v>
      </c>
      <c r="C1718" s="77">
        <f t="shared" si="563"/>
        <v>8.9</v>
      </c>
      <c r="D1718" s="78" t="str">
        <f t="shared" si="564"/>
        <v/>
      </c>
      <c r="E1718" s="79">
        <f t="shared" si="565"/>
        <v>8.9</v>
      </c>
      <c r="F1718" s="80">
        <v>700</v>
      </c>
      <c r="G1718" s="81">
        <v>96.68</v>
      </c>
      <c r="H1718" s="81">
        <v>93.68</v>
      </c>
      <c r="I1718" s="81">
        <v>3</v>
      </c>
      <c r="J1718" s="81" t="s">
        <v>111</v>
      </c>
      <c r="K1718" s="81" t="s">
        <v>95</v>
      </c>
      <c r="L1718" s="82">
        <v>0</v>
      </c>
      <c r="M1718" s="83" t="s">
        <v>100</v>
      </c>
      <c r="N1718" s="83" t="s">
        <v>115</v>
      </c>
      <c r="O1718" s="83" t="s">
        <v>100</v>
      </c>
      <c r="P1718" s="84">
        <v>0</v>
      </c>
      <c r="Q1718" s="85">
        <f t="shared" si="566"/>
        <v>1</v>
      </c>
      <c r="R1718" s="91">
        <v>17208.900000000001</v>
      </c>
      <c r="S1718" s="87"/>
      <c r="T1718" s="88">
        <f>IF(S1718=0,0,SUM($S$5:S1718))</f>
        <v>0</v>
      </c>
      <c r="U1718" s="89">
        <f t="shared" si="567"/>
        <v>0</v>
      </c>
      <c r="V1718" s="89">
        <f t="shared" si="568"/>
        <v>0</v>
      </c>
      <c r="W1718" s="90">
        <f t="shared" si="569"/>
        <v>0</v>
      </c>
      <c r="X1718" s="90">
        <f t="shared" si="570"/>
        <v>0</v>
      </c>
      <c r="Y1718" s="89">
        <f t="shared" si="571"/>
        <v>0</v>
      </c>
      <c r="Z1718" s="89">
        <f t="shared" si="572"/>
        <v>0</v>
      </c>
      <c r="AA1718" s="87"/>
      <c r="AB1718" s="87"/>
      <c r="AD1718" s="186" t="s">
        <v>145</v>
      </c>
    </row>
    <row r="1719" spans="1:30" s="74" customFormat="1" ht="12.95" customHeight="1">
      <c r="A1719" s="75" t="str">
        <f t="shared" si="561"/>
        <v/>
      </c>
      <c r="B1719" s="76">
        <f t="shared" si="562"/>
        <v>430</v>
      </c>
      <c r="C1719" s="77">
        <f t="shared" si="563"/>
        <v>13.6</v>
      </c>
      <c r="D1719" s="78" t="str">
        <f t="shared" si="564"/>
        <v/>
      </c>
      <c r="E1719" s="79">
        <f t="shared" si="565"/>
        <v>4.7</v>
      </c>
      <c r="F1719" s="80">
        <v>700</v>
      </c>
      <c r="G1719" s="81">
        <v>96.66</v>
      </c>
      <c r="H1719" s="81">
        <v>93.65</v>
      </c>
      <c r="I1719" s="81">
        <v>3.0099999999999909</v>
      </c>
      <c r="J1719" s="81" t="s">
        <v>111</v>
      </c>
      <c r="K1719" s="81" t="s">
        <v>95</v>
      </c>
      <c r="L1719" s="82">
        <v>0</v>
      </c>
      <c r="M1719" s="83" t="s">
        <v>116</v>
      </c>
      <c r="N1719" s="83" t="s">
        <v>100</v>
      </c>
      <c r="O1719" s="83" t="s">
        <v>100</v>
      </c>
      <c r="P1719" s="84">
        <v>0</v>
      </c>
      <c r="Q1719" s="85">
        <f t="shared" si="566"/>
        <v>1</v>
      </c>
      <c r="R1719" s="91">
        <v>17213.599999999999</v>
      </c>
      <c r="S1719" s="87"/>
      <c r="T1719" s="88">
        <f>IF(S1719=0,0,SUM($S$5:S1719))</f>
        <v>0</v>
      </c>
      <c r="U1719" s="89">
        <f t="shared" si="567"/>
        <v>0</v>
      </c>
      <c r="V1719" s="89">
        <f t="shared" si="568"/>
        <v>0</v>
      </c>
      <c r="W1719" s="90">
        <f t="shared" si="569"/>
        <v>0</v>
      </c>
      <c r="X1719" s="90">
        <f t="shared" si="570"/>
        <v>0</v>
      </c>
      <c r="Y1719" s="89">
        <f t="shared" si="571"/>
        <v>0</v>
      </c>
      <c r="Z1719" s="89">
        <f t="shared" si="572"/>
        <v>0</v>
      </c>
      <c r="AA1719" s="87"/>
      <c r="AB1719" s="87"/>
      <c r="AD1719" s="186" t="s">
        <v>145</v>
      </c>
    </row>
    <row r="1720" spans="1:30" s="74" customFormat="1" ht="12.95" customHeight="1">
      <c r="A1720" s="75" t="str">
        <f t="shared" si="561"/>
        <v/>
      </c>
      <c r="B1720" s="76">
        <f t="shared" si="562"/>
        <v>431</v>
      </c>
      <c r="C1720" s="77">
        <f t="shared" si="563"/>
        <v>0</v>
      </c>
      <c r="D1720" s="78" t="str">
        <f t="shared" si="564"/>
        <v/>
      </c>
      <c r="E1720" s="79">
        <f t="shared" si="565"/>
        <v>26.4</v>
      </c>
      <c r="F1720" s="80">
        <v>700</v>
      </c>
      <c r="G1720" s="81">
        <v>96.53</v>
      </c>
      <c r="H1720" s="81">
        <v>93.45</v>
      </c>
      <c r="I1720" s="81">
        <v>3.0799999999999983</v>
      </c>
      <c r="J1720" s="81" t="s">
        <v>111</v>
      </c>
      <c r="K1720" s="81" t="s">
        <v>95</v>
      </c>
      <c r="L1720" s="82">
        <v>0</v>
      </c>
      <c r="M1720" s="83" t="s">
        <v>100</v>
      </c>
      <c r="N1720" s="83" t="s">
        <v>100</v>
      </c>
      <c r="O1720" s="83" t="s">
        <v>100</v>
      </c>
      <c r="P1720" s="84">
        <v>0</v>
      </c>
      <c r="Q1720" s="85">
        <f t="shared" si="566"/>
        <v>1</v>
      </c>
      <c r="R1720" s="91">
        <v>17240</v>
      </c>
      <c r="S1720" s="87"/>
      <c r="T1720" s="88">
        <f>IF(S1720=0,0,SUM($S$5:S1720))</f>
        <v>0</v>
      </c>
      <c r="U1720" s="89">
        <f t="shared" si="567"/>
        <v>0</v>
      </c>
      <c r="V1720" s="89">
        <f t="shared" si="568"/>
        <v>0</v>
      </c>
      <c r="W1720" s="90">
        <f t="shared" si="569"/>
        <v>0</v>
      </c>
      <c r="X1720" s="90">
        <f t="shared" si="570"/>
        <v>0</v>
      </c>
      <c r="Y1720" s="89">
        <f t="shared" si="571"/>
        <v>0</v>
      </c>
      <c r="Z1720" s="89">
        <f t="shared" si="572"/>
        <v>0</v>
      </c>
      <c r="AA1720" s="87"/>
      <c r="AB1720" s="87"/>
      <c r="AD1720" s="186" t="s">
        <v>145</v>
      </c>
    </row>
    <row r="1721" spans="1:30" s="74" customFormat="1" ht="12.95" customHeight="1">
      <c r="A1721" s="75" t="str">
        <f t="shared" si="561"/>
        <v/>
      </c>
      <c r="B1721" s="76">
        <f t="shared" si="562"/>
        <v>431</v>
      </c>
      <c r="C1721" s="77">
        <f t="shared" si="563"/>
        <v>8.9</v>
      </c>
      <c r="D1721" s="78" t="str">
        <f t="shared" si="564"/>
        <v/>
      </c>
      <c r="E1721" s="79">
        <f t="shared" si="565"/>
        <v>8.9</v>
      </c>
      <c r="F1721" s="80">
        <v>700</v>
      </c>
      <c r="G1721" s="81">
        <v>96.49</v>
      </c>
      <c r="H1721" s="81">
        <v>93.39</v>
      </c>
      <c r="I1721" s="81">
        <v>3.0999999999999943</v>
      </c>
      <c r="J1721" s="81" t="s">
        <v>111</v>
      </c>
      <c r="K1721" s="81" t="s">
        <v>95</v>
      </c>
      <c r="L1721" s="82">
        <v>0</v>
      </c>
      <c r="M1721" s="83" t="s">
        <v>100</v>
      </c>
      <c r="N1721" s="83" t="s">
        <v>100</v>
      </c>
      <c r="O1721" s="83" t="s">
        <v>100</v>
      </c>
      <c r="P1721" s="84">
        <v>0</v>
      </c>
      <c r="Q1721" s="85">
        <f t="shared" si="566"/>
        <v>1</v>
      </c>
      <c r="R1721" s="91">
        <v>17248.900000000001</v>
      </c>
      <c r="S1721" s="87"/>
      <c r="T1721" s="88">
        <f>IF(S1721=0,0,SUM($S$5:S1721))</f>
        <v>0</v>
      </c>
      <c r="U1721" s="89">
        <f t="shared" si="567"/>
        <v>0</v>
      </c>
      <c r="V1721" s="89">
        <f t="shared" si="568"/>
        <v>0</v>
      </c>
      <c r="W1721" s="90">
        <f t="shared" si="569"/>
        <v>0</v>
      </c>
      <c r="X1721" s="90">
        <f t="shared" si="570"/>
        <v>0</v>
      </c>
      <c r="Y1721" s="89">
        <f t="shared" si="571"/>
        <v>0</v>
      </c>
      <c r="Z1721" s="89">
        <f t="shared" si="572"/>
        <v>0</v>
      </c>
      <c r="AA1721" s="87"/>
      <c r="AB1721" s="87"/>
      <c r="AD1721" s="186" t="s">
        <v>145</v>
      </c>
    </row>
    <row r="1722" spans="1:30" s="74" customFormat="1" ht="12.95" customHeight="1">
      <c r="A1722" s="75" t="str">
        <f t="shared" si="561"/>
        <v/>
      </c>
      <c r="B1722" s="76">
        <f t="shared" si="562"/>
        <v>432</v>
      </c>
      <c r="C1722" s="77">
        <f t="shared" si="563"/>
        <v>0</v>
      </c>
      <c r="D1722" s="78" t="str">
        <f t="shared" si="564"/>
        <v/>
      </c>
      <c r="E1722" s="79">
        <f t="shared" si="565"/>
        <v>31.1</v>
      </c>
      <c r="F1722" s="80">
        <v>700</v>
      </c>
      <c r="G1722" s="81">
        <v>95.6</v>
      </c>
      <c r="H1722" s="81">
        <v>93.16</v>
      </c>
      <c r="I1722" s="81">
        <v>2.4399999999999977</v>
      </c>
      <c r="J1722" s="81" t="s">
        <v>111</v>
      </c>
      <c r="K1722" s="81" t="s">
        <v>95</v>
      </c>
      <c r="L1722" s="82">
        <v>0</v>
      </c>
      <c r="M1722" s="83" t="s">
        <v>100</v>
      </c>
      <c r="N1722" s="83" t="s">
        <v>100</v>
      </c>
      <c r="O1722" s="83" t="s">
        <v>100</v>
      </c>
      <c r="P1722" s="84">
        <v>0</v>
      </c>
      <c r="Q1722" s="85">
        <f t="shared" si="566"/>
        <v>1</v>
      </c>
      <c r="R1722" s="91">
        <v>17280</v>
      </c>
      <c r="S1722" s="87"/>
      <c r="T1722" s="88">
        <f>IF(S1722=0,0,SUM($S$5:S1722))</f>
        <v>0</v>
      </c>
      <c r="U1722" s="89">
        <f t="shared" si="567"/>
        <v>0</v>
      </c>
      <c r="V1722" s="89">
        <f t="shared" si="568"/>
        <v>0</v>
      </c>
      <c r="W1722" s="90">
        <f t="shared" si="569"/>
        <v>0</v>
      </c>
      <c r="X1722" s="90">
        <f t="shared" si="570"/>
        <v>0</v>
      </c>
      <c r="Y1722" s="89">
        <f t="shared" si="571"/>
        <v>0</v>
      </c>
      <c r="Z1722" s="89">
        <f t="shared" si="572"/>
        <v>0</v>
      </c>
      <c r="AA1722" s="87"/>
      <c r="AB1722" s="87"/>
      <c r="AD1722" s="186" t="s">
        <v>145</v>
      </c>
    </row>
    <row r="1723" spans="1:30" s="74" customFormat="1" ht="12.95" customHeight="1">
      <c r="A1723" s="75" t="str">
        <f t="shared" si="561"/>
        <v/>
      </c>
      <c r="B1723" s="76">
        <f t="shared" si="562"/>
        <v>432</v>
      </c>
      <c r="C1723" s="77">
        <f t="shared" si="563"/>
        <v>8.9</v>
      </c>
      <c r="D1723" s="78" t="str">
        <f t="shared" si="564"/>
        <v/>
      </c>
      <c r="E1723" s="79">
        <f t="shared" si="565"/>
        <v>8.9</v>
      </c>
      <c r="F1723" s="80">
        <v>700</v>
      </c>
      <c r="G1723" s="81">
        <v>95.35</v>
      </c>
      <c r="H1723" s="81">
        <v>93.1</v>
      </c>
      <c r="I1723" s="81">
        <v>2.25</v>
      </c>
      <c r="J1723" s="81" t="s">
        <v>111</v>
      </c>
      <c r="K1723" s="81" t="s">
        <v>95</v>
      </c>
      <c r="L1723" s="82">
        <v>0</v>
      </c>
      <c r="M1723" s="83" t="s">
        <v>100</v>
      </c>
      <c r="N1723" s="83" t="s">
        <v>100</v>
      </c>
      <c r="O1723" s="83" t="s">
        <v>100</v>
      </c>
      <c r="P1723" s="84">
        <v>0</v>
      </c>
      <c r="Q1723" s="85">
        <f t="shared" si="566"/>
        <v>1</v>
      </c>
      <c r="R1723" s="91">
        <v>17288.900000000001</v>
      </c>
      <c r="S1723" s="87"/>
      <c r="T1723" s="88">
        <f>IF(S1723=0,0,SUM($S$5:S1723))</f>
        <v>0</v>
      </c>
      <c r="U1723" s="89">
        <f t="shared" si="567"/>
        <v>0</v>
      </c>
      <c r="V1723" s="89">
        <f t="shared" si="568"/>
        <v>0</v>
      </c>
      <c r="W1723" s="90">
        <f t="shared" si="569"/>
        <v>0</v>
      </c>
      <c r="X1723" s="90">
        <f t="shared" si="570"/>
        <v>0</v>
      </c>
      <c r="Y1723" s="89">
        <f t="shared" si="571"/>
        <v>0</v>
      </c>
      <c r="Z1723" s="89">
        <f t="shared" si="572"/>
        <v>0</v>
      </c>
      <c r="AA1723" s="87"/>
      <c r="AB1723" s="87"/>
      <c r="AD1723" s="186" t="s">
        <v>145</v>
      </c>
    </row>
    <row r="1724" spans="1:30" s="74" customFormat="1" ht="12.95" customHeight="1">
      <c r="A1724" s="75" t="str">
        <f t="shared" si="561"/>
        <v/>
      </c>
      <c r="B1724" s="76">
        <f t="shared" si="562"/>
        <v>433</v>
      </c>
      <c r="C1724" s="77">
        <f t="shared" si="563"/>
        <v>0</v>
      </c>
      <c r="D1724" s="78" t="str">
        <f t="shared" si="564"/>
        <v/>
      </c>
      <c r="E1724" s="79">
        <f t="shared" si="565"/>
        <v>31.1</v>
      </c>
      <c r="F1724" s="80">
        <v>700</v>
      </c>
      <c r="G1724" s="81">
        <v>94.46</v>
      </c>
      <c r="H1724" s="81">
        <v>91.83</v>
      </c>
      <c r="I1724" s="81">
        <v>2.6299999999999955</v>
      </c>
      <c r="J1724" s="81" t="s">
        <v>111</v>
      </c>
      <c r="K1724" s="81" t="s">
        <v>95</v>
      </c>
      <c r="L1724" s="82">
        <v>0</v>
      </c>
      <c r="M1724" s="83" t="s">
        <v>100</v>
      </c>
      <c r="N1724" s="83" t="s">
        <v>100</v>
      </c>
      <c r="O1724" s="83" t="s">
        <v>100</v>
      </c>
      <c r="P1724" s="84">
        <v>0</v>
      </c>
      <c r="Q1724" s="85">
        <f t="shared" si="566"/>
        <v>1</v>
      </c>
      <c r="R1724" s="91">
        <v>17320</v>
      </c>
      <c r="S1724" s="87"/>
      <c r="T1724" s="88">
        <f>IF(S1724=0,0,SUM($S$5:S1724))</f>
        <v>0</v>
      </c>
      <c r="U1724" s="89">
        <f t="shared" si="567"/>
        <v>0</v>
      </c>
      <c r="V1724" s="89">
        <f t="shared" si="568"/>
        <v>0</v>
      </c>
      <c r="W1724" s="90">
        <f t="shared" si="569"/>
        <v>0</v>
      </c>
      <c r="X1724" s="90">
        <f t="shared" si="570"/>
        <v>0</v>
      </c>
      <c r="Y1724" s="89">
        <f t="shared" si="571"/>
        <v>0</v>
      </c>
      <c r="Z1724" s="89">
        <f t="shared" si="572"/>
        <v>0</v>
      </c>
      <c r="AA1724" s="87"/>
      <c r="AB1724" s="87"/>
      <c r="AD1724" s="186" t="s">
        <v>145</v>
      </c>
    </row>
    <row r="1725" spans="1:30" s="74" customFormat="1" ht="12.95" customHeight="1">
      <c r="A1725" s="75" t="str">
        <f t="shared" si="561"/>
        <v/>
      </c>
      <c r="B1725" s="76">
        <f t="shared" si="562"/>
        <v>434</v>
      </c>
      <c r="C1725" s="77">
        <f t="shared" si="563"/>
        <v>0</v>
      </c>
      <c r="D1725" s="78" t="str">
        <f t="shared" si="564"/>
        <v/>
      </c>
      <c r="E1725" s="79">
        <f t="shared" si="565"/>
        <v>40</v>
      </c>
      <c r="F1725" s="80">
        <v>700</v>
      </c>
      <c r="G1725" s="81">
        <v>93.31</v>
      </c>
      <c r="H1725" s="81">
        <v>90.19</v>
      </c>
      <c r="I1725" s="81">
        <v>3.1200000000000045</v>
      </c>
      <c r="J1725" s="81" t="s">
        <v>111</v>
      </c>
      <c r="K1725" s="81" t="s">
        <v>95</v>
      </c>
      <c r="L1725" s="82">
        <v>0</v>
      </c>
      <c r="M1725" s="83" t="s">
        <v>100</v>
      </c>
      <c r="N1725" s="83" t="s">
        <v>100</v>
      </c>
      <c r="O1725" s="83" t="s">
        <v>100</v>
      </c>
      <c r="P1725" s="84">
        <v>0</v>
      </c>
      <c r="Q1725" s="85">
        <f t="shared" si="566"/>
        <v>1</v>
      </c>
      <c r="R1725" s="91">
        <v>17360</v>
      </c>
      <c r="S1725" s="87"/>
      <c r="T1725" s="88">
        <f>IF(S1725=0,0,SUM($S$5:S1725))</f>
        <v>0</v>
      </c>
      <c r="U1725" s="89">
        <f t="shared" si="567"/>
        <v>0</v>
      </c>
      <c r="V1725" s="89">
        <f t="shared" si="568"/>
        <v>0</v>
      </c>
      <c r="W1725" s="90">
        <f t="shared" si="569"/>
        <v>0</v>
      </c>
      <c r="X1725" s="90">
        <f t="shared" si="570"/>
        <v>0</v>
      </c>
      <c r="Y1725" s="89">
        <f t="shared" si="571"/>
        <v>0</v>
      </c>
      <c r="Z1725" s="89">
        <f t="shared" si="572"/>
        <v>0</v>
      </c>
      <c r="AA1725" s="87"/>
      <c r="AB1725" s="87"/>
      <c r="AD1725" s="186" t="s">
        <v>145</v>
      </c>
    </row>
    <row r="1726" spans="1:30" s="74" customFormat="1" ht="12.95" customHeight="1">
      <c r="A1726" s="75" t="str">
        <f t="shared" si="561"/>
        <v/>
      </c>
      <c r="B1726" s="76">
        <f t="shared" si="562"/>
        <v>434</v>
      </c>
      <c r="C1726" s="77">
        <f t="shared" si="563"/>
        <v>8.9</v>
      </c>
      <c r="D1726" s="78" t="str">
        <f t="shared" si="564"/>
        <v>(전)</v>
      </c>
      <c r="E1726" s="79">
        <f t="shared" si="565"/>
        <v>8.9</v>
      </c>
      <c r="F1726" s="80">
        <v>700</v>
      </c>
      <c r="G1726" s="81">
        <v>93.06</v>
      </c>
      <c r="H1726" s="81">
        <v>89.83</v>
      </c>
      <c r="I1726" s="81">
        <v>3.230000000000004</v>
      </c>
      <c r="J1726" s="81" t="s">
        <v>111</v>
      </c>
      <c r="K1726" s="81" t="s">
        <v>95</v>
      </c>
      <c r="L1726" s="82">
        <v>0</v>
      </c>
      <c r="M1726" s="83" t="s">
        <v>100</v>
      </c>
      <c r="N1726" s="83" t="s">
        <v>100</v>
      </c>
      <c r="O1726" s="83" t="s">
        <v>100</v>
      </c>
      <c r="P1726" s="84">
        <v>0</v>
      </c>
      <c r="Q1726" s="85">
        <f t="shared" si="566"/>
        <v>1</v>
      </c>
      <c r="R1726" s="91">
        <v>17368.900000000001</v>
      </c>
      <c r="S1726" s="87"/>
      <c r="T1726" s="88">
        <f>IF(S1726=0,0,SUM($S$5:S1726))</f>
        <v>0</v>
      </c>
      <c r="U1726" s="89">
        <f t="shared" si="567"/>
        <v>0</v>
      </c>
      <c r="V1726" s="89">
        <f t="shared" si="568"/>
        <v>0</v>
      </c>
      <c r="W1726" s="90">
        <f t="shared" si="569"/>
        <v>0</v>
      </c>
      <c r="X1726" s="90">
        <f t="shared" si="570"/>
        <v>0</v>
      </c>
      <c r="Y1726" s="89">
        <f t="shared" si="571"/>
        <v>0</v>
      </c>
      <c r="Z1726" s="89">
        <f t="shared" si="572"/>
        <v>0</v>
      </c>
      <c r="AA1726" s="87"/>
      <c r="AB1726" s="87"/>
      <c r="AD1726" s="186" t="s">
        <v>145</v>
      </c>
    </row>
    <row r="1727" spans="1:30" s="74" customFormat="1" ht="12.95" customHeight="1">
      <c r="A1727" s="75" t="str">
        <f t="shared" si="561"/>
        <v/>
      </c>
      <c r="B1727" s="76">
        <f t="shared" si="562"/>
        <v>434</v>
      </c>
      <c r="C1727" s="77">
        <f t="shared" si="563"/>
        <v>8.9</v>
      </c>
      <c r="D1727" s="78" t="str">
        <f t="shared" si="564"/>
        <v>(후)</v>
      </c>
      <c r="E1727" s="79">
        <f t="shared" si="565"/>
        <v>0</v>
      </c>
      <c r="F1727" s="80">
        <v>700</v>
      </c>
      <c r="G1727" s="81">
        <v>93.06</v>
      </c>
      <c r="H1727" s="81">
        <v>89.83</v>
      </c>
      <c r="I1727" s="81">
        <v>3.230000000000004</v>
      </c>
      <c r="J1727" s="81" t="s">
        <v>111</v>
      </c>
      <c r="K1727" s="81" t="s">
        <v>95</v>
      </c>
      <c r="L1727" s="82">
        <v>0</v>
      </c>
      <c r="M1727" s="83" t="s">
        <v>100</v>
      </c>
      <c r="N1727" s="83" t="s">
        <v>100</v>
      </c>
      <c r="O1727" s="83" t="s">
        <v>100</v>
      </c>
      <c r="P1727" s="84">
        <v>0</v>
      </c>
      <c r="Q1727" s="85">
        <f t="shared" si="566"/>
        <v>1</v>
      </c>
      <c r="R1727" s="91">
        <v>17368.900000000001</v>
      </c>
      <c r="S1727" s="87"/>
      <c r="T1727" s="88">
        <f>IF(S1727=0,0,SUM($S$5:S1727))</f>
        <v>0</v>
      </c>
      <c r="U1727" s="89">
        <f t="shared" si="567"/>
        <v>0</v>
      </c>
      <c r="V1727" s="89">
        <f t="shared" si="568"/>
        <v>0</v>
      </c>
      <c r="W1727" s="90">
        <f t="shared" si="569"/>
        <v>0</v>
      </c>
      <c r="X1727" s="90">
        <f t="shared" si="570"/>
        <v>0</v>
      </c>
      <c r="Y1727" s="89">
        <f t="shared" si="571"/>
        <v>0</v>
      </c>
      <c r="Z1727" s="89">
        <f t="shared" si="572"/>
        <v>0</v>
      </c>
      <c r="AA1727" s="87"/>
      <c r="AB1727" s="87"/>
      <c r="AD1727" s="186" t="s">
        <v>145</v>
      </c>
    </row>
    <row r="1728" spans="1:30" s="74" customFormat="1" ht="12.95" customHeight="1">
      <c r="A1728" s="75" t="str">
        <f t="shared" ref="A1728:A1730" si="573">IF(P1728&gt;0,P1728,"")</f>
        <v/>
      </c>
      <c r="B1728" s="76">
        <f t="shared" ref="B1728:B1730" si="574">ROUNDDOWN(R1728/$P$2,0)</f>
        <v>434</v>
      </c>
      <c r="C1728" s="77">
        <f t="shared" ref="C1728:C1730" si="575">ROUND(R1728-(B1728*$P$2),2)</f>
        <v>28.2</v>
      </c>
      <c r="D1728" s="78" t="str">
        <f t="shared" ref="D1728:D1730" si="576">IF(D1727="(전)","(후)",IF(AND(B1728=B1729,C1728=C1729),"(전)",""))</f>
        <v>(전)</v>
      </c>
      <c r="E1728" s="79">
        <f t="shared" ref="E1728:E1730" si="577">IF(P1728&gt;0,0,ROUND(((B1728*$P$2)+C1728)-((B1727*$P$2)+C1727),2))</f>
        <v>19.3</v>
      </c>
      <c r="F1728" s="80">
        <v>700</v>
      </c>
      <c r="G1728" s="81">
        <v>92.38</v>
      </c>
      <c r="H1728" s="81">
        <v>87.86</v>
      </c>
      <c r="I1728" s="81">
        <v>4.519999999999996</v>
      </c>
      <c r="J1728" s="81" t="s">
        <v>111</v>
      </c>
      <c r="K1728" s="81" t="s">
        <v>95</v>
      </c>
      <c r="L1728" s="82">
        <v>0</v>
      </c>
      <c r="M1728" s="83" t="s">
        <v>104</v>
      </c>
      <c r="N1728" s="83" t="s">
        <v>100</v>
      </c>
      <c r="O1728" s="83" t="s">
        <v>100</v>
      </c>
      <c r="P1728" s="84">
        <v>0</v>
      </c>
      <c r="Q1728" s="85">
        <f t="shared" ref="Q1728:Q1730" si="578">IF(P1728=0,Q1727,P1728)</f>
        <v>1</v>
      </c>
      <c r="R1728" s="91">
        <v>17388.2</v>
      </c>
      <c r="S1728" s="87"/>
      <c r="T1728" s="88">
        <f>IF(S1728=0,0,SUM($S$5:S1728))</f>
        <v>0</v>
      </c>
      <c r="U1728" s="89">
        <f t="shared" ref="U1728:U1730" si="579">IF(S1728=1,Q1728,0)</f>
        <v>0</v>
      </c>
      <c r="V1728" s="89">
        <f t="shared" ref="V1728:V1730" si="580">IF(S1728=1,R1728,0)</f>
        <v>0</v>
      </c>
      <c r="W1728" s="90">
        <f t="shared" ref="W1728:W1730" si="581">IF($S1728=0,0,G1728)</f>
        <v>0</v>
      </c>
      <c r="X1728" s="90">
        <f t="shared" ref="X1728:X1730" si="582">IF($S1728=0,0,H1728)</f>
        <v>0</v>
      </c>
      <c r="Y1728" s="89">
        <f t="shared" ref="Y1728:Y1730" si="583">IF(S1728=1,J1728,0)</f>
        <v>0</v>
      </c>
      <c r="Z1728" s="89">
        <f t="shared" ref="Z1728:Z1730" si="584">IF(S1728=1,K1728,0)</f>
        <v>0</v>
      </c>
      <c r="AA1728" s="87"/>
      <c r="AB1728" s="87"/>
      <c r="AD1728" s="186" t="s">
        <v>145</v>
      </c>
    </row>
    <row r="1729" spans="1:30" s="210" customFormat="1" ht="12.95" customHeight="1">
      <c r="A1729" s="194" t="str">
        <f t="shared" si="573"/>
        <v/>
      </c>
      <c r="B1729" s="195">
        <f t="shared" si="574"/>
        <v>434</v>
      </c>
      <c r="C1729" s="196">
        <f t="shared" si="575"/>
        <v>28.2</v>
      </c>
      <c r="D1729" s="197" t="str">
        <f t="shared" si="576"/>
        <v>(후)</v>
      </c>
      <c r="E1729" s="198">
        <f t="shared" si="577"/>
        <v>0</v>
      </c>
      <c r="F1729" s="199">
        <v>700</v>
      </c>
      <c r="G1729" s="200">
        <v>92.38</v>
      </c>
      <c r="H1729" s="200">
        <v>87.86</v>
      </c>
      <c r="I1729" s="200">
        <v>4.519999999999996</v>
      </c>
      <c r="J1729" s="200" t="s">
        <v>111</v>
      </c>
      <c r="K1729" s="200" t="s">
        <v>96</v>
      </c>
      <c r="L1729" s="201">
        <v>0</v>
      </c>
      <c r="M1729" s="202" t="s">
        <v>100</v>
      </c>
      <c r="N1729" s="202" t="s">
        <v>100</v>
      </c>
      <c r="O1729" s="202" t="s">
        <v>100</v>
      </c>
      <c r="P1729" s="203">
        <v>0</v>
      </c>
      <c r="Q1729" s="204">
        <f t="shared" si="578"/>
        <v>1</v>
      </c>
      <c r="R1729" s="205">
        <v>17388.2</v>
      </c>
      <c r="S1729" s="206"/>
      <c r="T1729" s="207">
        <f>IF(S1729=0,0,SUM($S$5:S1729))</f>
        <v>0</v>
      </c>
      <c r="U1729" s="208">
        <f t="shared" si="579"/>
        <v>0</v>
      </c>
      <c r="V1729" s="208">
        <f t="shared" si="580"/>
        <v>0</v>
      </c>
      <c r="W1729" s="209">
        <f t="shared" si="581"/>
        <v>0</v>
      </c>
      <c r="X1729" s="209">
        <f t="shared" si="582"/>
        <v>0</v>
      </c>
      <c r="Y1729" s="208">
        <f t="shared" si="583"/>
        <v>0</v>
      </c>
      <c r="Z1729" s="208">
        <f t="shared" si="584"/>
        <v>0</v>
      </c>
      <c r="AA1729" s="206"/>
      <c r="AB1729" s="206"/>
      <c r="AD1729" s="211" t="s">
        <v>145</v>
      </c>
    </row>
    <row r="1730" spans="1:30" s="74" customFormat="1" ht="12.95" customHeight="1">
      <c r="A1730" s="75" t="str">
        <f t="shared" si="573"/>
        <v/>
      </c>
      <c r="B1730" s="76">
        <f t="shared" si="574"/>
        <v>434</v>
      </c>
      <c r="C1730" s="77">
        <f t="shared" si="575"/>
        <v>29.6</v>
      </c>
      <c r="D1730" s="78" t="str">
        <f t="shared" si="576"/>
        <v/>
      </c>
      <c r="E1730" s="79">
        <f t="shared" si="577"/>
        <v>1.4</v>
      </c>
      <c r="F1730" s="80">
        <v>700</v>
      </c>
      <c r="G1730" s="81">
        <v>92.33</v>
      </c>
      <c r="H1730" s="81">
        <v>87.72</v>
      </c>
      <c r="I1730" s="81">
        <v>4.6099999999999994</v>
      </c>
      <c r="J1730" s="81" t="s">
        <v>111</v>
      </c>
      <c r="K1730" s="81" t="s">
        <v>96</v>
      </c>
      <c r="L1730" s="82">
        <v>0</v>
      </c>
      <c r="M1730" s="83" t="s">
        <v>100</v>
      </c>
      <c r="N1730" s="83" t="s">
        <v>110</v>
      </c>
      <c r="O1730" s="83" t="s">
        <v>100</v>
      </c>
      <c r="P1730" s="84">
        <v>0</v>
      </c>
      <c r="Q1730" s="85">
        <f t="shared" si="578"/>
        <v>1</v>
      </c>
      <c r="R1730" s="91">
        <v>17389.599999999999</v>
      </c>
      <c r="S1730" s="87"/>
      <c r="T1730" s="88">
        <f>IF(S1730=0,0,SUM($S$5:S1730))</f>
        <v>0</v>
      </c>
      <c r="U1730" s="89">
        <f t="shared" si="579"/>
        <v>0</v>
      </c>
      <c r="V1730" s="89">
        <f t="shared" si="580"/>
        <v>0</v>
      </c>
      <c r="W1730" s="90">
        <f t="shared" si="581"/>
        <v>0</v>
      </c>
      <c r="X1730" s="90">
        <f t="shared" si="582"/>
        <v>0</v>
      </c>
      <c r="Y1730" s="89">
        <f t="shared" si="583"/>
        <v>0</v>
      </c>
      <c r="Z1730" s="89">
        <f t="shared" si="584"/>
        <v>0</v>
      </c>
      <c r="AA1730" s="87"/>
      <c r="AB1730" s="87"/>
      <c r="AD1730" s="186" t="s">
        <v>145</v>
      </c>
    </row>
    <row r="1731" spans="1:30" s="74" customFormat="1" ht="12.95" customHeight="1">
      <c r="A1731" s="75" t="str">
        <f t="shared" si="561"/>
        <v/>
      </c>
      <c r="B1731" s="76">
        <f t="shared" si="562"/>
        <v>434</v>
      </c>
      <c r="C1731" s="77">
        <f t="shared" si="563"/>
        <v>39.200000000000003</v>
      </c>
      <c r="D1731" s="78" t="str">
        <f t="shared" si="564"/>
        <v>(전)</v>
      </c>
      <c r="E1731" s="79">
        <f t="shared" si="565"/>
        <v>9.6</v>
      </c>
      <c r="F1731" s="80">
        <v>700</v>
      </c>
      <c r="G1731" s="81">
        <v>91.99</v>
      </c>
      <c r="H1731" s="81">
        <v>87.73</v>
      </c>
      <c r="I1731" s="81">
        <v>4.2599999999999909</v>
      </c>
      <c r="J1731" s="81" t="s">
        <v>111</v>
      </c>
      <c r="K1731" s="81" t="s">
        <v>96</v>
      </c>
      <c r="L1731" s="82">
        <v>0</v>
      </c>
      <c r="M1731" s="83" t="s">
        <v>100</v>
      </c>
      <c r="N1731" s="83" t="s">
        <v>100</v>
      </c>
      <c r="O1731" s="83" t="s">
        <v>100</v>
      </c>
      <c r="P1731" s="84">
        <v>0</v>
      </c>
      <c r="Q1731" s="85">
        <f t="shared" si="566"/>
        <v>1</v>
      </c>
      <c r="R1731" s="91">
        <v>17399.2</v>
      </c>
      <c r="S1731" s="87"/>
      <c r="T1731" s="88">
        <f>IF(S1731=0,0,SUM($S$5:S1731))</f>
        <v>0</v>
      </c>
      <c r="U1731" s="89">
        <f t="shared" si="567"/>
        <v>0</v>
      </c>
      <c r="V1731" s="89">
        <f t="shared" si="568"/>
        <v>0</v>
      </c>
      <c r="W1731" s="90">
        <f t="shared" si="569"/>
        <v>0</v>
      </c>
      <c r="X1731" s="90">
        <f t="shared" si="570"/>
        <v>0</v>
      </c>
      <c r="Y1731" s="89">
        <f t="shared" si="571"/>
        <v>0</v>
      </c>
      <c r="Z1731" s="89">
        <f t="shared" si="572"/>
        <v>0</v>
      </c>
      <c r="AA1731" s="87"/>
      <c r="AB1731" s="87"/>
      <c r="AD1731" s="186" t="s">
        <v>145</v>
      </c>
    </row>
    <row r="1732" spans="1:30" s="74" customFormat="1" ht="12.95" customHeight="1">
      <c r="A1732" s="75" t="str">
        <f t="shared" si="561"/>
        <v/>
      </c>
      <c r="B1732" s="76">
        <f t="shared" si="562"/>
        <v>434</v>
      </c>
      <c r="C1732" s="77">
        <f t="shared" si="563"/>
        <v>39.200000000000003</v>
      </c>
      <c r="D1732" s="78" t="str">
        <f t="shared" si="564"/>
        <v>(후)</v>
      </c>
      <c r="E1732" s="79">
        <f t="shared" si="565"/>
        <v>0</v>
      </c>
      <c r="F1732" s="80">
        <v>700</v>
      </c>
      <c r="G1732" s="81">
        <v>91.99</v>
      </c>
      <c r="H1732" s="81">
        <v>87.73</v>
      </c>
      <c r="I1732" s="81">
        <v>4.2599999999999909</v>
      </c>
      <c r="J1732" s="81" t="s">
        <v>111</v>
      </c>
      <c r="K1732" s="81" t="s">
        <v>113</v>
      </c>
      <c r="L1732" s="82" t="s">
        <v>114</v>
      </c>
      <c r="M1732" s="83" t="s">
        <v>100</v>
      </c>
      <c r="N1732" s="83" t="s">
        <v>100</v>
      </c>
      <c r="O1732" s="83" t="s">
        <v>100</v>
      </c>
      <c r="P1732" s="84">
        <v>0</v>
      </c>
      <c r="Q1732" s="85">
        <f t="shared" si="566"/>
        <v>1</v>
      </c>
      <c r="R1732" s="91">
        <v>17399.2</v>
      </c>
      <c r="S1732" s="87"/>
      <c r="T1732" s="88">
        <f>IF(S1732=0,0,SUM($S$5:S1732))</f>
        <v>0</v>
      </c>
      <c r="U1732" s="89">
        <f t="shared" si="567"/>
        <v>0</v>
      </c>
      <c r="V1732" s="89">
        <f t="shared" si="568"/>
        <v>0</v>
      </c>
      <c r="W1732" s="90">
        <f t="shared" si="569"/>
        <v>0</v>
      </c>
      <c r="X1732" s="90">
        <f t="shared" si="570"/>
        <v>0</v>
      </c>
      <c r="Y1732" s="89">
        <f t="shared" si="571"/>
        <v>0</v>
      </c>
      <c r="Z1732" s="89">
        <f t="shared" si="572"/>
        <v>0</v>
      </c>
      <c r="AA1732" s="87"/>
      <c r="AB1732" s="87"/>
      <c r="AD1732" s="186" t="s">
        <v>145</v>
      </c>
    </row>
    <row r="1733" spans="1:30" s="74" customFormat="1" ht="12.95" customHeight="1">
      <c r="A1733" s="75" t="str">
        <f t="shared" si="561"/>
        <v/>
      </c>
      <c r="B1733" s="76">
        <f t="shared" si="562"/>
        <v>435</v>
      </c>
      <c r="C1733" s="77">
        <f t="shared" si="563"/>
        <v>0</v>
      </c>
      <c r="D1733" s="78" t="str">
        <f t="shared" si="564"/>
        <v/>
      </c>
      <c r="E1733" s="79">
        <f t="shared" si="565"/>
        <v>0.8</v>
      </c>
      <c r="F1733" s="80">
        <v>700</v>
      </c>
      <c r="G1733" s="81">
        <v>91.96</v>
      </c>
      <c r="H1733" s="81">
        <v>87.73</v>
      </c>
      <c r="I1733" s="81">
        <v>4.2299999999999898</v>
      </c>
      <c r="J1733" s="81" t="s">
        <v>111</v>
      </c>
      <c r="K1733" s="81" t="s">
        <v>113</v>
      </c>
      <c r="L1733" s="82" t="s">
        <v>114</v>
      </c>
      <c r="M1733" s="83" t="s">
        <v>100</v>
      </c>
      <c r="N1733" s="83" t="s">
        <v>100</v>
      </c>
      <c r="O1733" s="83" t="s">
        <v>100</v>
      </c>
      <c r="P1733" s="84">
        <v>0</v>
      </c>
      <c r="Q1733" s="85">
        <f t="shared" si="566"/>
        <v>1</v>
      </c>
      <c r="R1733" s="91">
        <v>17400</v>
      </c>
      <c r="S1733" s="87"/>
      <c r="T1733" s="88">
        <f>IF(S1733=0,0,SUM($S$5:S1733))</f>
        <v>0</v>
      </c>
      <c r="U1733" s="89">
        <f t="shared" si="567"/>
        <v>0</v>
      </c>
      <c r="V1733" s="89">
        <f t="shared" si="568"/>
        <v>0</v>
      </c>
      <c r="W1733" s="90">
        <f t="shared" si="569"/>
        <v>0</v>
      </c>
      <c r="X1733" s="90">
        <f t="shared" si="570"/>
        <v>0</v>
      </c>
      <c r="Y1733" s="89">
        <f t="shared" si="571"/>
        <v>0</v>
      </c>
      <c r="Z1733" s="89">
        <f t="shared" si="572"/>
        <v>0</v>
      </c>
      <c r="AA1733" s="87"/>
      <c r="AB1733" s="87"/>
      <c r="AD1733" s="186" t="s">
        <v>145</v>
      </c>
    </row>
    <row r="1734" spans="1:30" s="74" customFormat="1" ht="12.95" customHeight="1">
      <c r="A1734" s="75" t="str">
        <f t="shared" si="561"/>
        <v/>
      </c>
      <c r="B1734" s="76">
        <f t="shared" si="562"/>
        <v>435</v>
      </c>
      <c r="C1734" s="77">
        <f t="shared" si="563"/>
        <v>1.2</v>
      </c>
      <c r="D1734" s="78" t="str">
        <f t="shared" si="564"/>
        <v>(전)</v>
      </c>
      <c r="E1734" s="79">
        <f t="shared" si="565"/>
        <v>1.2</v>
      </c>
      <c r="F1734" s="80">
        <v>700</v>
      </c>
      <c r="G1734" s="81">
        <v>91.92</v>
      </c>
      <c r="H1734" s="81">
        <v>87.73</v>
      </c>
      <c r="I1734" s="81">
        <v>4.1899999999999977</v>
      </c>
      <c r="J1734" s="81" t="s">
        <v>111</v>
      </c>
      <c r="K1734" s="81" t="s">
        <v>113</v>
      </c>
      <c r="L1734" s="82" t="s">
        <v>114</v>
      </c>
      <c r="M1734" s="83" t="s">
        <v>100</v>
      </c>
      <c r="N1734" s="83" t="s">
        <v>100</v>
      </c>
      <c r="O1734" s="83" t="s">
        <v>100</v>
      </c>
      <c r="P1734" s="84">
        <v>0</v>
      </c>
      <c r="Q1734" s="85">
        <f t="shared" si="566"/>
        <v>1</v>
      </c>
      <c r="R1734" s="91">
        <v>17401.2</v>
      </c>
      <c r="S1734" s="87"/>
      <c r="T1734" s="88">
        <f>IF(S1734=0,0,SUM($S$5:S1734))</f>
        <v>0</v>
      </c>
      <c r="U1734" s="89">
        <f t="shared" si="567"/>
        <v>0</v>
      </c>
      <c r="V1734" s="89">
        <f t="shared" si="568"/>
        <v>0</v>
      </c>
      <c r="W1734" s="90">
        <f t="shared" si="569"/>
        <v>0</v>
      </c>
      <c r="X1734" s="90">
        <f t="shared" si="570"/>
        <v>0</v>
      </c>
      <c r="Y1734" s="89">
        <f t="shared" si="571"/>
        <v>0</v>
      </c>
      <c r="Z1734" s="89">
        <f t="shared" si="572"/>
        <v>0</v>
      </c>
      <c r="AA1734" s="87"/>
      <c r="AB1734" s="87"/>
      <c r="AD1734" s="186" t="s">
        <v>145</v>
      </c>
    </row>
    <row r="1735" spans="1:30" s="74" customFormat="1" ht="12.95" customHeight="1">
      <c r="A1735" s="75" t="str">
        <f t="shared" si="561"/>
        <v/>
      </c>
      <c r="B1735" s="76">
        <f t="shared" si="562"/>
        <v>435</v>
      </c>
      <c r="C1735" s="77">
        <f t="shared" si="563"/>
        <v>1.2</v>
      </c>
      <c r="D1735" s="78" t="str">
        <f t="shared" si="564"/>
        <v>(후)</v>
      </c>
      <c r="E1735" s="79">
        <f t="shared" si="565"/>
        <v>0</v>
      </c>
      <c r="F1735" s="80">
        <v>700</v>
      </c>
      <c r="G1735" s="81">
        <v>91.92</v>
      </c>
      <c r="H1735" s="81">
        <v>87.73</v>
      </c>
      <c r="I1735" s="81">
        <v>4.1899999999999977</v>
      </c>
      <c r="J1735" s="81" t="s">
        <v>111</v>
      </c>
      <c r="K1735" s="81" t="s">
        <v>96</v>
      </c>
      <c r="L1735" s="82">
        <v>0</v>
      </c>
      <c r="M1735" s="83" t="s">
        <v>100</v>
      </c>
      <c r="N1735" s="83" t="s">
        <v>100</v>
      </c>
      <c r="O1735" s="83" t="s">
        <v>100</v>
      </c>
      <c r="P1735" s="84">
        <v>0</v>
      </c>
      <c r="Q1735" s="85">
        <f t="shared" si="566"/>
        <v>1</v>
      </c>
      <c r="R1735" s="91">
        <v>17401.2</v>
      </c>
      <c r="S1735" s="87"/>
      <c r="T1735" s="88">
        <f>IF(S1735=0,0,SUM($S$5:S1735))</f>
        <v>0</v>
      </c>
      <c r="U1735" s="89">
        <f t="shared" si="567"/>
        <v>0</v>
      </c>
      <c r="V1735" s="89">
        <f t="shared" si="568"/>
        <v>0</v>
      </c>
      <c r="W1735" s="90">
        <f t="shared" si="569"/>
        <v>0</v>
      </c>
      <c r="X1735" s="90">
        <f t="shared" si="570"/>
        <v>0</v>
      </c>
      <c r="Y1735" s="89">
        <f t="shared" si="571"/>
        <v>0</v>
      </c>
      <c r="Z1735" s="89">
        <f t="shared" si="572"/>
        <v>0</v>
      </c>
      <c r="AA1735" s="87"/>
      <c r="AB1735" s="87"/>
      <c r="AD1735" s="186" t="s">
        <v>145</v>
      </c>
    </row>
    <row r="1736" spans="1:30" s="74" customFormat="1" ht="12.95" customHeight="1">
      <c r="A1736" s="75" t="str">
        <f t="shared" si="561"/>
        <v/>
      </c>
      <c r="B1736" s="76">
        <f t="shared" si="562"/>
        <v>435</v>
      </c>
      <c r="C1736" s="77">
        <f t="shared" si="563"/>
        <v>4.2</v>
      </c>
      <c r="D1736" s="78" t="str">
        <f t="shared" si="564"/>
        <v>(전)</v>
      </c>
      <c r="E1736" s="79">
        <f t="shared" si="565"/>
        <v>3</v>
      </c>
      <c r="F1736" s="80">
        <v>700</v>
      </c>
      <c r="G1736" s="81">
        <v>91.94</v>
      </c>
      <c r="H1736" s="81">
        <v>88.73</v>
      </c>
      <c r="I1736" s="81">
        <v>3.2099999999999937</v>
      </c>
      <c r="J1736" s="81" t="s">
        <v>111</v>
      </c>
      <c r="K1736" s="81" t="s">
        <v>96</v>
      </c>
      <c r="L1736" s="82">
        <v>0</v>
      </c>
      <c r="M1736" s="83" t="s">
        <v>100</v>
      </c>
      <c r="N1736" s="83" t="s">
        <v>100</v>
      </c>
      <c r="O1736" s="83" t="s">
        <v>100</v>
      </c>
      <c r="P1736" s="84">
        <v>0</v>
      </c>
      <c r="Q1736" s="85">
        <f t="shared" si="566"/>
        <v>1</v>
      </c>
      <c r="R1736" s="91">
        <v>17404.2</v>
      </c>
      <c r="S1736" s="87"/>
      <c r="T1736" s="88">
        <f>IF(S1736=0,0,SUM($S$5:S1736))</f>
        <v>0</v>
      </c>
      <c r="U1736" s="89">
        <f t="shared" si="567"/>
        <v>0</v>
      </c>
      <c r="V1736" s="89">
        <f t="shared" si="568"/>
        <v>0</v>
      </c>
      <c r="W1736" s="90">
        <f t="shared" si="569"/>
        <v>0</v>
      </c>
      <c r="X1736" s="90">
        <f t="shared" si="570"/>
        <v>0</v>
      </c>
      <c r="Y1736" s="89">
        <f t="shared" si="571"/>
        <v>0</v>
      </c>
      <c r="Z1736" s="89">
        <f t="shared" si="572"/>
        <v>0</v>
      </c>
      <c r="AA1736" s="87"/>
      <c r="AB1736" s="87"/>
      <c r="AD1736" s="186" t="s">
        <v>145</v>
      </c>
    </row>
    <row r="1737" spans="1:30" s="74" customFormat="1" ht="12.95" customHeight="1">
      <c r="A1737" s="75" t="str">
        <f t="shared" si="561"/>
        <v/>
      </c>
      <c r="B1737" s="76">
        <f t="shared" si="562"/>
        <v>435</v>
      </c>
      <c r="C1737" s="77">
        <f t="shared" si="563"/>
        <v>4.2</v>
      </c>
      <c r="D1737" s="78" t="str">
        <f t="shared" si="564"/>
        <v>(후)</v>
      </c>
      <c r="E1737" s="79">
        <f t="shared" si="565"/>
        <v>0</v>
      </c>
      <c r="F1737" s="80">
        <v>700</v>
      </c>
      <c r="G1737" s="81">
        <v>91.94</v>
      </c>
      <c r="H1737" s="81">
        <v>88.73</v>
      </c>
      <c r="I1737" s="81">
        <v>3.2099999999999937</v>
      </c>
      <c r="J1737" s="81" t="s">
        <v>111</v>
      </c>
      <c r="K1737" s="81" t="s">
        <v>95</v>
      </c>
      <c r="L1737" s="82">
        <v>0</v>
      </c>
      <c r="M1737" s="83" t="s">
        <v>100</v>
      </c>
      <c r="N1737" s="83" t="s">
        <v>100</v>
      </c>
      <c r="O1737" s="83" t="s">
        <v>100</v>
      </c>
      <c r="P1737" s="84">
        <v>0</v>
      </c>
      <c r="Q1737" s="85">
        <f t="shared" si="566"/>
        <v>1</v>
      </c>
      <c r="R1737" s="91">
        <v>17404.2</v>
      </c>
      <c r="S1737" s="87"/>
      <c r="T1737" s="88">
        <f>IF(S1737=0,0,SUM($S$5:S1737))</f>
        <v>0</v>
      </c>
      <c r="U1737" s="89">
        <f t="shared" si="567"/>
        <v>0</v>
      </c>
      <c r="V1737" s="89">
        <f t="shared" si="568"/>
        <v>0</v>
      </c>
      <c r="W1737" s="90">
        <f t="shared" si="569"/>
        <v>0</v>
      </c>
      <c r="X1737" s="90">
        <f t="shared" si="570"/>
        <v>0</v>
      </c>
      <c r="Y1737" s="89">
        <f t="shared" si="571"/>
        <v>0</v>
      </c>
      <c r="Z1737" s="89">
        <f t="shared" si="572"/>
        <v>0</v>
      </c>
      <c r="AA1737" s="87"/>
      <c r="AB1737" s="87"/>
      <c r="AD1737" s="186" t="s">
        <v>145</v>
      </c>
    </row>
    <row r="1738" spans="1:30" s="74" customFormat="1" ht="12.95" customHeight="1">
      <c r="A1738" s="75" t="str">
        <f t="shared" si="561"/>
        <v/>
      </c>
      <c r="B1738" s="76">
        <f t="shared" si="562"/>
        <v>435</v>
      </c>
      <c r="C1738" s="77">
        <f t="shared" si="563"/>
        <v>9.1</v>
      </c>
      <c r="D1738" s="78" t="str">
        <f t="shared" si="564"/>
        <v/>
      </c>
      <c r="E1738" s="79">
        <f t="shared" si="565"/>
        <v>4.9000000000000004</v>
      </c>
      <c r="F1738" s="80">
        <v>700</v>
      </c>
      <c r="G1738" s="81">
        <v>91.98</v>
      </c>
      <c r="H1738" s="81">
        <v>88.79</v>
      </c>
      <c r="I1738" s="81">
        <v>3.1899999999999977</v>
      </c>
      <c r="J1738" s="81" t="s">
        <v>111</v>
      </c>
      <c r="K1738" s="81" t="s">
        <v>95</v>
      </c>
      <c r="L1738" s="82">
        <v>0</v>
      </c>
      <c r="M1738" s="83" t="s">
        <v>104</v>
      </c>
      <c r="N1738" s="83" t="s">
        <v>100</v>
      </c>
      <c r="O1738" s="83" t="s">
        <v>100</v>
      </c>
      <c r="P1738" s="84">
        <v>0</v>
      </c>
      <c r="Q1738" s="85">
        <f t="shared" si="566"/>
        <v>1</v>
      </c>
      <c r="R1738" s="91">
        <v>17409.099999999999</v>
      </c>
      <c r="S1738" s="87"/>
      <c r="T1738" s="88">
        <f>IF(S1738=0,0,SUM($S$5:S1738))</f>
        <v>0</v>
      </c>
      <c r="U1738" s="89">
        <f t="shared" si="567"/>
        <v>0</v>
      </c>
      <c r="V1738" s="89">
        <f t="shared" si="568"/>
        <v>0</v>
      </c>
      <c r="W1738" s="90">
        <f t="shared" si="569"/>
        <v>0</v>
      </c>
      <c r="X1738" s="90">
        <f t="shared" si="570"/>
        <v>0</v>
      </c>
      <c r="Y1738" s="89">
        <f t="shared" si="571"/>
        <v>0</v>
      </c>
      <c r="Z1738" s="89">
        <f t="shared" si="572"/>
        <v>0</v>
      </c>
      <c r="AA1738" s="87"/>
      <c r="AB1738" s="87"/>
      <c r="AD1738" s="186" t="s">
        <v>145</v>
      </c>
    </row>
    <row r="1739" spans="1:30" s="74" customFormat="1" ht="12.95" customHeight="1">
      <c r="A1739" s="75" t="str">
        <f t="shared" si="561"/>
        <v/>
      </c>
      <c r="B1739" s="76">
        <f t="shared" si="562"/>
        <v>436</v>
      </c>
      <c r="C1739" s="77">
        <f t="shared" si="563"/>
        <v>0</v>
      </c>
      <c r="D1739" s="78" t="str">
        <f t="shared" si="564"/>
        <v/>
      </c>
      <c r="E1739" s="79">
        <f t="shared" si="565"/>
        <v>30.9</v>
      </c>
      <c r="F1739" s="80">
        <v>700</v>
      </c>
      <c r="G1739" s="81">
        <v>92.21</v>
      </c>
      <c r="H1739" s="81">
        <v>89.19</v>
      </c>
      <c r="I1739" s="81">
        <v>3.019999999999996</v>
      </c>
      <c r="J1739" s="81" t="s">
        <v>111</v>
      </c>
      <c r="K1739" s="81" t="s">
        <v>95</v>
      </c>
      <c r="L1739" s="82">
        <v>0</v>
      </c>
      <c r="M1739" s="83" t="s">
        <v>100</v>
      </c>
      <c r="N1739" s="83" t="s">
        <v>100</v>
      </c>
      <c r="O1739" s="83" t="s">
        <v>100</v>
      </c>
      <c r="P1739" s="84">
        <v>0</v>
      </c>
      <c r="Q1739" s="85">
        <f t="shared" si="566"/>
        <v>1</v>
      </c>
      <c r="R1739" s="91">
        <v>17440</v>
      </c>
      <c r="S1739" s="87"/>
      <c r="T1739" s="88">
        <f>IF(S1739=0,0,SUM($S$5:S1739))</f>
        <v>0</v>
      </c>
      <c r="U1739" s="89">
        <f t="shared" si="567"/>
        <v>0</v>
      </c>
      <c r="V1739" s="89">
        <f t="shared" si="568"/>
        <v>0</v>
      </c>
      <c r="W1739" s="90">
        <f t="shared" si="569"/>
        <v>0</v>
      </c>
      <c r="X1739" s="90">
        <f t="shared" si="570"/>
        <v>0</v>
      </c>
      <c r="Y1739" s="89">
        <f t="shared" si="571"/>
        <v>0</v>
      </c>
      <c r="Z1739" s="89">
        <f t="shared" si="572"/>
        <v>0</v>
      </c>
      <c r="AA1739" s="87"/>
      <c r="AB1739" s="87"/>
      <c r="AD1739" s="186" t="s">
        <v>145</v>
      </c>
    </row>
    <row r="1740" spans="1:30" s="74" customFormat="1" ht="12.95" customHeight="1">
      <c r="A1740" s="75" t="str">
        <f t="shared" si="561"/>
        <v/>
      </c>
      <c r="B1740" s="76">
        <f t="shared" si="562"/>
        <v>436</v>
      </c>
      <c r="C1740" s="77">
        <f t="shared" si="563"/>
        <v>8.9</v>
      </c>
      <c r="D1740" s="78" t="str">
        <f t="shared" si="564"/>
        <v/>
      </c>
      <c r="E1740" s="79">
        <f t="shared" si="565"/>
        <v>8.9</v>
      </c>
      <c r="F1740" s="80">
        <v>700</v>
      </c>
      <c r="G1740" s="81">
        <v>92.28</v>
      </c>
      <c r="H1740" s="81">
        <v>89.31</v>
      </c>
      <c r="I1740" s="81">
        <v>2.9699999999999989</v>
      </c>
      <c r="J1740" s="81" t="s">
        <v>111</v>
      </c>
      <c r="K1740" s="81" t="s">
        <v>95</v>
      </c>
      <c r="L1740" s="82">
        <v>0</v>
      </c>
      <c r="M1740" s="83" t="s">
        <v>100</v>
      </c>
      <c r="N1740" s="83" t="s">
        <v>100</v>
      </c>
      <c r="O1740" s="83" t="s">
        <v>100</v>
      </c>
      <c r="P1740" s="84">
        <v>0</v>
      </c>
      <c r="Q1740" s="85">
        <f t="shared" si="566"/>
        <v>1</v>
      </c>
      <c r="R1740" s="91">
        <v>17448.900000000001</v>
      </c>
      <c r="S1740" s="87"/>
      <c r="T1740" s="88">
        <f>IF(S1740=0,0,SUM($S$5:S1740))</f>
        <v>0</v>
      </c>
      <c r="U1740" s="89">
        <f t="shared" si="567"/>
        <v>0</v>
      </c>
      <c r="V1740" s="89">
        <f t="shared" si="568"/>
        <v>0</v>
      </c>
      <c r="W1740" s="90">
        <f t="shared" si="569"/>
        <v>0</v>
      </c>
      <c r="X1740" s="90">
        <f t="shared" si="570"/>
        <v>0</v>
      </c>
      <c r="Y1740" s="89">
        <f t="shared" si="571"/>
        <v>0</v>
      </c>
      <c r="Z1740" s="89">
        <f t="shared" si="572"/>
        <v>0</v>
      </c>
      <c r="AA1740" s="87"/>
      <c r="AB1740" s="87"/>
      <c r="AD1740" s="186" t="s">
        <v>145</v>
      </c>
    </row>
    <row r="1741" spans="1:30" s="74" customFormat="1" ht="12.95" customHeight="1">
      <c r="A1741" s="75" t="str">
        <f t="shared" si="561"/>
        <v/>
      </c>
      <c r="B1741" s="76">
        <f t="shared" si="562"/>
        <v>437</v>
      </c>
      <c r="C1741" s="77">
        <f t="shared" si="563"/>
        <v>0</v>
      </c>
      <c r="D1741" s="78" t="str">
        <f t="shared" si="564"/>
        <v/>
      </c>
      <c r="E1741" s="79">
        <f t="shared" si="565"/>
        <v>31.1</v>
      </c>
      <c r="F1741" s="80">
        <v>700</v>
      </c>
      <c r="G1741" s="81">
        <v>92.71</v>
      </c>
      <c r="H1741" s="81">
        <v>89.71</v>
      </c>
      <c r="I1741" s="81">
        <v>3</v>
      </c>
      <c r="J1741" s="81" t="s">
        <v>111</v>
      </c>
      <c r="K1741" s="81" t="s">
        <v>95</v>
      </c>
      <c r="L1741" s="82">
        <v>0</v>
      </c>
      <c r="M1741" s="83" t="s">
        <v>100</v>
      </c>
      <c r="N1741" s="83" t="s">
        <v>100</v>
      </c>
      <c r="O1741" s="83" t="s">
        <v>100</v>
      </c>
      <c r="P1741" s="84">
        <v>0</v>
      </c>
      <c r="Q1741" s="85">
        <f t="shared" si="566"/>
        <v>1</v>
      </c>
      <c r="R1741" s="91">
        <v>17480</v>
      </c>
      <c r="S1741" s="87"/>
      <c r="T1741" s="88">
        <f>IF(S1741=0,0,SUM($S$5:S1741))</f>
        <v>0</v>
      </c>
      <c r="U1741" s="89">
        <f t="shared" si="567"/>
        <v>0</v>
      </c>
      <c r="V1741" s="89">
        <f t="shared" si="568"/>
        <v>0</v>
      </c>
      <c r="W1741" s="90">
        <f t="shared" si="569"/>
        <v>0</v>
      </c>
      <c r="X1741" s="90">
        <f t="shared" si="570"/>
        <v>0</v>
      </c>
      <c r="Y1741" s="89">
        <f t="shared" si="571"/>
        <v>0</v>
      </c>
      <c r="Z1741" s="89">
        <f t="shared" si="572"/>
        <v>0</v>
      </c>
      <c r="AA1741" s="87"/>
      <c r="AB1741" s="87"/>
      <c r="AD1741" s="186" t="s">
        <v>145</v>
      </c>
    </row>
    <row r="1742" spans="1:30" s="74" customFormat="1" ht="12.95" customHeight="1">
      <c r="A1742" s="75" t="str">
        <f t="shared" si="561"/>
        <v/>
      </c>
      <c r="B1742" s="76">
        <f t="shared" si="562"/>
        <v>437</v>
      </c>
      <c r="C1742" s="77">
        <f t="shared" si="563"/>
        <v>8.9</v>
      </c>
      <c r="D1742" s="78" t="str">
        <f t="shared" si="564"/>
        <v/>
      </c>
      <c r="E1742" s="79">
        <f t="shared" si="565"/>
        <v>8.9</v>
      </c>
      <c r="F1742" s="80">
        <v>700</v>
      </c>
      <c r="G1742" s="81">
        <v>92.83</v>
      </c>
      <c r="H1742" s="81">
        <v>89.83</v>
      </c>
      <c r="I1742" s="81">
        <v>3</v>
      </c>
      <c r="J1742" s="81" t="s">
        <v>111</v>
      </c>
      <c r="K1742" s="81" t="s">
        <v>95</v>
      </c>
      <c r="L1742" s="82">
        <v>0</v>
      </c>
      <c r="M1742" s="83" t="s">
        <v>100</v>
      </c>
      <c r="N1742" s="83" t="s">
        <v>100</v>
      </c>
      <c r="O1742" s="83" t="s">
        <v>100</v>
      </c>
      <c r="P1742" s="84">
        <v>0</v>
      </c>
      <c r="Q1742" s="85">
        <f t="shared" si="566"/>
        <v>1</v>
      </c>
      <c r="R1742" s="91">
        <v>17488.900000000001</v>
      </c>
      <c r="S1742" s="87"/>
      <c r="T1742" s="88">
        <f>IF(S1742=0,0,SUM($S$5:S1742))</f>
        <v>0</v>
      </c>
      <c r="U1742" s="89">
        <f t="shared" si="567"/>
        <v>0</v>
      </c>
      <c r="V1742" s="89">
        <f t="shared" si="568"/>
        <v>0</v>
      </c>
      <c r="W1742" s="90">
        <f t="shared" si="569"/>
        <v>0</v>
      </c>
      <c r="X1742" s="90">
        <f t="shared" si="570"/>
        <v>0</v>
      </c>
      <c r="Y1742" s="89">
        <f t="shared" si="571"/>
        <v>0</v>
      </c>
      <c r="Z1742" s="89">
        <f t="shared" si="572"/>
        <v>0</v>
      </c>
      <c r="AA1742" s="87"/>
      <c r="AB1742" s="87"/>
      <c r="AD1742" s="186" t="s">
        <v>145</v>
      </c>
    </row>
    <row r="1743" spans="1:30" s="74" customFormat="1" ht="12.95" customHeight="1">
      <c r="A1743" s="75" t="str">
        <f t="shared" si="561"/>
        <v/>
      </c>
      <c r="B1743" s="76">
        <f t="shared" si="562"/>
        <v>438</v>
      </c>
      <c r="C1743" s="77">
        <f t="shared" si="563"/>
        <v>0</v>
      </c>
      <c r="D1743" s="78" t="str">
        <f t="shared" si="564"/>
        <v/>
      </c>
      <c r="E1743" s="79">
        <f t="shared" si="565"/>
        <v>31.1</v>
      </c>
      <c r="F1743" s="80">
        <v>700</v>
      </c>
      <c r="G1743" s="81">
        <v>93.21</v>
      </c>
      <c r="H1743" s="81">
        <v>90.23</v>
      </c>
      <c r="I1743" s="81">
        <v>2.9799999999999898</v>
      </c>
      <c r="J1743" s="81" t="s">
        <v>111</v>
      </c>
      <c r="K1743" s="81" t="s">
        <v>95</v>
      </c>
      <c r="L1743" s="82">
        <v>0</v>
      </c>
      <c r="M1743" s="83" t="s">
        <v>100</v>
      </c>
      <c r="N1743" s="83" t="s">
        <v>100</v>
      </c>
      <c r="O1743" s="83" t="s">
        <v>100</v>
      </c>
      <c r="P1743" s="84">
        <v>0</v>
      </c>
      <c r="Q1743" s="85">
        <f t="shared" si="566"/>
        <v>1</v>
      </c>
      <c r="R1743" s="91">
        <v>17520</v>
      </c>
      <c r="S1743" s="87"/>
      <c r="T1743" s="88">
        <f>IF(S1743=0,0,SUM($S$5:S1743))</f>
        <v>0</v>
      </c>
      <c r="U1743" s="89">
        <f t="shared" si="567"/>
        <v>0</v>
      </c>
      <c r="V1743" s="89">
        <f t="shared" si="568"/>
        <v>0</v>
      </c>
      <c r="W1743" s="90">
        <f t="shared" si="569"/>
        <v>0</v>
      </c>
      <c r="X1743" s="90">
        <f t="shared" si="570"/>
        <v>0</v>
      </c>
      <c r="Y1743" s="89">
        <f t="shared" si="571"/>
        <v>0</v>
      </c>
      <c r="Z1743" s="89">
        <f t="shared" si="572"/>
        <v>0</v>
      </c>
      <c r="AA1743" s="87"/>
      <c r="AB1743" s="87"/>
      <c r="AD1743" s="186" t="s">
        <v>145</v>
      </c>
    </row>
    <row r="1744" spans="1:30" s="74" customFormat="1" ht="12.95" customHeight="1">
      <c r="A1744" s="75" t="str">
        <f t="shared" si="561"/>
        <v/>
      </c>
      <c r="B1744" s="76">
        <f t="shared" si="562"/>
        <v>438</v>
      </c>
      <c r="C1744" s="77">
        <f t="shared" si="563"/>
        <v>29.6</v>
      </c>
      <c r="D1744" s="78" t="str">
        <f t="shared" si="564"/>
        <v/>
      </c>
      <c r="E1744" s="79">
        <f t="shared" si="565"/>
        <v>29.6</v>
      </c>
      <c r="F1744" s="80">
        <v>700</v>
      </c>
      <c r="G1744" s="81">
        <v>93.57</v>
      </c>
      <c r="H1744" s="81">
        <v>90.61</v>
      </c>
      <c r="I1744" s="81">
        <v>2.9599999999999937</v>
      </c>
      <c r="J1744" s="81" t="s">
        <v>111</v>
      </c>
      <c r="K1744" s="81" t="s">
        <v>95</v>
      </c>
      <c r="L1744" s="82">
        <v>0</v>
      </c>
      <c r="M1744" s="83" t="s">
        <v>100</v>
      </c>
      <c r="N1744" s="83" t="s">
        <v>100</v>
      </c>
      <c r="O1744" s="83" t="s">
        <v>100</v>
      </c>
      <c r="P1744" s="84">
        <v>0</v>
      </c>
      <c r="Q1744" s="85">
        <f t="shared" si="566"/>
        <v>1</v>
      </c>
      <c r="R1744" s="91">
        <v>17549.599999999999</v>
      </c>
      <c r="S1744" s="87"/>
      <c r="T1744" s="88">
        <f>IF(S1744=0,0,SUM($S$5:S1744))</f>
        <v>0</v>
      </c>
      <c r="U1744" s="89">
        <f t="shared" si="567"/>
        <v>0</v>
      </c>
      <c r="V1744" s="89">
        <f t="shared" si="568"/>
        <v>0</v>
      </c>
      <c r="W1744" s="90">
        <f t="shared" si="569"/>
        <v>0</v>
      </c>
      <c r="X1744" s="90">
        <f t="shared" si="570"/>
        <v>0</v>
      </c>
      <c r="Y1744" s="89">
        <f t="shared" si="571"/>
        <v>0</v>
      </c>
      <c r="Z1744" s="89">
        <f t="shared" si="572"/>
        <v>0</v>
      </c>
      <c r="AA1744" s="87"/>
      <c r="AB1744" s="87"/>
      <c r="AD1744" s="186" t="s">
        <v>145</v>
      </c>
    </row>
    <row r="1745" spans="1:30" s="74" customFormat="1" ht="12.95" customHeight="1">
      <c r="A1745" s="75" t="str">
        <f t="shared" si="561"/>
        <v/>
      </c>
      <c r="B1745" s="76">
        <f t="shared" si="562"/>
        <v>439</v>
      </c>
      <c r="C1745" s="77">
        <f t="shared" si="563"/>
        <v>0</v>
      </c>
      <c r="D1745" s="78" t="str">
        <f t="shared" si="564"/>
        <v/>
      </c>
      <c r="E1745" s="79">
        <f t="shared" si="565"/>
        <v>10.4</v>
      </c>
      <c r="F1745" s="80">
        <v>700</v>
      </c>
      <c r="G1745" s="81">
        <v>93.7</v>
      </c>
      <c r="H1745" s="81">
        <v>90.61</v>
      </c>
      <c r="I1745" s="81">
        <v>3.0900000000000034</v>
      </c>
      <c r="J1745" s="81" t="s">
        <v>111</v>
      </c>
      <c r="K1745" s="81" t="s">
        <v>95</v>
      </c>
      <c r="L1745" s="82">
        <v>0</v>
      </c>
      <c r="M1745" s="83" t="s">
        <v>100</v>
      </c>
      <c r="N1745" s="83" t="s">
        <v>100</v>
      </c>
      <c r="O1745" s="83" t="s">
        <v>100</v>
      </c>
      <c r="P1745" s="84">
        <v>0</v>
      </c>
      <c r="Q1745" s="85">
        <f t="shared" si="566"/>
        <v>1</v>
      </c>
      <c r="R1745" s="91">
        <v>17560</v>
      </c>
      <c r="S1745" s="87"/>
      <c r="T1745" s="88">
        <f>IF(S1745=0,0,SUM($S$5:S1745))</f>
        <v>0</v>
      </c>
      <c r="U1745" s="89">
        <f t="shared" si="567"/>
        <v>0</v>
      </c>
      <c r="V1745" s="89">
        <f t="shared" si="568"/>
        <v>0</v>
      </c>
      <c r="W1745" s="90">
        <f t="shared" si="569"/>
        <v>0</v>
      </c>
      <c r="X1745" s="90">
        <f t="shared" si="570"/>
        <v>0</v>
      </c>
      <c r="Y1745" s="89">
        <f t="shared" si="571"/>
        <v>0</v>
      </c>
      <c r="Z1745" s="89">
        <f t="shared" si="572"/>
        <v>0</v>
      </c>
      <c r="AA1745" s="87"/>
      <c r="AB1745" s="87"/>
      <c r="AD1745" s="186" t="s">
        <v>145</v>
      </c>
    </row>
    <row r="1746" spans="1:30" s="74" customFormat="1" ht="12.95" customHeight="1">
      <c r="A1746" s="75" t="str">
        <f t="shared" si="561"/>
        <v/>
      </c>
      <c r="B1746" s="76">
        <f t="shared" si="562"/>
        <v>439</v>
      </c>
      <c r="C1746" s="77">
        <f t="shared" si="563"/>
        <v>8.9</v>
      </c>
      <c r="D1746" s="78" t="str">
        <f t="shared" si="564"/>
        <v/>
      </c>
      <c r="E1746" s="79">
        <f t="shared" si="565"/>
        <v>8.9</v>
      </c>
      <c r="F1746" s="80">
        <v>700</v>
      </c>
      <c r="G1746" s="81">
        <v>93.81</v>
      </c>
      <c r="H1746" s="81">
        <v>90.61</v>
      </c>
      <c r="I1746" s="81">
        <v>3.2000000000000028</v>
      </c>
      <c r="J1746" s="81" t="s">
        <v>111</v>
      </c>
      <c r="K1746" s="81" t="s">
        <v>95</v>
      </c>
      <c r="L1746" s="82">
        <v>0</v>
      </c>
      <c r="M1746" s="83" t="s">
        <v>100</v>
      </c>
      <c r="N1746" s="83" t="s">
        <v>100</v>
      </c>
      <c r="O1746" s="83" t="s">
        <v>100</v>
      </c>
      <c r="P1746" s="84">
        <v>0</v>
      </c>
      <c r="Q1746" s="85">
        <f t="shared" si="566"/>
        <v>1</v>
      </c>
      <c r="R1746" s="91">
        <v>17568.900000000001</v>
      </c>
      <c r="S1746" s="87"/>
      <c r="T1746" s="88">
        <f>IF(S1746=0,0,SUM($S$5:S1746))</f>
        <v>0</v>
      </c>
      <c r="U1746" s="89">
        <f t="shared" si="567"/>
        <v>0</v>
      </c>
      <c r="V1746" s="89">
        <f t="shared" si="568"/>
        <v>0</v>
      </c>
      <c r="W1746" s="90">
        <f t="shared" si="569"/>
        <v>0</v>
      </c>
      <c r="X1746" s="90">
        <f t="shared" si="570"/>
        <v>0</v>
      </c>
      <c r="Y1746" s="89">
        <f t="shared" si="571"/>
        <v>0</v>
      </c>
      <c r="Z1746" s="89">
        <f t="shared" si="572"/>
        <v>0</v>
      </c>
      <c r="AA1746" s="87"/>
      <c r="AB1746" s="87"/>
      <c r="AD1746" s="186" t="s">
        <v>145</v>
      </c>
    </row>
    <row r="1747" spans="1:30" s="74" customFormat="1" ht="12.95" customHeight="1">
      <c r="A1747" s="75" t="str">
        <f t="shared" si="561"/>
        <v/>
      </c>
      <c r="B1747" s="76">
        <f t="shared" si="562"/>
        <v>440</v>
      </c>
      <c r="C1747" s="77">
        <f t="shared" si="563"/>
        <v>0</v>
      </c>
      <c r="D1747" s="78" t="str">
        <f t="shared" si="564"/>
        <v/>
      </c>
      <c r="E1747" s="79">
        <f t="shared" si="565"/>
        <v>31.1</v>
      </c>
      <c r="F1747" s="80">
        <v>700</v>
      </c>
      <c r="G1747" s="81">
        <v>93.96</v>
      </c>
      <c r="H1747" s="81">
        <v>90.62</v>
      </c>
      <c r="I1747" s="81">
        <v>3.3399999999999892</v>
      </c>
      <c r="J1747" s="81" t="s">
        <v>111</v>
      </c>
      <c r="K1747" s="81" t="s">
        <v>95</v>
      </c>
      <c r="L1747" s="82">
        <v>0</v>
      </c>
      <c r="M1747" s="83" t="s">
        <v>100</v>
      </c>
      <c r="N1747" s="83" t="s">
        <v>100</v>
      </c>
      <c r="O1747" s="83" t="s">
        <v>100</v>
      </c>
      <c r="P1747" s="84">
        <v>0</v>
      </c>
      <c r="Q1747" s="85">
        <f t="shared" si="566"/>
        <v>1</v>
      </c>
      <c r="R1747" s="91">
        <v>17600</v>
      </c>
      <c r="S1747" s="87"/>
      <c r="T1747" s="88">
        <f>IF(S1747=0,0,SUM($S$5:S1747))</f>
        <v>0</v>
      </c>
      <c r="U1747" s="89">
        <f t="shared" si="567"/>
        <v>0</v>
      </c>
      <c r="V1747" s="89">
        <f t="shared" si="568"/>
        <v>0</v>
      </c>
      <c r="W1747" s="90">
        <f t="shared" si="569"/>
        <v>0</v>
      </c>
      <c r="X1747" s="90">
        <f t="shared" si="570"/>
        <v>0</v>
      </c>
      <c r="Y1747" s="89">
        <f t="shared" si="571"/>
        <v>0</v>
      </c>
      <c r="Z1747" s="89">
        <f t="shared" si="572"/>
        <v>0</v>
      </c>
      <c r="AA1747" s="87"/>
      <c r="AB1747" s="87"/>
      <c r="AD1747" s="186" t="s">
        <v>145</v>
      </c>
    </row>
    <row r="1748" spans="1:30" s="74" customFormat="1" ht="12.95" customHeight="1">
      <c r="A1748" s="75" t="str">
        <f t="shared" ref="A1748:A1762" si="585">IF(P1748&gt;0,P1748,"")</f>
        <v/>
      </c>
      <c r="B1748" s="76">
        <f t="shared" ref="B1748:B1762" si="586">ROUNDDOWN(R1748/$P$2,0)</f>
        <v>440</v>
      </c>
      <c r="C1748" s="77">
        <f t="shared" ref="C1748:C1762" si="587">ROUND(R1748-(B1748*$P$2),2)</f>
        <v>3.4</v>
      </c>
      <c r="D1748" s="78" t="str">
        <f t="shared" ref="D1748:D1762" si="588">IF(D1747="(전)","(후)",IF(AND(B1748=B1749,C1748=C1749),"(전)",""))</f>
        <v/>
      </c>
      <c r="E1748" s="79">
        <f t="shared" ref="E1748:E1762" si="589">IF(P1748&gt;0,0,ROUND(((B1748*$P$2)+C1748)-((B1747*$P$2)+C1747),2))</f>
        <v>3.4</v>
      </c>
      <c r="F1748" s="80">
        <v>700</v>
      </c>
      <c r="G1748" s="81">
        <v>93.98</v>
      </c>
      <c r="H1748" s="81">
        <v>90.62</v>
      </c>
      <c r="I1748" s="81">
        <v>3.3599999999999994</v>
      </c>
      <c r="J1748" s="81" t="s">
        <v>111</v>
      </c>
      <c r="K1748" s="81" t="s">
        <v>95</v>
      </c>
      <c r="L1748" s="82">
        <v>0</v>
      </c>
      <c r="M1748" s="83" t="s">
        <v>100</v>
      </c>
      <c r="N1748" s="83" t="s">
        <v>100</v>
      </c>
      <c r="O1748" s="83" t="s">
        <v>100</v>
      </c>
      <c r="P1748" s="84">
        <v>0</v>
      </c>
      <c r="Q1748" s="85">
        <f t="shared" ref="Q1748:Q1762" si="590">IF(P1748=0,Q1747,P1748)</f>
        <v>1</v>
      </c>
      <c r="R1748" s="91">
        <v>17603.400000000001</v>
      </c>
      <c r="S1748" s="87"/>
      <c r="T1748" s="88">
        <f>IF(S1748=0,0,SUM($S$5:S1748))</f>
        <v>0</v>
      </c>
      <c r="U1748" s="89">
        <f t="shared" ref="U1748:U1762" si="591">IF(S1748=1,Q1748,0)</f>
        <v>0</v>
      </c>
      <c r="V1748" s="89">
        <f t="shared" ref="V1748:V1762" si="592">IF(S1748=1,R1748,0)</f>
        <v>0</v>
      </c>
      <c r="W1748" s="90">
        <f t="shared" ref="W1748:W1762" si="593">IF($S1748=0,0,G1748)</f>
        <v>0</v>
      </c>
      <c r="X1748" s="90">
        <f t="shared" ref="X1748:X1762" si="594">IF($S1748=0,0,H1748)</f>
        <v>0</v>
      </c>
      <c r="Y1748" s="89">
        <f t="shared" ref="Y1748:Y1762" si="595">IF(S1748=1,J1748,0)</f>
        <v>0</v>
      </c>
      <c r="Z1748" s="89">
        <f t="shared" ref="Z1748:Z1762" si="596">IF(S1748=1,K1748,0)</f>
        <v>0</v>
      </c>
      <c r="AA1748" s="87"/>
      <c r="AB1748" s="87"/>
      <c r="AD1748" s="186" t="s">
        <v>145</v>
      </c>
    </row>
    <row r="1749" spans="1:30" s="74" customFormat="1" ht="12.95" customHeight="1">
      <c r="A1749" s="75" t="str">
        <f t="shared" si="585"/>
        <v/>
      </c>
      <c r="B1749" s="76">
        <f t="shared" si="586"/>
        <v>440</v>
      </c>
      <c r="C1749" s="77">
        <f t="shared" si="587"/>
        <v>8.4</v>
      </c>
      <c r="D1749" s="78" t="str">
        <f t="shared" si="588"/>
        <v>(전)</v>
      </c>
      <c r="E1749" s="79">
        <f t="shared" si="589"/>
        <v>5</v>
      </c>
      <c r="F1749" s="80">
        <v>700</v>
      </c>
      <c r="G1749" s="81">
        <v>94.13</v>
      </c>
      <c r="H1749" s="81">
        <v>90.62</v>
      </c>
      <c r="I1749" s="81">
        <v>3.5099999999999909</v>
      </c>
      <c r="J1749" s="81" t="s">
        <v>111</v>
      </c>
      <c r="K1749" s="81" t="s">
        <v>95</v>
      </c>
      <c r="L1749" s="82">
        <v>0</v>
      </c>
      <c r="M1749" s="83" t="s">
        <v>127</v>
      </c>
      <c r="N1749" s="83" t="s">
        <v>100</v>
      </c>
      <c r="O1749" s="83" t="s">
        <v>100</v>
      </c>
      <c r="P1749" s="84">
        <v>0</v>
      </c>
      <c r="Q1749" s="85">
        <f t="shared" si="590"/>
        <v>1</v>
      </c>
      <c r="R1749" s="91">
        <v>17608.400000000001</v>
      </c>
      <c r="S1749" s="87"/>
      <c r="T1749" s="88">
        <f>IF(S1749=0,0,SUM($S$5:S1749))</f>
        <v>0</v>
      </c>
      <c r="U1749" s="89">
        <f t="shared" si="591"/>
        <v>0</v>
      </c>
      <c r="V1749" s="89">
        <f t="shared" si="592"/>
        <v>0</v>
      </c>
      <c r="W1749" s="90">
        <f t="shared" si="593"/>
        <v>0</v>
      </c>
      <c r="X1749" s="90">
        <f t="shared" si="594"/>
        <v>0</v>
      </c>
      <c r="Y1749" s="89">
        <f t="shared" si="595"/>
        <v>0</v>
      </c>
      <c r="Z1749" s="89">
        <f t="shared" si="596"/>
        <v>0</v>
      </c>
      <c r="AA1749" s="87"/>
      <c r="AB1749" s="87"/>
      <c r="AD1749" s="186" t="s">
        <v>145</v>
      </c>
    </row>
    <row r="1750" spans="1:30" s="74" customFormat="1" ht="12.95" customHeight="1">
      <c r="A1750" s="75" t="str">
        <f t="shared" si="585"/>
        <v/>
      </c>
      <c r="B1750" s="76">
        <f t="shared" si="586"/>
        <v>440</v>
      </c>
      <c r="C1750" s="77">
        <f t="shared" si="587"/>
        <v>8.4</v>
      </c>
      <c r="D1750" s="78" t="str">
        <f t="shared" si="588"/>
        <v>(후)</v>
      </c>
      <c r="E1750" s="79">
        <f t="shared" si="589"/>
        <v>0</v>
      </c>
      <c r="F1750" s="80">
        <v>700</v>
      </c>
      <c r="G1750" s="81">
        <v>94.13</v>
      </c>
      <c r="H1750" s="81">
        <v>90.62</v>
      </c>
      <c r="I1750" s="81">
        <v>3.5099999999999909</v>
      </c>
      <c r="J1750" s="81" t="s">
        <v>111</v>
      </c>
      <c r="K1750" s="81" t="s">
        <v>96</v>
      </c>
      <c r="L1750" s="82">
        <v>0</v>
      </c>
      <c r="M1750" s="83" t="s">
        <v>100</v>
      </c>
      <c r="N1750" s="83" t="s">
        <v>100</v>
      </c>
      <c r="O1750" s="83" t="s">
        <v>100</v>
      </c>
      <c r="P1750" s="84">
        <v>0</v>
      </c>
      <c r="Q1750" s="85">
        <f t="shared" si="590"/>
        <v>1</v>
      </c>
      <c r="R1750" s="91">
        <v>17608.400000000001</v>
      </c>
      <c r="S1750" s="87"/>
      <c r="T1750" s="88">
        <f>IF(S1750=0,0,SUM($S$5:S1750))</f>
        <v>0</v>
      </c>
      <c r="U1750" s="89">
        <f t="shared" si="591"/>
        <v>0</v>
      </c>
      <c r="V1750" s="89">
        <f t="shared" si="592"/>
        <v>0</v>
      </c>
      <c r="W1750" s="90">
        <f t="shared" si="593"/>
        <v>0</v>
      </c>
      <c r="X1750" s="90">
        <f t="shared" si="594"/>
        <v>0</v>
      </c>
      <c r="Y1750" s="89">
        <f t="shared" si="595"/>
        <v>0</v>
      </c>
      <c r="Z1750" s="89">
        <f t="shared" si="596"/>
        <v>0</v>
      </c>
      <c r="AA1750" s="87"/>
      <c r="AB1750" s="87"/>
      <c r="AD1750" s="186" t="s">
        <v>145</v>
      </c>
    </row>
    <row r="1751" spans="1:30" s="74" customFormat="1" ht="12.95" customHeight="1">
      <c r="A1751" s="75" t="str">
        <f t="shared" si="585"/>
        <v/>
      </c>
      <c r="B1751" s="76">
        <f t="shared" si="586"/>
        <v>440</v>
      </c>
      <c r="C1751" s="77">
        <f t="shared" si="587"/>
        <v>27.2</v>
      </c>
      <c r="D1751" s="78" t="str">
        <f t="shared" si="588"/>
        <v>(전)</v>
      </c>
      <c r="E1751" s="79">
        <f t="shared" si="589"/>
        <v>18.8</v>
      </c>
      <c r="F1751" s="80">
        <v>700</v>
      </c>
      <c r="G1751" s="81">
        <v>94.68</v>
      </c>
      <c r="H1751" s="81">
        <v>90.62</v>
      </c>
      <c r="I1751" s="81">
        <v>4.0600000000000023</v>
      </c>
      <c r="J1751" s="81" t="s">
        <v>111</v>
      </c>
      <c r="K1751" s="81" t="s">
        <v>96</v>
      </c>
      <c r="L1751" s="82">
        <v>0</v>
      </c>
      <c r="M1751" s="83" t="s">
        <v>100</v>
      </c>
      <c r="N1751" s="83" t="s">
        <v>100</v>
      </c>
      <c r="O1751" s="83" t="s">
        <v>100</v>
      </c>
      <c r="P1751" s="84">
        <v>0</v>
      </c>
      <c r="Q1751" s="85">
        <f t="shared" si="590"/>
        <v>1</v>
      </c>
      <c r="R1751" s="91">
        <v>17627.2</v>
      </c>
      <c r="S1751" s="87"/>
      <c r="T1751" s="88">
        <f>IF(S1751=0,0,SUM($S$5:S1751))</f>
        <v>0</v>
      </c>
      <c r="U1751" s="89">
        <f t="shared" si="591"/>
        <v>0</v>
      </c>
      <c r="V1751" s="89">
        <f t="shared" si="592"/>
        <v>0</v>
      </c>
      <c r="W1751" s="90">
        <f t="shared" si="593"/>
        <v>0</v>
      </c>
      <c r="X1751" s="90">
        <f t="shared" si="594"/>
        <v>0</v>
      </c>
      <c r="Y1751" s="89">
        <f t="shared" si="595"/>
        <v>0</v>
      </c>
      <c r="Z1751" s="89">
        <f t="shared" si="596"/>
        <v>0</v>
      </c>
      <c r="AA1751" s="87"/>
      <c r="AB1751" s="87"/>
      <c r="AD1751" s="186" t="s">
        <v>145</v>
      </c>
    </row>
    <row r="1752" spans="1:30" s="74" customFormat="1" ht="12.95" customHeight="1">
      <c r="A1752" s="75" t="str">
        <f t="shared" si="585"/>
        <v/>
      </c>
      <c r="B1752" s="76">
        <f t="shared" si="586"/>
        <v>440</v>
      </c>
      <c r="C1752" s="77">
        <f t="shared" si="587"/>
        <v>27.2</v>
      </c>
      <c r="D1752" s="78" t="str">
        <f t="shared" si="588"/>
        <v>(후)</v>
      </c>
      <c r="E1752" s="79">
        <f t="shared" si="589"/>
        <v>0</v>
      </c>
      <c r="F1752" s="80">
        <v>700</v>
      </c>
      <c r="G1752" s="81">
        <v>94.68</v>
      </c>
      <c r="H1752" s="81">
        <v>90.62</v>
      </c>
      <c r="I1752" s="81">
        <v>4.0600000000000023</v>
      </c>
      <c r="J1752" s="81" t="s">
        <v>111</v>
      </c>
      <c r="K1752" s="81" t="s">
        <v>96</v>
      </c>
      <c r="L1752" s="82">
        <v>0</v>
      </c>
      <c r="M1752" s="83" t="s">
        <v>100</v>
      </c>
      <c r="N1752" s="83" t="s">
        <v>100</v>
      </c>
      <c r="O1752" s="83" t="s">
        <v>100</v>
      </c>
      <c r="P1752" s="84">
        <v>0</v>
      </c>
      <c r="Q1752" s="85">
        <f t="shared" si="590"/>
        <v>1</v>
      </c>
      <c r="R1752" s="91">
        <v>17627.2</v>
      </c>
      <c r="S1752" s="87"/>
      <c r="T1752" s="88">
        <f>IF(S1752=0,0,SUM($S$5:S1752))</f>
        <v>0</v>
      </c>
      <c r="U1752" s="89">
        <f t="shared" si="591"/>
        <v>0</v>
      </c>
      <c r="V1752" s="89">
        <f t="shared" si="592"/>
        <v>0</v>
      </c>
      <c r="W1752" s="90">
        <f t="shared" si="593"/>
        <v>0</v>
      </c>
      <c r="X1752" s="90">
        <f t="shared" si="594"/>
        <v>0</v>
      </c>
      <c r="Y1752" s="89">
        <f t="shared" si="595"/>
        <v>0</v>
      </c>
      <c r="Z1752" s="89">
        <f t="shared" si="596"/>
        <v>0</v>
      </c>
      <c r="AA1752" s="87"/>
      <c r="AB1752" s="87"/>
      <c r="AD1752" s="186" t="s">
        <v>145</v>
      </c>
    </row>
    <row r="1753" spans="1:30" s="74" customFormat="1" ht="12.95" customHeight="1">
      <c r="A1753" s="75" t="str">
        <f t="shared" si="585"/>
        <v/>
      </c>
      <c r="B1753" s="76">
        <f t="shared" si="586"/>
        <v>440</v>
      </c>
      <c r="C1753" s="77">
        <f t="shared" si="587"/>
        <v>29.4</v>
      </c>
      <c r="D1753" s="78" t="str">
        <f t="shared" si="588"/>
        <v/>
      </c>
      <c r="E1753" s="79">
        <f t="shared" si="589"/>
        <v>2.2000000000000002</v>
      </c>
      <c r="F1753" s="80">
        <v>700</v>
      </c>
      <c r="G1753" s="81">
        <v>94.74</v>
      </c>
      <c r="H1753" s="81">
        <v>90.62</v>
      </c>
      <c r="I1753" s="81">
        <v>4.1199999999999903</v>
      </c>
      <c r="J1753" s="81" t="s">
        <v>111</v>
      </c>
      <c r="K1753" s="81" t="s">
        <v>96</v>
      </c>
      <c r="L1753" s="82">
        <v>0</v>
      </c>
      <c r="M1753" s="83" t="s">
        <v>116</v>
      </c>
      <c r="N1753" s="83" t="s">
        <v>100</v>
      </c>
      <c r="O1753" s="83" t="s">
        <v>100</v>
      </c>
      <c r="P1753" s="84">
        <v>0</v>
      </c>
      <c r="Q1753" s="85">
        <f t="shared" si="590"/>
        <v>1</v>
      </c>
      <c r="R1753" s="91">
        <v>17629.400000000001</v>
      </c>
      <c r="S1753" s="87"/>
      <c r="T1753" s="88">
        <f>IF(S1753=0,0,SUM($S$5:S1753))</f>
        <v>0</v>
      </c>
      <c r="U1753" s="89">
        <f t="shared" si="591"/>
        <v>0</v>
      </c>
      <c r="V1753" s="89">
        <f t="shared" si="592"/>
        <v>0</v>
      </c>
      <c r="W1753" s="90">
        <f t="shared" si="593"/>
        <v>0</v>
      </c>
      <c r="X1753" s="90">
        <f t="shared" si="594"/>
        <v>0</v>
      </c>
      <c r="Y1753" s="89">
        <f t="shared" si="595"/>
        <v>0</v>
      </c>
      <c r="Z1753" s="89">
        <f t="shared" si="596"/>
        <v>0</v>
      </c>
      <c r="AA1753" s="87"/>
      <c r="AB1753" s="87"/>
      <c r="AD1753" s="186" t="s">
        <v>145</v>
      </c>
    </row>
    <row r="1754" spans="1:30" s="74" customFormat="1" ht="12.95" customHeight="1">
      <c r="A1754" s="75" t="str">
        <f t="shared" si="585"/>
        <v/>
      </c>
      <c r="B1754" s="76">
        <f t="shared" si="586"/>
        <v>441</v>
      </c>
      <c r="C1754" s="77">
        <f t="shared" si="587"/>
        <v>0</v>
      </c>
      <c r="D1754" s="78" t="str">
        <f t="shared" si="588"/>
        <v/>
      </c>
      <c r="E1754" s="79">
        <f t="shared" si="589"/>
        <v>10.6</v>
      </c>
      <c r="F1754" s="80">
        <v>700</v>
      </c>
      <c r="G1754" s="81">
        <v>95.92</v>
      </c>
      <c r="H1754" s="81">
        <v>91.94</v>
      </c>
      <c r="I1754" s="81">
        <v>3.980000000000004</v>
      </c>
      <c r="J1754" s="81" t="s">
        <v>111</v>
      </c>
      <c r="K1754" s="81" t="s">
        <v>96</v>
      </c>
      <c r="L1754" s="82">
        <v>0</v>
      </c>
      <c r="M1754" s="83" t="s">
        <v>100</v>
      </c>
      <c r="N1754" s="83" t="s">
        <v>100</v>
      </c>
      <c r="O1754" s="83" t="s">
        <v>100</v>
      </c>
      <c r="P1754" s="84">
        <v>0</v>
      </c>
      <c r="Q1754" s="85">
        <f t="shared" si="590"/>
        <v>1</v>
      </c>
      <c r="R1754" s="91">
        <v>17640</v>
      </c>
      <c r="S1754" s="87"/>
      <c r="T1754" s="88">
        <f>IF(S1754=0,0,SUM($S$5:S1754))</f>
        <v>0</v>
      </c>
      <c r="U1754" s="89">
        <f t="shared" si="591"/>
        <v>0</v>
      </c>
      <c r="V1754" s="89">
        <f t="shared" si="592"/>
        <v>0</v>
      </c>
      <c r="W1754" s="90">
        <f t="shared" si="593"/>
        <v>0</v>
      </c>
      <c r="X1754" s="90">
        <f t="shared" si="594"/>
        <v>0</v>
      </c>
      <c r="Y1754" s="89">
        <f t="shared" si="595"/>
        <v>0</v>
      </c>
      <c r="Z1754" s="89">
        <f t="shared" si="596"/>
        <v>0</v>
      </c>
      <c r="AA1754" s="87"/>
      <c r="AB1754" s="87"/>
      <c r="AD1754" s="186" t="s">
        <v>145</v>
      </c>
    </row>
    <row r="1755" spans="1:30" s="74" customFormat="1" ht="12.95" customHeight="1">
      <c r="A1755" s="75" t="str">
        <f t="shared" si="585"/>
        <v/>
      </c>
      <c r="B1755" s="76">
        <f t="shared" si="586"/>
        <v>442</v>
      </c>
      <c r="C1755" s="77">
        <f t="shared" si="587"/>
        <v>0</v>
      </c>
      <c r="D1755" s="78" t="str">
        <f t="shared" si="588"/>
        <v>(전)</v>
      </c>
      <c r="E1755" s="79">
        <f t="shared" si="589"/>
        <v>40</v>
      </c>
      <c r="F1755" s="80">
        <v>700</v>
      </c>
      <c r="G1755" s="81">
        <v>100.36</v>
      </c>
      <c r="H1755" s="81">
        <v>96.93</v>
      </c>
      <c r="I1755" s="81">
        <v>3.4299999999999926</v>
      </c>
      <c r="J1755" s="81" t="s">
        <v>111</v>
      </c>
      <c r="K1755" s="81" t="s">
        <v>96</v>
      </c>
      <c r="L1755" s="82">
        <v>0</v>
      </c>
      <c r="M1755" s="83" t="s">
        <v>100</v>
      </c>
      <c r="N1755" s="83" t="s">
        <v>100</v>
      </c>
      <c r="O1755" s="83" t="s">
        <v>100</v>
      </c>
      <c r="P1755" s="84">
        <v>0</v>
      </c>
      <c r="Q1755" s="85">
        <f t="shared" si="590"/>
        <v>1</v>
      </c>
      <c r="R1755" s="91">
        <v>17680</v>
      </c>
      <c r="S1755" s="87"/>
      <c r="T1755" s="88">
        <f>IF(S1755=0,0,SUM($S$5:S1755))</f>
        <v>0</v>
      </c>
      <c r="U1755" s="89">
        <f t="shared" si="591"/>
        <v>0</v>
      </c>
      <c r="V1755" s="89">
        <f t="shared" si="592"/>
        <v>0</v>
      </c>
      <c r="W1755" s="90">
        <f t="shared" si="593"/>
        <v>0</v>
      </c>
      <c r="X1755" s="90">
        <f t="shared" si="594"/>
        <v>0</v>
      </c>
      <c r="Y1755" s="89">
        <f t="shared" si="595"/>
        <v>0</v>
      </c>
      <c r="Z1755" s="89">
        <f t="shared" si="596"/>
        <v>0</v>
      </c>
      <c r="AA1755" s="87"/>
      <c r="AB1755" s="87"/>
      <c r="AD1755" s="186" t="s">
        <v>145</v>
      </c>
    </row>
    <row r="1756" spans="1:30" s="74" customFormat="1" ht="12.95" customHeight="1">
      <c r="A1756" s="75" t="str">
        <f t="shared" si="585"/>
        <v/>
      </c>
      <c r="B1756" s="76">
        <f t="shared" si="586"/>
        <v>442</v>
      </c>
      <c r="C1756" s="77">
        <f t="shared" si="587"/>
        <v>0</v>
      </c>
      <c r="D1756" s="78" t="str">
        <f t="shared" si="588"/>
        <v>(후)</v>
      </c>
      <c r="E1756" s="79">
        <f t="shared" si="589"/>
        <v>0</v>
      </c>
      <c r="F1756" s="80">
        <v>700</v>
      </c>
      <c r="G1756" s="81">
        <v>100.36</v>
      </c>
      <c r="H1756" s="81">
        <v>96.93</v>
      </c>
      <c r="I1756" s="81">
        <v>3.4299999999999926</v>
      </c>
      <c r="J1756" s="81" t="s">
        <v>111</v>
      </c>
      <c r="K1756" s="81" t="s">
        <v>95</v>
      </c>
      <c r="L1756" s="82">
        <v>0</v>
      </c>
      <c r="M1756" s="83" t="s">
        <v>100</v>
      </c>
      <c r="N1756" s="83" t="s">
        <v>100</v>
      </c>
      <c r="O1756" s="83" t="s">
        <v>100</v>
      </c>
      <c r="P1756" s="84">
        <v>0</v>
      </c>
      <c r="Q1756" s="85">
        <f t="shared" si="590"/>
        <v>1</v>
      </c>
      <c r="R1756" s="91">
        <v>17680</v>
      </c>
      <c r="S1756" s="87"/>
      <c r="T1756" s="88">
        <f>IF(S1756=0,0,SUM($S$5:S1756))</f>
        <v>0</v>
      </c>
      <c r="U1756" s="89">
        <f t="shared" si="591"/>
        <v>0</v>
      </c>
      <c r="V1756" s="89">
        <f t="shared" si="592"/>
        <v>0</v>
      </c>
      <c r="W1756" s="90">
        <f t="shared" si="593"/>
        <v>0</v>
      </c>
      <c r="X1756" s="90">
        <f t="shared" si="594"/>
        <v>0</v>
      </c>
      <c r="Y1756" s="89">
        <f t="shared" si="595"/>
        <v>0</v>
      </c>
      <c r="Z1756" s="89">
        <f t="shared" si="596"/>
        <v>0</v>
      </c>
      <c r="AA1756" s="87"/>
      <c r="AB1756" s="87"/>
      <c r="AD1756" s="186" t="s">
        <v>145</v>
      </c>
    </row>
    <row r="1757" spans="1:30" s="74" customFormat="1" ht="12.95" customHeight="1">
      <c r="A1757" s="75" t="str">
        <f t="shared" si="585"/>
        <v/>
      </c>
      <c r="B1757" s="76">
        <f t="shared" si="586"/>
        <v>443</v>
      </c>
      <c r="C1757" s="77">
        <f t="shared" si="587"/>
        <v>0</v>
      </c>
      <c r="D1757" s="78" t="str">
        <f t="shared" si="588"/>
        <v/>
      </c>
      <c r="E1757" s="79">
        <f t="shared" si="589"/>
        <v>40</v>
      </c>
      <c r="F1757" s="80">
        <v>700</v>
      </c>
      <c r="G1757" s="81">
        <v>104.79</v>
      </c>
      <c r="H1757" s="81">
        <v>101.93</v>
      </c>
      <c r="I1757" s="81">
        <v>2.8599999999999994</v>
      </c>
      <c r="J1757" s="81" t="s">
        <v>111</v>
      </c>
      <c r="K1757" s="81" t="s">
        <v>95</v>
      </c>
      <c r="L1757" s="82">
        <v>0</v>
      </c>
      <c r="M1757" s="83" t="s">
        <v>100</v>
      </c>
      <c r="N1757" s="83" t="s">
        <v>100</v>
      </c>
      <c r="O1757" s="83" t="s">
        <v>100</v>
      </c>
      <c r="P1757" s="84">
        <v>0</v>
      </c>
      <c r="Q1757" s="85">
        <f t="shared" si="590"/>
        <v>1</v>
      </c>
      <c r="R1757" s="91">
        <v>17720</v>
      </c>
      <c r="S1757" s="87"/>
      <c r="T1757" s="88">
        <f>IF(S1757=0,0,SUM($S$5:S1757))</f>
        <v>0</v>
      </c>
      <c r="U1757" s="89">
        <f t="shared" si="591"/>
        <v>0</v>
      </c>
      <c r="V1757" s="89">
        <f t="shared" si="592"/>
        <v>0</v>
      </c>
      <c r="W1757" s="90">
        <f t="shared" si="593"/>
        <v>0</v>
      </c>
      <c r="X1757" s="90">
        <f t="shared" si="594"/>
        <v>0</v>
      </c>
      <c r="Y1757" s="89">
        <f t="shared" si="595"/>
        <v>0</v>
      </c>
      <c r="Z1757" s="89">
        <f t="shared" si="596"/>
        <v>0</v>
      </c>
      <c r="AA1757" s="87"/>
      <c r="AB1757" s="87"/>
      <c r="AD1757" s="186" t="s">
        <v>145</v>
      </c>
    </row>
    <row r="1758" spans="1:30" s="74" customFormat="1" ht="12.95" customHeight="1">
      <c r="A1758" s="75" t="str">
        <f t="shared" si="585"/>
        <v/>
      </c>
      <c r="B1758" s="76">
        <f t="shared" si="586"/>
        <v>443</v>
      </c>
      <c r="C1758" s="77">
        <f t="shared" si="587"/>
        <v>29.6</v>
      </c>
      <c r="D1758" s="78" t="str">
        <f t="shared" si="588"/>
        <v/>
      </c>
      <c r="E1758" s="79">
        <f t="shared" si="589"/>
        <v>29.6</v>
      </c>
      <c r="F1758" s="80">
        <v>700</v>
      </c>
      <c r="G1758" s="81">
        <v>108.08</v>
      </c>
      <c r="H1758" s="81">
        <v>105.62</v>
      </c>
      <c r="I1758" s="81">
        <v>2.4599999999999937</v>
      </c>
      <c r="J1758" s="81" t="s">
        <v>111</v>
      </c>
      <c r="K1758" s="81" t="s">
        <v>95</v>
      </c>
      <c r="L1758" s="82">
        <v>0</v>
      </c>
      <c r="M1758" s="83" t="s">
        <v>100</v>
      </c>
      <c r="N1758" s="83" t="s">
        <v>100</v>
      </c>
      <c r="O1758" s="83" t="s">
        <v>100</v>
      </c>
      <c r="P1758" s="84">
        <v>0</v>
      </c>
      <c r="Q1758" s="85">
        <f t="shared" si="590"/>
        <v>1</v>
      </c>
      <c r="R1758" s="91">
        <v>17749.599999999999</v>
      </c>
      <c r="S1758" s="87"/>
      <c r="T1758" s="88">
        <f>IF(S1758=0,0,SUM($S$5:S1758))</f>
        <v>0</v>
      </c>
      <c r="U1758" s="89">
        <f t="shared" si="591"/>
        <v>0</v>
      </c>
      <c r="V1758" s="89">
        <f t="shared" si="592"/>
        <v>0</v>
      </c>
      <c r="W1758" s="90">
        <f t="shared" si="593"/>
        <v>0</v>
      </c>
      <c r="X1758" s="90">
        <f t="shared" si="594"/>
        <v>0</v>
      </c>
      <c r="Y1758" s="89">
        <f t="shared" si="595"/>
        <v>0</v>
      </c>
      <c r="Z1758" s="89">
        <f t="shared" si="596"/>
        <v>0</v>
      </c>
      <c r="AA1758" s="87"/>
      <c r="AB1758" s="87"/>
      <c r="AD1758" s="186" t="s">
        <v>145</v>
      </c>
    </row>
    <row r="1759" spans="1:30" s="74" customFormat="1" ht="12.95" customHeight="1">
      <c r="A1759" s="75" t="str">
        <f t="shared" si="585"/>
        <v/>
      </c>
      <c r="B1759" s="76">
        <f t="shared" si="586"/>
        <v>443</v>
      </c>
      <c r="C1759" s="77">
        <f t="shared" si="587"/>
        <v>31.8</v>
      </c>
      <c r="D1759" s="78" t="str">
        <f t="shared" si="588"/>
        <v>(전)</v>
      </c>
      <c r="E1759" s="79">
        <f t="shared" si="589"/>
        <v>2.2000000000000002</v>
      </c>
      <c r="F1759" s="80">
        <v>700</v>
      </c>
      <c r="G1759" s="81">
        <v>108.32</v>
      </c>
      <c r="H1759" s="81">
        <v>105.84</v>
      </c>
      <c r="I1759" s="81">
        <v>2.4799999999999898</v>
      </c>
      <c r="J1759" s="81" t="s">
        <v>111</v>
      </c>
      <c r="K1759" s="81" t="s">
        <v>95</v>
      </c>
      <c r="L1759" s="82">
        <v>0</v>
      </c>
      <c r="M1759" s="83" t="s">
        <v>100</v>
      </c>
      <c r="N1759" s="83" t="s">
        <v>100</v>
      </c>
      <c r="O1759" s="83" t="s">
        <v>100</v>
      </c>
      <c r="P1759" s="84">
        <v>0</v>
      </c>
      <c r="Q1759" s="85">
        <f t="shared" si="590"/>
        <v>1</v>
      </c>
      <c r="R1759" s="91">
        <v>17751.8</v>
      </c>
      <c r="S1759" s="87"/>
      <c r="T1759" s="88">
        <f>IF(S1759=0,0,SUM($S$5:S1759))</f>
        <v>0</v>
      </c>
      <c r="U1759" s="89">
        <f t="shared" si="591"/>
        <v>0</v>
      </c>
      <c r="V1759" s="89">
        <f t="shared" si="592"/>
        <v>0</v>
      </c>
      <c r="W1759" s="90">
        <f t="shared" si="593"/>
        <v>0</v>
      </c>
      <c r="X1759" s="90">
        <f t="shared" si="594"/>
        <v>0</v>
      </c>
      <c r="Y1759" s="89">
        <f t="shared" si="595"/>
        <v>0</v>
      </c>
      <c r="Z1759" s="89">
        <f t="shared" si="596"/>
        <v>0</v>
      </c>
      <c r="AA1759" s="87"/>
      <c r="AB1759" s="87"/>
      <c r="AD1759" s="186" t="s">
        <v>145</v>
      </c>
    </row>
    <row r="1760" spans="1:30" s="74" customFormat="1" ht="12.95" customHeight="1">
      <c r="A1760" s="75" t="str">
        <f t="shared" si="585"/>
        <v/>
      </c>
      <c r="B1760" s="76">
        <f t="shared" si="586"/>
        <v>443</v>
      </c>
      <c r="C1760" s="77">
        <f t="shared" si="587"/>
        <v>31.8</v>
      </c>
      <c r="D1760" s="78" t="str">
        <f t="shared" si="588"/>
        <v>(후)</v>
      </c>
      <c r="E1760" s="79">
        <f t="shared" si="589"/>
        <v>0</v>
      </c>
      <c r="F1760" s="80">
        <v>700</v>
      </c>
      <c r="G1760" s="81">
        <v>108.32</v>
      </c>
      <c r="H1760" s="81">
        <v>105.84</v>
      </c>
      <c r="I1760" s="81">
        <v>2.4799999999999898</v>
      </c>
      <c r="J1760" s="81" t="s">
        <v>111</v>
      </c>
      <c r="K1760" s="81" t="s">
        <v>95</v>
      </c>
      <c r="L1760" s="82">
        <v>0</v>
      </c>
      <c r="M1760" s="83" t="s">
        <v>100</v>
      </c>
      <c r="N1760" s="83" t="s">
        <v>100</v>
      </c>
      <c r="O1760" s="83" t="s">
        <v>100</v>
      </c>
      <c r="P1760" s="84">
        <v>0</v>
      </c>
      <c r="Q1760" s="85">
        <f t="shared" si="590"/>
        <v>1</v>
      </c>
      <c r="R1760" s="91">
        <v>17751.8</v>
      </c>
      <c r="S1760" s="87"/>
      <c r="T1760" s="88">
        <f>IF(S1760=0,0,SUM($S$5:S1760))</f>
        <v>0</v>
      </c>
      <c r="U1760" s="89">
        <f t="shared" si="591"/>
        <v>0</v>
      </c>
      <c r="V1760" s="89">
        <f t="shared" si="592"/>
        <v>0</v>
      </c>
      <c r="W1760" s="90">
        <f t="shared" si="593"/>
        <v>0</v>
      </c>
      <c r="X1760" s="90">
        <f t="shared" si="594"/>
        <v>0</v>
      </c>
      <c r="Y1760" s="89">
        <f t="shared" si="595"/>
        <v>0</v>
      </c>
      <c r="Z1760" s="89">
        <f t="shared" si="596"/>
        <v>0</v>
      </c>
      <c r="AA1760" s="87"/>
      <c r="AB1760" s="87"/>
      <c r="AD1760" s="186" t="s">
        <v>145</v>
      </c>
    </row>
    <row r="1761" spans="1:30" s="74" customFormat="1" ht="12.95" customHeight="1">
      <c r="A1761" s="75" t="str">
        <f t="shared" si="585"/>
        <v/>
      </c>
      <c r="B1761" s="76">
        <f t="shared" si="586"/>
        <v>444</v>
      </c>
      <c r="C1761" s="77">
        <f t="shared" si="587"/>
        <v>0</v>
      </c>
      <c r="D1761" s="78" t="str">
        <f t="shared" si="588"/>
        <v/>
      </c>
      <c r="E1761" s="79">
        <f t="shared" si="589"/>
        <v>8.1999999999999993</v>
      </c>
      <c r="F1761" s="80">
        <v>700</v>
      </c>
      <c r="G1761" s="81">
        <v>109.23</v>
      </c>
      <c r="H1761" s="81">
        <v>106.64</v>
      </c>
      <c r="I1761" s="81">
        <v>2.5900000000000034</v>
      </c>
      <c r="J1761" s="81" t="s">
        <v>111</v>
      </c>
      <c r="K1761" s="81" t="s">
        <v>95</v>
      </c>
      <c r="L1761" s="82">
        <v>0</v>
      </c>
      <c r="M1761" s="83" t="s">
        <v>100</v>
      </c>
      <c r="N1761" s="83" t="s">
        <v>100</v>
      </c>
      <c r="O1761" s="83" t="s">
        <v>100</v>
      </c>
      <c r="P1761" s="84">
        <v>0</v>
      </c>
      <c r="Q1761" s="85">
        <f t="shared" si="590"/>
        <v>1</v>
      </c>
      <c r="R1761" s="91">
        <v>17760</v>
      </c>
      <c r="S1761" s="87"/>
      <c r="T1761" s="88">
        <f>IF(S1761=0,0,SUM($S$5:S1761))</f>
        <v>0</v>
      </c>
      <c r="U1761" s="89">
        <f t="shared" si="591"/>
        <v>0</v>
      </c>
      <c r="V1761" s="89">
        <f t="shared" si="592"/>
        <v>0</v>
      </c>
      <c r="W1761" s="90">
        <f t="shared" si="593"/>
        <v>0</v>
      </c>
      <c r="X1761" s="90">
        <f t="shared" si="594"/>
        <v>0</v>
      </c>
      <c r="Y1761" s="89">
        <f t="shared" si="595"/>
        <v>0</v>
      </c>
      <c r="Z1761" s="89">
        <f t="shared" si="596"/>
        <v>0</v>
      </c>
      <c r="AA1761" s="87"/>
      <c r="AB1761" s="87"/>
      <c r="AD1761" s="186" t="s">
        <v>145</v>
      </c>
    </row>
    <row r="1762" spans="1:30" s="74" customFormat="1" ht="12.95" customHeight="1">
      <c r="A1762" s="75" t="str">
        <f t="shared" si="585"/>
        <v/>
      </c>
      <c r="B1762" s="76">
        <f t="shared" si="586"/>
        <v>445</v>
      </c>
      <c r="C1762" s="77">
        <f t="shared" si="587"/>
        <v>0</v>
      </c>
      <c r="D1762" s="78" t="str">
        <f t="shared" si="588"/>
        <v/>
      </c>
      <c r="E1762" s="79">
        <f t="shared" si="589"/>
        <v>40</v>
      </c>
      <c r="F1762" s="80">
        <v>700</v>
      </c>
      <c r="G1762" s="81">
        <v>113.67</v>
      </c>
      <c r="H1762" s="81">
        <v>110.55</v>
      </c>
      <c r="I1762" s="81">
        <v>3.1200000000000045</v>
      </c>
      <c r="J1762" s="81" t="s">
        <v>111</v>
      </c>
      <c r="K1762" s="81" t="s">
        <v>95</v>
      </c>
      <c r="L1762" s="82">
        <v>0</v>
      </c>
      <c r="M1762" s="83" t="s">
        <v>100</v>
      </c>
      <c r="N1762" s="83" t="s">
        <v>100</v>
      </c>
      <c r="O1762" s="83" t="s">
        <v>100</v>
      </c>
      <c r="P1762" s="84">
        <v>0</v>
      </c>
      <c r="Q1762" s="85">
        <f t="shared" si="590"/>
        <v>1</v>
      </c>
      <c r="R1762" s="91">
        <v>17800</v>
      </c>
      <c r="S1762" s="87"/>
      <c r="T1762" s="88">
        <f>IF(S1762=0,0,SUM($S$5:S1762))</f>
        <v>0</v>
      </c>
      <c r="U1762" s="89">
        <f t="shared" si="591"/>
        <v>0</v>
      </c>
      <c r="V1762" s="89">
        <f t="shared" si="592"/>
        <v>0</v>
      </c>
      <c r="W1762" s="90">
        <f t="shared" si="593"/>
        <v>0</v>
      </c>
      <c r="X1762" s="90">
        <f t="shared" si="594"/>
        <v>0</v>
      </c>
      <c r="Y1762" s="89">
        <f t="shared" si="595"/>
        <v>0</v>
      </c>
      <c r="Z1762" s="89">
        <f t="shared" si="596"/>
        <v>0</v>
      </c>
      <c r="AA1762" s="87"/>
      <c r="AB1762" s="87"/>
      <c r="AD1762" s="186" t="s">
        <v>145</v>
      </c>
    </row>
    <row r="1763" spans="1:30" s="74" customFormat="1" ht="12.95" customHeight="1">
      <c r="A1763" s="75" t="str">
        <f t="shared" ref="A1763:A1815" si="597">IF(P1763&gt;0,P1763,"")</f>
        <v/>
      </c>
      <c r="B1763" s="76">
        <f t="shared" ref="B1763:B1815" si="598">ROUNDDOWN(R1763/$P$2,0)</f>
        <v>445</v>
      </c>
      <c r="C1763" s="77">
        <f t="shared" ref="C1763:C1815" si="599">ROUND(R1763-(B1763*$P$2),2)</f>
        <v>11.6</v>
      </c>
      <c r="D1763" s="78" t="str">
        <f t="shared" ref="D1763:D1815" si="600">IF(D1762="(전)","(후)",IF(AND(B1763=B1764,C1763=C1764),"(전)",""))</f>
        <v/>
      </c>
      <c r="E1763" s="79">
        <f t="shared" ref="E1763:E1815" si="601">IF(P1763&gt;0,0,ROUND(((B1763*$P$2)+C1763)-((B1762*$P$2)+C1762),2))</f>
        <v>11.6</v>
      </c>
      <c r="F1763" s="80">
        <v>700</v>
      </c>
      <c r="G1763" s="81">
        <v>114.96</v>
      </c>
      <c r="H1763" s="81">
        <v>111.68</v>
      </c>
      <c r="I1763" s="81">
        <v>3.2799999999999869</v>
      </c>
      <c r="J1763" s="81" t="s">
        <v>111</v>
      </c>
      <c r="K1763" s="81" t="s">
        <v>95</v>
      </c>
      <c r="L1763" s="82">
        <v>0</v>
      </c>
      <c r="M1763" s="83" t="s">
        <v>116</v>
      </c>
      <c r="N1763" s="83" t="s">
        <v>100</v>
      </c>
      <c r="O1763" s="83" t="s">
        <v>100</v>
      </c>
      <c r="P1763" s="84">
        <v>0</v>
      </c>
      <c r="Q1763" s="85">
        <f t="shared" ref="Q1763:Q1815" si="602">IF(P1763=0,Q1762,P1763)</f>
        <v>1</v>
      </c>
      <c r="R1763" s="91">
        <v>17811.599999999999</v>
      </c>
      <c r="S1763" s="87"/>
      <c r="T1763" s="88">
        <f>IF(S1763=0,0,SUM($S$5:S1763))</f>
        <v>0</v>
      </c>
      <c r="U1763" s="89">
        <f t="shared" ref="U1763:U1815" si="603">IF(S1763=1,Q1763,0)</f>
        <v>0</v>
      </c>
      <c r="V1763" s="89">
        <f t="shared" ref="V1763:V1815" si="604">IF(S1763=1,R1763,0)</f>
        <v>0</v>
      </c>
      <c r="W1763" s="90">
        <f t="shared" ref="W1763:W1815" si="605">IF($S1763=0,0,G1763)</f>
        <v>0</v>
      </c>
      <c r="X1763" s="90">
        <f t="shared" ref="X1763:X1815" si="606">IF($S1763=0,0,H1763)</f>
        <v>0</v>
      </c>
      <c r="Y1763" s="89">
        <f t="shared" ref="Y1763:Y1815" si="607">IF(S1763=1,J1763,0)</f>
        <v>0</v>
      </c>
      <c r="Z1763" s="89">
        <f t="shared" ref="Z1763:Z1815" si="608">IF(S1763=1,K1763,0)</f>
        <v>0</v>
      </c>
      <c r="AA1763" s="87"/>
      <c r="AB1763" s="87"/>
      <c r="AD1763" s="186" t="s">
        <v>145</v>
      </c>
    </row>
    <row r="1764" spans="1:30" s="74" customFormat="1" ht="12.95" customHeight="1">
      <c r="A1764" s="75" t="str">
        <f t="shared" si="597"/>
        <v/>
      </c>
      <c r="B1764" s="76">
        <f t="shared" si="598"/>
        <v>445</v>
      </c>
      <c r="C1764" s="77">
        <f t="shared" si="599"/>
        <v>21.9</v>
      </c>
      <c r="D1764" s="78" t="str">
        <f t="shared" si="600"/>
        <v/>
      </c>
      <c r="E1764" s="79">
        <f t="shared" si="601"/>
        <v>10.3</v>
      </c>
      <c r="F1764" s="80">
        <v>700</v>
      </c>
      <c r="G1764" s="81">
        <v>115.59</v>
      </c>
      <c r="H1764" s="81">
        <v>112.69</v>
      </c>
      <c r="I1764" s="81">
        <v>2.9000000000000057</v>
      </c>
      <c r="J1764" s="81" t="s">
        <v>111</v>
      </c>
      <c r="K1764" s="81" t="s">
        <v>95</v>
      </c>
      <c r="L1764" s="82">
        <v>0</v>
      </c>
      <c r="M1764" s="83" t="s">
        <v>116</v>
      </c>
      <c r="N1764" s="83" t="s">
        <v>100</v>
      </c>
      <c r="O1764" s="83" t="s">
        <v>100</v>
      </c>
      <c r="P1764" s="84">
        <v>0</v>
      </c>
      <c r="Q1764" s="85">
        <f t="shared" si="602"/>
        <v>1</v>
      </c>
      <c r="R1764" s="91">
        <v>17821.900000000001</v>
      </c>
      <c r="S1764" s="87"/>
      <c r="T1764" s="88">
        <f>IF(S1764=0,0,SUM($S$5:S1764))</f>
        <v>0</v>
      </c>
      <c r="U1764" s="89">
        <f t="shared" si="603"/>
        <v>0</v>
      </c>
      <c r="V1764" s="89">
        <f t="shared" si="604"/>
        <v>0</v>
      </c>
      <c r="W1764" s="90">
        <f t="shared" si="605"/>
        <v>0</v>
      </c>
      <c r="X1764" s="90">
        <f t="shared" si="606"/>
        <v>0</v>
      </c>
      <c r="Y1764" s="89">
        <f t="shared" si="607"/>
        <v>0</v>
      </c>
      <c r="Z1764" s="89">
        <f t="shared" si="608"/>
        <v>0</v>
      </c>
      <c r="AA1764" s="87"/>
      <c r="AB1764" s="87"/>
      <c r="AD1764" s="186" t="s">
        <v>145</v>
      </c>
    </row>
    <row r="1765" spans="1:30" s="74" customFormat="1" ht="12.95" customHeight="1">
      <c r="A1765" s="75" t="str">
        <f t="shared" si="597"/>
        <v/>
      </c>
      <c r="B1765" s="76">
        <f t="shared" si="598"/>
        <v>445</v>
      </c>
      <c r="C1765" s="77">
        <f t="shared" si="599"/>
        <v>37.700000000000003</v>
      </c>
      <c r="D1765" s="78" t="str">
        <f t="shared" si="600"/>
        <v/>
      </c>
      <c r="E1765" s="79">
        <f t="shared" si="601"/>
        <v>15.8</v>
      </c>
      <c r="F1765" s="80">
        <v>700</v>
      </c>
      <c r="G1765" s="81">
        <v>116.54</v>
      </c>
      <c r="H1765" s="81">
        <v>114.23</v>
      </c>
      <c r="I1765" s="81">
        <v>2.3100000000000023</v>
      </c>
      <c r="J1765" s="81" t="s">
        <v>111</v>
      </c>
      <c r="K1765" s="81" t="s">
        <v>95</v>
      </c>
      <c r="L1765" s="82">
        <v>0</v>
      </c>
      <c r="M1765" s="83" t="s">
        <v>104</v>
      </c>
      <c r="N1765" s="83" t="s">
        <v>100</v>
      </c>
      <c r="O1765" s="83" t="s">
        <v>100</v>
      </c>
      <c r="P1765" s="84">
        <v>0</v>
      </c>
      <c r="Q1765" s="85">
        <f t="shared" si="602"/>
        <v>1</v>
      </c>
      <c r="R1765" s="91">
        <v>17837.7</v>
      </c>
      <c r="S1765" s="87"/>
      <c r="T1765" s="88">
        <f>IF(S1765=0,0,SUM($S$5:S1765))</f>
        <v>0</v>
      </c>
      <c r="U1765" s="89">
        <f t="shared" si="603"/>
        <v>0</v>
      </c>
      <c r="V1765" s="89">
        <f t="shared" si="604"/>
        <v>0</v>
      </c>
      <c r="W1765" s="90">
        <f t="shared" si="605"/>
        <v>0</v>
      </c>
      <c r="X1765" s="90">
        <f t="shared" si="606"/>
        <v>0</v>
      </c>
      <c r="Y1765" s="89">
        <f t="shared" si="607"/>
        <v>0</v>
      </c>
      <c r="Z1765" s="89">
        <f t="shared" si="608"/>
        <v>0</v>
      </c>
      <c r="AA1765" s="87"/>
      <c r="AB1765" s="87"/>
      <c r="AD1765" s="186" t="s">
        <v>145</v>
      </c>
    </row>
    <row r="1766" spans="1:30" s="74" customFormat="1" ht="12.95" customHeight="1">
      <c r="A1766" s="75" t="str">
        <f t="shared" si="597"/>
        <v/>
      </c>
      <c r="B1766" s="76">
        <f t="shared" si="598"/>
        <v>446</v>
      </c>
      <c r="C1766" s="77">
        <f t="shared" si="599"/>
        <v>0</v>
      </c>
      <c r="D1766" s="78" t="str">
        <f t="shared" si="600"/>
        <v/>
      </c>
      <c r="E1766" s="79">
        <f t="shared" si="601"/>
        <v>2.2999999999999998</v>
      </c>
      <c r="F1766" s="80">
        <v>700</v>
      </c>
      <c r="G1766" s="81">
        <v>116.68</v>
      </c>
      <c r="H1766" s="81">
        <v>114.46</v>
      </c>
      <c r="I1766" s="81">
        <v>2.2200000000000131</v>
      </c>
      <c r="J1766" s="81" t="s">
        <v>111</v>
      </c>
      <c r="K1766" s="81" t="s">
        <v>95</v>
      </c>
      <c r="L1766" s="82">
        <v>0</v>
      </c>
      <c r="M1766" s="83" t="s">
        <v>100</v>
      </c>
      <c r="N1766" s="83" t="s">
        <v>100</v>
      </c>
      <c r="O1766" s="83" t="s">
        <v>100</v>
      </c>
      <c r="P1766" s="84">
        <v>0</v>
      </c>
      <c r="Q1766" s="85">
        <f t="shared" si="602"/>
        <v>1</v>
      </c>
      <c r="R1766" s="91">
        <v>17840</v>
      </c>
      <c r="S1766" s="87"/>
      <c r="T1766" s="88">
        <f>IF(S1766=0,0,SUM($S$5:S1766))</f>
        <v>0</v>
      </c>
      <c r="U1766" s="89">
        <f t="shared" si="603"/>
        <v>0</v>
      </c>
      <c r="V1766" s="89">
        <f t="shared" si="604"/>
        <v>0</v>
      </c>
      <c r="W1766" s="90">
        <f t="shared" si="605"/>
        <v>0</v>
      </c>
      <c r="X1766" s="90">
        <f t="shared" si="606"/>
        <v>0</v>
      </c>
      <c r="Y1766" s="89">
        <f t="shared" si="607"/>
        <v>0</v>
      </c>
      <c r="Z1766" s="89">
        <f t="shared" si="608"/>
        <v>0</v>
      </c>
      <c r="AA1766" s="87"/>
      <c r="AB1766" s="87"/>
      <c r="AD1766" s="186" t="s">
        <v>145</v>
      </c>
    </row>
    <row r="1767" spans="1:30" s="74" customFormat="1" ht="12.95" customHeight="1">
      <c r="A1767" s="75" t="str">
        <f t="shared" si="597"/>
        <v/>
      </c>
      <c r="B1767" s="76">
        <f t="shared" si="598"/>
        <v>446</v>
      </c>
      <c r="C1767" s="77">
        <f t="shared" si="599"/>
        <v>8.8000000000000007</v>
      </c>
      <c r="D1767" s="78" t="str">
        <f t="shared" si="600"/>
        <v/>
      </c>
      <c r="E1767" s="79">
        <f t="shared" si="601"/>
        <v>8.8000000000000007</v>
      </c>
      <c r="F1767" s="80">
        <v>700</v>
      </c>
      <c r="G1767" s="81">
        <v>117.22</v>
      </c>
      <c r="H1767" s="81">
        <v>115.32</v>
      </c>
      <c r="I1767" s="81">
        <v>1.9000000000000057</v>
      </c>
      <c r="J1767" s="81" t="s">
        <v>111</v>
      </c>
      <c r="K1767" s="81" t="s">
        <v>95</v>
      </c>
      <c r="L1767" s="82">
        <v>0</v>
      </c>
      <c r="M1767" s="83" t="s">
        <v>104</v>
      </c>
      <c r="N1767" s="83" t="s">
        <v>100</v>
      </c>
      <c r="O1767" s="83" t="s">
        <v>100</v>
      </c>
      <c r="P1767" s="84">
        <v>0</v>
      </c>
      <c r="Q1767" s="85">
        <f t="shared" si="602"/>
        <v>1</v>
      </c>
      <c r="R1767" s="91">
        <v>17848.8</v>
      </c>
      <c r="S1767" s="87"/>
      <c r="T1767" s="88">
        <f>IF(S1767=0,0,SUM($S$5:S1767))</f>
        <v>0</v>
      </c>
      <c r="U1767" s="89">
        <f t="shared" si="603"/>
        <v>0</v>
      </c>
      <c r="V1767" s="89">
        <f t="shared" si="604"/>
        <v>0</v>
      </c>
      <c r="W1767" s="90">
        <f t="shared" si="605"/>
        <v>0</v>
      </c>
      <c r="X1767" s="90">
        <f t="shared" si="606"/>
        <v>0</v>
      </c>
      <c r="Y1767" s="89">
        <f t="shared" si="607"/>
        <v>0</v>
      </c>
      <c r="Z1767" s="89">
        <f t="shared" si="608"/>
        <v>0</v>
      </c>
      <c r="AA1767" s="87"/>
      <c r="AB1767" s="87"/>
      <c r="AD1767" s="186" t="s">
        <v>145</v>
      </c>
    </row>
    <row r="1768" spans="1:30" s="74" customFormat="1" ht="12.95" customHeight="1">
      <c r="A1768" s="75" t="str">
        <f t="shared" si="597"/>
        <v/>
      </c>
      <c r="B1768" s="76">
        <f t="shared" si="598"/>
        <v>446</v>
      </c>
      <c r="C1768" s="77">
        <f t="shared" si="599"/>
        <v>29.6</v>
      </c>
      <c r="D1768" s="78" t="str">
        <f t="shared" si="600"/>
        <v/>
      </c>
      <c r="E1768" s="79">
        <f t="shared" si="601"/>
        <v>20.8</v>
      </c>
      <c r="F1768" s="80">
        <v>700</v>
      </c>
      <c r="G1768" s="81">
        <v>118.48</v>
      </c>
      <c r="H1768" s="81">
        <v>116.58</v>
      </c>
      <c r="I1768" s="81">
        <v>1.9000000000000057</v>
      </c>
      <c r="J1768" s="81" t="s">
        <v>111</v>
      </c>
      <c r="K1768" s="81" t="s">
        <v>95</v>
      </c>
      <c r="L1768" s="82">
        <v>0</v>
      </c>
      <c r="M1768" s="83" t="s">
        <v>100</v>
      </c>
      <c r="N1768" s="83" t="s">
        <v>100</v>
      </c>
      <c r="O1768" s="83" t="s">
        <v>100</v>
      </c>
      <c r="P1768" s="84">
        <v>0</v>
      </c>
      <c r="Q1768" s="85">
        <f t="shared" si="602"/>
        <v>1</v>
      </c>
      <c r="R1768" s="91">
        <v>17869.599999999999</v>
      </c>
      <c r="S1768" s="87"/>
      <c r="T1768" s="88">
        <f>IF(S1768=0,0,SUM($S$5:S1768))</f>
        <v>0</v>
      </c>
      <c r="U1768" s="89">
        <f t="shared" si="603"/>
        <v>0</v>
      </c>
      <c r="V1768" s="89">
        <f t="shared" si="604"/>
        <v>0</v>
      </c>
      <c r="W1768" s="90">
        <f t="shared" si="605"/>
        <v>0</v>
      </c>
      <c r="X1768" s="90">
        <f t="shared" si="606"/>
        <v>0</v>
      </c>
      <c r="Y1768" s="89">
        <f t="shared" si="607"/>
        <v>0</v>
      </c>
      <c r="Z1768" s="89">
        <f t="shared" si="608"/>
        <v>0</v>
      </c>
      <c r="AA1768" s="87"/>
      <c r="AB1768" s="87"/>
      <c r="AD1768" s="186" t="s">
        <v>145</v>
      </c>
    </row>
    <row r="1769" spans="1:30" s="74" customFormat="1" ht="12.95" customHeight="1">
      <c r="A1769" s="75" t="str">
        <f t="shared" si="597"/>
        <v/>
      </c>
      <c r="B1769" s="76">
        <f t="shared" si="598"/>
        <v>447</v>
      </c>
      <c r="C1769" s="77">
        <f t="shared" si="599"/>
        <v>0</v>
      </c>
      <c r="D1769" s="78" t="str">
        <f t="shared" si="600"/>
        <v/>
      </c>
      <c r="E1769" s="79">
        <f t="shared" si="601"/>
        <v>10.4</v>
      </c>
      <c r="F1769" s="80">
        <v>700</v>
      </c>
      <c r="G1769" s="81">
        <v>119.43</v>
      </c>
      <c r="H1769" s="81">
        <v>117.34</v>
      </c>
      <c r="I1769" s="81">
        <v>2.0900000000000034</v>
      </c>
      <c r="J1769" s="81" t="s">
        <v>111</v>
      </c>
      <c r="K1769" s="81" t="s">
        <v>95</v>
      </c>
      <c r="L1769" s="82">
        <v>0</v>
      </c>
      <c r="M1769" s="83" t="s">
        <v>100</v>
      </c>
      <c r="N1769" s="83" t="s">
        <v>100</v>
      </c>
      <c r="O1769" s="83" t="s">
        <v>100</v>
      </c>
      <c r="P1769" s="84">
        <v>0</v>
      </c>
      <c r="Q1769" s="85">
        <f t="shared" si="602"/>
        <v>1</v>
      </c>
      <c r="R1769" s="91">
        <v>17880</v>
      </c>
      <c r="S1769" s="87"/>
      <c r="T1769" s="88">
        <f>IF(S1769=0,0,SUM($S$5:S1769))</f>
        <v>0</v>
      </c>
      <c r="U1769" s="89">
        <f t="shared" si="603"/>
        <v>0</v>
      </c>
      <c r="V1769" s="89">
        <f t="shared" si="604"/>
        <v>0</v>
      </c>
      <c r="W1769" s="90">
        <f t="shared" si="605"/>
        <v>0</v>
      </c>
      <c r="X1769" s="90">
        <f t="shared" si="606"/>
        <v>0</v>
      </c>
      <c r="Y1769" s="89">
        <f t="shared" si="607"/>
        <v>0</v>
      </c>
      <c r="Z1769" s="89">
        <f t="shared" si="608"/>
        <v>0</v>
      </c>
      <c r="AA1769" s="87"/>
      <c r="AB1769" s="87"/>
      <c r="AD1769" s="186" t="s">
        <v>145</v>
      </c>
    </row>
    <row r="1770" spans="1:30" s="74" customFormat="1" ht="12.95" customHeight="1">
      <c r="A1770" s="75" t="str">
        <f t="shared" si="597"/>
        <v/>
      </c>
      <c r="B1770" s="76">
        <f t="shared" si="598"/>
        <v>447</v>
      </c>
      <c r="C1770" s="77">
        <f t="shared" si="599"/>
        <v>5.5</v>
      </c>
      <c r="D1770" s="78" t="str">
        <f t="shared" si="600"/>
        <v/>
      </c>
      <c r="E1770" s="79">
        <f t="shared" si="601"/>
        <v>5.5</v>
      </c>
      <c r="F1770" s="80">
        <v>700</v>
      </c>
      <c r="G1770" s="81">
        <v>119.93</v>
      </c>
      <c r="H1770" s="81">
        <v>117.74</v>
      </c>
      <c r="I1770" s="81">
        <v>2.1900000000000119</v>
      </c>
      <c r="J1770" s="81" t="s">
        <v>111</v>
      </c>
      <c r="K1770" s="81" t="s">
        <v>95</v>
      </c>
      <c r="L1770" s="82">
        <v>0</v>
      </c>
      <c r="M1770" s="83" t="s">
        <v>104</v>
      </c>
      <c r="N1770" s="83" t="s">
        <v>100</v>
      </c>
      <c r="O1770" s="83" t="s">
        <v>100</v>
      </c>
      <c r="P1770" s="84">
        <v>0</v>
      </c>
      <c r="Q1770" s="85">
        <f t="shared" si="602"/>
        <v>1</v>
      </c>
      <c r="R1770" s="91">
        <v>17885.5</v>
      </c>
      <c r="S1770" s="87"/>
      <c r="T1770" s="88">
        <f>IF(S1770=0,0,SUM($S$5:S1770))</f>
        <v>0</v>
      </c>
      <c r="U1770" s="89">
        <f t="shared" si="603"/>
        <v>0</v>
      </c>
      <c r="V1770" s="89">
        <f t="shared" si="604"/>
        <v>0</v>
      </c>
      <c r="W1770" s="90">
        <f t="shared" si="605"/>
        <v>0</v>
      </c>
      <c r="X1770" s="90">
        <f t="shared" si="606"/>
        <v>0</v>
      </c>
      <c r="Y1770" s="89">
        <f t="shared" si="607"/>
        <v>0</v>
      </c>
      <c r="Z1770" s="89">
        <f t="shared" si="608"/>
        <v>0</v>
      </c>
      <c r="AA1770" s="87"/>
      <c r="AB1770" s="87"/>
      <c r="AD1770" s="186" t="s">
        <v>145</v>
      </c>
    </row>
    <row r="1771" spans="1:30" s="74" customFormat="1" ht="12.95" customHeight="1">
      <c r="A1771" s="75" t="str">
        <f t="shared" si="597"/>
        <v/>
      </c>
      <c r="B1771" s="76">
        <f t="shared" si="598"/>
        <v>447</v>
      </c>
      <c r="C1771" s="77">
        <f t="shared" si="599"/>
        <v>12.8</v>
      </c>
      <c r="D1771" s="78" t="str">
        <f t="shared" si="600"/>
        <v/>
      </c>
      <c r="E1771" s="79">
        <f t="shared" si="601"/>
        <v>7.3</v>
      </c>
      <c r="F1771" s="80">
        <v>700</v>
      </c>
      <c r="G1771" s="81">
        <v>120.59</v>
      </c>
      <c r="H1771" s="81">
        <v>118.27</v>
      </c>
      <c r="I1771" s="81">
        <v>2.3200000000000074</v>
      </c>
      <c r="J1771" s="81" t="s">
        <v>111</v>
      </c>
      <c r="K1771" s="81" t="s">
        <v>95</v>
      </c>
      <c r="L1771" s="82">
        <v>0</v>
      </c>
      <c r="M1771" s="83" t="s">
        <v>116</v>
      </c>
      <c r="N1771" s="83" t="s">
        <v>100</v>
      </c>
      <c r="O1771" s="83" t="s">
        <v>100</v>
      </c>
      <c r="P1771" s="84">
        <v>0</v>
      </c>
      <c r="Q1771" s="85">
        <f t="shared" si="602"/>
        <v>1</v>
      </c>
      <c r="R1771" s="91">
        <v>17892.8</v>
      </c>
      <c r="S1771" s="87"/>
      <c r="T1771" s="88">
        <f>IF(S1771=0,0,SUM($S$5:S1771))</f>
        <v>0</v>
      </c>
      <c r="U1771" s="89">
        <f t="shared" si="603"/>
        <v>0</v>
      </c>
      <c r="V1771" s="89">
        <f t="shared" si="604"/>
        <v>0</v>
      </c>
      <c r="W1771" s="90">
        <f t="shared" si="605"/>
        <v>0</v>
      </c>
      <c r="X1771" s="90">
        <f t="shared" si="606"/>
        <v>0</v>
      </c>
      <c r="Y1771" s="89">
        <f t="shared" si="607"/>
        <v>0</v>
      </c>
      <c r="Z1771" s="89">
        <f t="shared" si="608"/>
        <v>0</v>
      </c>
      <c r="AA1771" s="87"/>
      <c r="AB1771" s="87"/>
      <c r="AD1771" s="186" t="s">
        <v>145</v>
      </c>
    </row>
    <row r="1772" spans="1:30" s="74" customFormat="1" ht="12.95" customHeight="1">
      <c r="A1772" s="75" t="str">
        <f t="shared" si="597"/>
        <v/>
      </c>
      <c r="B1772" s="76">
        <f t="shared" si="598"/>
        <v>447</v>
      </c>
      <c r="C1772" s="77">
        <f t="shared" si="599"/>
        <v>22.5</v>
      </c>
      <c r="D1772" s="78" t="str">
        <f t="shared" si="600"/>
        <v/>
      </c>
      <c r="E1772" s="79">
        <f t="shared" si="601"/>
        <v>9.6999999999999993</v>
      </c>
      <c r="F1772" s="80">
        <v>700</v>
      </c>
      <c r="G1772" s="81">
        <v>121.48</v>
      </c>
      <c r="H1772" s="81">
        <v>118.98</v>
      </c>
      <c r="I1772" s="81">
        <v>2.5</v>
      </c>
      <c r="J1772" s="81" t="s">
        <v>111</v>
      </c>
      <c r="K1772" s="81" t="s">
        <v>95</v>
      </c>
      <c r="L1772" s="82">
        <v>0</v>
      </c>
      <c r="M1772" s="83" t="s">
        <v>116</v>
      </c>
      <c r="N1772" s="83" t="s">
        <v>100</v>
      </c>
      <c r="O1772" s="83" t="s">
        <v>100</v>
      </c>
      <c r="P1772" s="84">
        <v>0</v>
      </c>
      <c r="Q1772" s="85">
        <f t="shared" si="602"/>
        <v>1</v>
      </c>
      <c r="R1772" s="91">
        <v>17902.5</v>
      </c>
      <c r="S1772" s="87"/>
      <c r="T1772" s="88">
        <f>IF(S1772=0,0,SUM($S$5:S1772))</f>
        <v>0</v>
      </c>
      <c r="U1772" s="89">
        <f t="shared" si="603"/>
        <v>0</v>
      </c>
      <c r="V1772" s="89">
        <f t="shared" si="604"/>
        <v>0</v>
      </c>
      <c r="W1772" s="90">
        <f t="shared" si="605"/>
        <v>0</v>
      </c>
      <c r="X1772" s="90">
        <f t="shared" si="606"/>
        <v>0</v>
      </c>
      <c r="Y1772" s="89">
        <f t="shared" si="607"/>
        <v>0</v>
      </c>
      <c r="Z1772" s="89">
        <f t="shared" si="608"/>
        <v>0</v>
      </c>
      <c r="AA1772" s="87"/>
      <c r="AB1772" s="87"/>
      <c r="AD1772" s="186" t="s">
        <v>145</v>
      </c>
    </row>
    <row r="1773" spans="1:30" s="74" customFormat="1" ht="12.95" customHeight="1">
      <c r="A1773" s="75" t="str">
        <f t="shared" si="597"/>
        <v/>
      </c>
      <c r="B1773" s="76">
        <f t="shared" si="598"/>
        <v>448</v>
      </c>
      <c r="C1773" s="77">
        <f t="shared" si="599"/>
        <v>0</v>
      </c>
      <c r="D1773" s="78" t="str">
        <f t="shared" si="600"/>
        <v/>
      </c>
      <c r="E1773" s="79">
        <f t="shared" si="601"/>
        <v>17.5</v>
      </c>
      <c r="F1773" s="80">
        <v>700</v>
      </c>
      <c r="G1773" s="81">
        <v>123.07</v>
      </c>
      <c r="H1773" s="81">
        <v>120.25</v>
      </c>
      <c r="I1773" s="81">
        <v>2.8199999999999932</v>
      </c>
      <c r="J1773" s="81" t="s">
        <v>111</v>
      </c>
      <c r="K1773" s="81" t="s">
        <v>95</v>
      </c>
      <c r="L1773" s="82">
        <v>0</v>
      </c>
      <c r="M1773" s="83" t="s">
        <v>100</v>
      </c>
      <c r="N1773" s="83" t="s">
        <v>100</v>
      </c>
      <c r="O1773" s="83" t="s">
        <v>100</v>
      </c>
      <c r="P1773" s="84">
        <v>0</v>
      </c>
      <c r="Q1773" s="85">
        <f t="shared" si="602"/>
        <v>1</v>
      </c>
      <c r="R1773" s="91">
        <v>17920</v>
      </c>
      <c r="S1773" s="87"/>
      <c r="T1773" s="88">
        <f>IF(S1773=0,0,SUM($S$5:S1773))</f>
        <v>0</v>
      </c>
      <c r="U1773" s="89">
        <f t="shared" si="603"/>
        <v>0</v>
      </c>
      <c r="V1773" s="89">
        <f t="shared" si="604"/>
        <v>0</v>
      </c>
      <c r="W1773" s="90">
        <f t="shared" si="605"/>
        <v>0</v>
      </c>
      <c r="X1773" s="90">
        <f t="shared" si="606"/>
        <v>0</v>
      </c>
      <c r="Y1773" s="89">
        <f t="shared" si="607"/>
        <v>0</v>
      </c>
      <c r="Z1773" s="89">
        <f t="shared" si="608"/>
        <v>0</v>
      </c>
      <c r="AA1773" s="87"/>
      <c r="AB1773" s="87"/>
      <c r="AD1773" s="186" t="s">
        <v>145</v>
      </c>
    </row>
    <row r="1774" spans="1:30" s="74" customFormat="1" ht="12.95" customHeight="1">
      <c r="A1774" s="75" t="str">
        <f t="shared" si="597"/>
        <v/>
      </c>
      <c r="B1774" s="76">
        <f t="shared" si="598"/>
        <v>448</v>
      </c>
      <c r="C1774" s="77">
        <f t="shared" si="599"/>
        <v>7.1</v>
      </c>
      <c r="D1774" s="78" t="str">
        <f t="shared" si="600"/>
        <v/>
      </c>
      <c r="E1774" s="79">
        <f t="shared" si="601"/>
        <v>7.1</v>
      </c>
      <c r="F1774" s="80">
        <v>700</v>
      </c>
      <c r="G1774" s="81">
        <v>123.72</v>
      </c>
      <c r="H1774" s="81">
        <v>120.77</v>
      </c>
      <c r="I1774" s="81">
        <v>2.9500000000000028</v>
      </c>
      <c r="J1774" s="81" t="s">
        <v>111</v>
      </c>
      <c r="K1774" s="81" t="s">
        <v>95</v>
      </c>
      <c r="L1774" s="82">
        <v>0</v>
      </c>
      <c r="M1774" s="83" t="s">
        <v>104</v>
      </c>
      <c r="N1774" s="83" t="s">
        <v>100</v>
      </c>
      <c r="O1774" s="83" t="s">
        <v>100</v>
      </c>
      <c r="P1774" s="84">
        <v>0</v>
      </c>
      <c r="Q1774" s="85">
        <f t="shared" si="602"/>
        <v>1</v>
      </c>
      <c r="R1774" s="91">
        <v>17927.099999999999</v>
      </c>
      <c r="S1774" s="87"/>
      <c r="T1774" s="88">
        <f>IF(S1774=0,0,SUM($S$5:S1774))</f>
        <v>0</v>
      </c>
      <c r="U1774" s="89">
        <f t="shared" si="603"/>
        <v>0</v>
      </c>
      <c r="V1774" s="89">
        <f t="shared" si="604"/>
        <v>0</v>
      </c>
      <c r="W1774" s="90">
        <f t="shared" si="605"/>
        <v>0</v>
      </c>
      <c r="X1774" s="90">
        <f t="shared" si="606"/>
        <v>0</v>
      </c>
      <c r="Y1774" s="89">
        <f t="shared" si="607"/>
        <v>0</v>
      </c>
      <c r="Z1774" s="89">
        <f t="shared" si="608"/>
        <v>0</v>
      </c>
      <c r="AA1774" s="87"/>
      <c r="AB1774" s="87"/>
      <c r="AD1774" s="186" t="s">
        <v>145</v>
      </c>
    </row>
    <row r="1775" spans="1:30" s="74" customFormat="1" ht="12.95" customHeight="1">
      <c r="A1775" s="75" t="str">
        <f t="shared" si="597"/>
        <v/>
      </c>
      <c r="B1775" s="76">
        <f t="shared" si="598"/>
        <v>448</v>
      </c>
      <c r="C1775" s="77">
        <f t="shared" si="599"/>
        <v>18.5</v>
      </c>
      <c r="D1775" s="78" t="str">
        <f t="shared" si="600"/>
        <v>(전)</v>
      </c>
      <c r="E1775" s="79">
        <f t="shared" si="601"/>
        <v>11.4</v>
      </c>
      <c r="F1775" s="80">
        <v>700</v>
      </c>
      <c r="G1775" s="81">
        <v>124.76</v>
      </c>
      <c r="H1775" s="81">
        <v>121.6</v>
      </c>
      <c r="I1775" s="81">
        <v>3.1600000000000108</v>
      </c>
      <c r="J1775" s="81" t="s">
        <v>111</v>
      </c>
      <c r="K1775" s="81" t="s">
        <v>95</v>
      </c>
      <c r="L1775" s="82">
        <v>0</v>
      </c>
      <c r="M1775" s="83" t="s">
        <v>100</v>
      </c>
      <c r="N1775" s="83" t="s">
        <v>100</v>
      </c>
      <c r="O1775" s="83" t="s">
        <v>100</v>
      </c>
      <c r="P1775" s="84">
        <v>0</v>
      </c>
      <c r="Q1775" s="85">
        <f t="shared" si="602"/>
        <v>1</v>
      </c>
      <c r="R1775" s="91">
        <v>17938.5</v>
      </c>
      <c r="S1775" s="87"/>
      <c r="T1775" s="88">
        <f>IF(S1775=0,0,SUM($S$5:S1775))</f>
        <v>0</v>
      </c>
      <c r="U1775" s="89">
        <f t="shared" si="603"/>
        <v>0</v>
      </c>
      <c r="V1775" s="89">
        <f t="shared" si="604"/>
        <v>0</v>
      </c>
      <c r="W1775" s="90">
        <f t="shared" si="605"/>
        <v>0</v>
      </c>
      <c r="X1775" s="90">
        <f t="shared" si="606"/>
        <v>0</v>
      </c>
      <c r="Y1775" s="89">
        <f t="shared" si="607"/>
        <v>0</v>
      </c>
      <c r="Z1775" s="89">
        <f t="shared" si="608"/>
        <v>0</v>
      </c>
      <c r="AA1775" s="87"/>
      <c r="AB1775" s="87"/>
      <c r="AD1775" s="186" t="s">
        <v>145</v>
      </c>
    </row>
    <row r="1776" spans="1:30" s="74" customFormat="1" ht="12.95" customHeight="1">
      <c r="A1776" s="75" t="str">
        <f t="shared" si="597"/>
        <v/>
      </c>
      <c r="B1776" s="76">
        <f t="shared" si="598"/>
        <v>448</v>
      </c>
      <c r="C1776" s="77">
        <f t="shared" si="599"/>
        <v>18.5</v>
      </c>
      <c r="D1776" s="78" t="str">
        <f t="shared" si="600"/>
        <v>(후)</v>
      </c>
      <c r="E1776" s="79">
        <f t="shared" si="601"/>
        <v>0</v>
      </c>
      <c r="F1776" s="80">
        <v>700</v>
      </c>
      <c r="G1776" s="81">
        <v>124.76</v>
      </c>
      <c r="H1776" s="81">
        <v>121.6</v>
      </c>
      <c r="I1776" s="81">
        <v>3.1600000000000108</v>
      </c>
      <c r="J1776" s="81" t="s">
        <v>105</v>
      </c>
      <c r="K1776" s="81" t="s">
        <v>95</v>
      </c>
      <c r="L1776" s="82">
        <v>0</v>
      </c>
      <c r="M1776" s="83" t="s">
        <v>100</v>
      </c>
      <c r="N1776" s="83" t="s">
        <v>100</v>
      </c>
      <c r="O1776" s="83" t="s">
        <v>100</v>
      </c>
      <c r="P1776" s="84">
        <v>0</v>
      </c>
      <c r="Q1776" s="85">
        <f t="shared" si="602"/>
        <v>1</v>
      </c>
      <c r="R1776" s="91">
        <v>17938.5</v>
      </c>
      <c r="S1776" s="87"/>
      <c r="T1776" s="88">
        <f>IF(S1776=0,0,SUM($S$5:S1776))</f>
        <v>0</v>
      </c>
      <c r="U1776" s="89">
        <f t="shared" si="603"/>
        <v>0</v>
      </c>
      <c r="V1776" s="89">
        <f t="shared" si="604"/>
        <v>0</v>
      </c>
      <c r="W1776" s="90">
        <f t="shared" si="605"/>
        <v>0</v>
      </c>
      <c r="X1776" s="90">
        <f t="shared" si="606"/>
        <v>0</v>
      </c>
      <c r="Y1776" s="89">
        <f t="shared" si="607"/>
        <v>0</v>
      </c>
      <c r="Z1776" s="89">
        <f t="shared" si="608"/>
        <v>0</v>
      </c>
      <c r="AA1776" s="87"/>
      <c r="AB1776" s="87"/>
      <c r="AD1776" s="186" t="s">
        <v>145</v>
      </c>
    </row>
    <row r="1777" spans="1:30" s="74" customFormat="1" ht="12.95" customHeight="1">
      <c r="A1777" s="75" t="str">
        <f t="shared" si="597"/>
        <v/>
      </c>
      <c r="B1777" s="76">
        <f t="shared" si="598"/>
        <v>448</v>
      </c>
      <c r="C1777" s="77">
        <f t="shared" si="599"/>
        <v>28.9</v>
      </c>
      <c r="D1777" s="78" t="str">
        <f t="shared" si="600"/>
        <v/>
      </c>
      <c r="E1777" s="79">
        <f t="shared" si="601"/>
        <v>10.4</v>
      </c>
      <c r="F1777" s="80">
        <v>700</v>
      </c>
      <c r="G1777" s="81">
        <v>125.71</v>
      </c>
      <c r="H1777" s="81">
        <v>122.44</v>
      </c>
      <c r="I1777" s="81">
        <v>3.269999999999996</v>
      </c>
      <c r="J1777" s="81" t="s">
        <v>105</v>
      </c>
      <c r="K1777" s="81" t="s">
        <v>95</v>
      </c>
      <c r="L1777" s="82">
        <v>0</v>
      </c>
      <c r="M1777" s="83" t="s">
        <v>127</v>
      </c>
      <c r="N1777" s="83" t="s">
        <v>100</v>
      </c>
      <c r="O1777" s="83" t="s">
        <v>100</v>
      </c>
      <c r="P1777" s="84">
        <v>0</v>
      </c>
      <c r="Q1777" s="85">
        <f t="shared" si="602"/>
        <v>1</v>
      </c>
      <c r="R1777" s="91">
        <v>17948.900000000001</v>
      </c>
      <c r="S1777" s="87"/>
      <c r="T1777" s="88">
        <f>IF(S1777=0,0,SUM($S$5:S1777))</f>
        <v>0</v>
      </c>
      <c r="U1777" s="89">
        <f t="shared" si="603"/>
        <v>0</v>
      </c>
      <c r="V1777" s="89">
        <f t="shared" si="604"/>
        <v>0</v>
      </c>
      <c r="W1777" s="90">
        <f t="shared" si="605"/>
        <v>0</v>
      </c>
      <c r="X1777" s="90">
        <f t="shared" si="606"/>
        <v>0</v>
      </c>
      <c r="Y1777" s="89">
        <f t="shared" si="607"/>
        <v>0</v>
      </c>
      <c r="Z1777" s="89">
        <f t="shared" si="608"/>
        <v>0</v>
      </c>
      <c r="AA1777" s="87"/>
      <c r="AB1777" s="87"/>
      <c r="AD1777" s="186" t="s">
        <v>145</v>
      </c>
    </row>
    <row r="1778" spans="1:30" s="74" customFormat="1" ht="12.95" customHeight="1">
      <c r="A1778" s="75" t="str">
        <f t="shared" si="597"/>
        <v/>
      </c>
      <c r="B1778" s="76">
        <f t="shared" si="598"/>
        <v>448</v>
      </c>
      <c r="C1778" s="77">
        <f t="shared" si="599"/>
        <v>29.6</v>
      </c>
      <c r="D1778" s="78" t="str">
        <f t="shared" si="600"/>
        <v/>
      </c>
      <c r="E1778" s="79">
        <f t="shared" si="601"/>
        <v>0.7</v>
      </c>
      <c r="F1778" s="80">
        <v>700</v>
      </c>
      <c r="G1778" s="81">
        <v>125.77</v>
      </c>
      <c r="H1778" s="81">
        <v>122.5</v>
      </c>
      <c r="I1778" s="81">
        <v>3.269999999999996</v>
      </c>
      <c r="J1778" s="81" t="s">
        <v>105</v>
      </c>
      <c r="K1778" s="81" t="s">
        <v>95</v>
      </c>
      <c r="L1778" s="82">
        <v>0</v>
      </c>
      <c r="M1778" s="83" t="s">
        <v>100</v>
      </c>
      <c r="N1778" s="83" t="s">
        <v>100</v>
      </c>
      <c r="O1778" s="83" t="s">
        <v>100</v>
      </c>
      <c r="P1778" s="84">
        <v>0</v>
      </c>
      <c r="Q1778" s="85">
        <f t="shared" si="602"/>
        <v>1</v>
      </c>
      <c r="R1778" s="91">
        <v>17949.599999999999</v>
      </c>
      <c r="S1778" s="87"/>
      <c r="T1778" s="88">
        <f>IF(S1778=0,0,SUM($S$5:S1778))</f>
        <v>0</v>
      </c>
      <c r="U1778" s="89">
        <f t="shared" si="603"/>
        <v>0</v>
      </c>
      <c r="V1778" s="89">
        <f t="shared" si="604"/>
        <v>0</v>
      </c>
      <c r="W1778" s="90">
        <f t="shared" si="605"/>
        <v>0</v>
      </c>
      <c r="X1778" s="90">
        <f t="shared" si="606"/>
        <v>0</v>
      </c>
      <c r="Y1778" s="89">
        <f t="shared" si="607"/>
        <v>0</v>
      </c>
      <c r="Z1778" s="89">
        <f t="shared" si="608"/>
        <v>0</v>
      </c>
      <c r="AA1778" s="87"/>
      <c r="AB1778" s="87"/>
      <c r="AD1778" s="186" t="s">
        <v>145</v>
      </c>
    </row>
    <row r="1779" spans="1:30" s="74" customFormat="1" ht="12.95" customHeight="1">
      <c r="A1779" s="75" t="str">
        <f t="shared" si="597"/>
        <v/>
      </c>
      <c r="B1779" s="76">
        <f t="shared" si="598"/>
        <v>448</v>
      </c>
      <c r="C1779" s="77">
        <f t="shared" si="599"/>
        <v>36.4</v>
      </c>
      <c r="D1779" s="78" t="str">
        <f t="shared" si="600"/>
        <v/>
      </c>
      <c r="E1779" s="79">
        <f t="shared" si="601"/>
        <v>6.8</v>
      </c>
      <c r="F1779" s="80">
        <v>700</v>
      </c>
      <c r="G1779" s="81">
        <v>125.77</v>
      </c>
      <c r="H1779" s="81">
        <v>123.05</v>
      </c>
      <c r="I1779" s="81">
        <v>2.7199999999999989</v>
      </c>
      <c r="J1779" s="81" t="s">
        <v>105</v>
      </c>
      <c r="K1779" s="81" t="s">
        <v>95</v>
      </c>
      <c r="L1779" s="82">
        <v>0</v>
      </c>
      <c r="M1779" s="83" t="s">
        <v>121</v>
      </c>
      <c r="N1779" s="83" t="s">
        <v>100</v>
      </c>
      <c r="O1779" s="83" t="s">
        <v>100</v>
      </c>
      <c r="P1779" s="84">
        <v>0</v>
      </c>
      <c r="Q1779" s="85">
        <f t="shared" si="602"/>
        <v>1</v>
      </c>
      <c r="R1779" s="91">
        <v>17956.400000000001</v>
      </c>
      <c r="S1779" s="87"/>
      <c r="T1779" s="88">
        <f>IF(S1779=0,0,SUM($S$5:S1779))</f>
        <v>0</v>
      </c>
      <c r="U1779" s="89">
        <f t="shared" si="603"/>
        <v>0</v>
      </c>
      <c r="V1779" s="89">
        <f t="shared" si="604"/>
        <v>0</v>
      </c>
      <c r="W1779" s="90">
        <f t="shared" si="605"/>
        <v>0</v>
      </c>
      <c r="X1779" s="90">
        <f t="shared" si="606"/>
        <v>0</v>
      </c>
      <c r="Y1779" s="89">
        <f t="shared" si="607"/>
        <v>0</v>
      </c>
      <c r="Z1779" s="89">
        <f t="shared" si="608"/>
        <v>0</v>
      </c>
      <c r="AA1779" s="87"/>
      <c r="AB1779" s="87"/>
      <c r="AD1779" s="186" t="s">
        <v>145</v>
      </c>
    </row>
    <row r="1780" spans="1:30" s="74" customFormat="1" ht="12.95" customHeight="1">
      <c r="A1780" s="75" t="str">
        <f t="shared" si="597"/>
        <v/>
      </c>
      <c r="B1780" s="76">
        <f t="shared" si="598"/>
        <v>449</v>
      </c>
      <c r="C1780" s="77">
        <f t="shared" si="599"/>
        <v>0</v>
      </c>
      <c r="D1780" s="78" t="str">
        <f t="shared" si="600"/>
        <v/>
      </c>
      <c r="E1780" s="79">
        <f t="shared" si="601"/>
        <v>3.6</v>
      </c>
      <c r="F1780" s="80">
        <v>700</v>
      </c>
      <c r="G1780" s="81">
        <v>125.77</v>
      </c>
      <c r="H1780" s="81">
        <v>123.34</v>
      </c>
      <c r="I1780" s="81">
        <v>2.4299999999999926</v>
      </c>
      <c r="J1780" s="81" t="s">
        <v>105</v>
      </c>
      <c r="K1780" s="81" t="s">
        <v>95</v>
      </c>
      <c r="L1780" s="82">
        <v>0</v>
      </c>
      <c r="M1780" s="83" t="s">
        <v>100</v>
      </c>
      <c r="N1780" s="83" t="s">
        <v>100</v>
      </c>
      <c r="O1780" s="83" t="s">
        <v>100</v>
      </c>
      <c r="P1780" s="84">
        <v>0</v>
      </c>
      <c r="Q1780" s="85">
        <f t="shared" si="602"/>
        <v>1</v>
      </c>
      <c r="R1780" s="91">
        <v>17960</v>
      </c>
      <c r="S1780" s="87"/>
      <c r="T1780" s="88">
        <f>IF(S1780=0,0,SUM($S$5:S1780))</f>
        <v>0</v>
      </c>
      <c r="U1780" s="89">
        <f t="shared" si="603"/>
        <v>0</v>
      </c>
      <c r="V1780" s="89">
        <f t="shared" si="604"/>
        <v>0</v>
      </c>
      <c r="W1780" s="90">
        <f t="shared" si="605"/>
        <v>0</v>
      </c>
      <c r="X1780" s="90">
        <f t="shared" si="606"/>
        <v>0</v>
      </c>
      <c r="Y1780" s="89">
        <f t="shared" si="607"/>
        <v>0</v>
      </c>
      <c r="Z1780" s="89">
        <f t="shared" si="608"/>
        <v>0</v>
      </c>
      <c r="AA1780" s="87"/>
      <c r="AB1780" s="87"/>
      <c r="AD1780" s="186" t="s">
        <v>145</v>
      </c>
    </row>
    <row r="1781" spans="1:30" s="74" customFormat="1" ht="12.95" customHeight="1">
      <c r="A1781" s="75" t="str">
        <f t="shared" si="597"/>
        <v/>
      </c>
      <c r="B1781" s="76">
        <f t="shared" si="598"/>
        <v>449</v>
      </c>
      <c r="C1781" s="77">
        <f t="shared" si="599"/>
        <v>2.9</v>
      </c>
      <c r="D1781" s="78" t="str">
        <f t="shared" si="600"/>
        <v/>
      </c>
      <c r="E1781" s="79">
        <f t="shared" si="601"/>
        <v>2.9</v>
      </c>
      <c r="F1781" s="80">
        <v>700</v>
      </c>
      <c r="G1781" s="81">
        <v>125.77</v>
      </c>
      <c r="H1781" s="81">
        <v>123.57</v>
      </c>
      <c r="I1781" s="81">
        <v>2.2000000000000028</v>
      </c>
      <c r="J1781" s="81" t="s">
        <v>105</v>
      </c>
      <c r="K1781" s="81" t="s">
        <v>95</v>
      </c>
      <c r="L1781" s="82">
        <v>0</v>
      </c>
      <c r="M1781" s="83" t="s">
        <v>100</v>
      </c>
      <c r="N1781" s="83" t="s">
        <v>101</v>
      </c>
      <c r="O1781" s="83" t="s">
        <v>132</v>
      </c>
      <c r="P1781" s="84">
        <v>0</v>
      </c>
      <c r="Q1781" s="85">
        <f t="shared" si="602"/>
        <v>1</v>
      </c>
      <c r="R1781" s="91">
        <v>17962.900000000001</v>
      </c>
      <c r="S1781" s="87"/>
      <c r="T1781" s="88">
        <f>IF(S1781=0,0,SUM($S$5:S1781))</f>
        <v>0</v>
      </c>
      <c r="U1781" s="89">
        <f t="shared" si="603"/>
        <v>0</v>
      </c>
      <c r="V1781" s="89">
        <f t="shared" si="604"/>
        <v>0</v>
      </c>
      <c r="W1781" s="90">
        <f t="shared" si="605"/>
        <v>0</v>
      </c>
      <c r="X1781" s="90">
        <f t="shared" si="606"/>
        <v>0</v>
      </c>
      <c r="Y1781" s="89">
        <f t="shared" si="607"/>
        <v>0</v>
      </c>
      <c r="Z1781" s="89">
        <f t="shared" si="608"/>
        <v>0</v>
      </c>
      <c r="AA1781" s="87"/>
      <c r="AB1781" s="87"/>
      <c r="AD1781" s="186" t="s">
        <v>145</v>
      </c>
    </row>
    <row r="1782" spans="1:30" s="133" customFormat="1" ht="12.95" customHeight="1">
      <c r="A1782" s="118"/>
      <c r="B1782" s="119"/>
      <c r="C1782" s="120"/>
      <c r="D1782" s="121"/>
      <c r="E1782" s="122"/>
      <c r="F1782" s="123"/>
      <c r="G1782" s="124"/>
      <c r="H1782" s="124"/>
      <c r="I1782" s="124"/>
      <c r="J1782" s="124"/>
      <c r="K1782" s="124"/>
      <c r="L1782" s="125"/>
      <c r="M1782" s="126"/>
      <c r="N1782" s="126"/>
      <c r="O1782" s="126"/>
      <c r="P1782" s="127" t="s">
        <v>22</v>
      </c>
      <c r="Q1782" s="128" t="s">
        <v>22</v>
      </c>
      <c r="R1782" s="129" t="s">
        <v>22</v>
      </c>
      <c r="S1782" s="130" t="s">
        <v>22</v>
      </c>
      <c r="T1782" s="131" t="s">
        <v>22</v>
      </c>
      <c r="U1782" s="131" t="s">
        <v>22</v>
      </c>
      <c r="V1782" s="131" t="s">
        <v>22</v>
      </c>
      <c r="W1782" s="132" t="s">
        <v>22</v>
      </c>
      <c r="X1782" s="132" t="s">
        <v>22</v>
      </c>
      <c r="Y1782" s="133" t="s">
        <v>22</v>
      </c>
      <c r="Z1782" s="133" t="s">
        <v>22</v>
      </c>
      <c r="AA1782" s="133" t="s">
        <v>22</v>
      </c>
      <c r="AB1782" s="133" t="s">
        <v>22</v>
      </c>
      <c r="AD1782" s="186">
        <v>0</v>
      </c>
    </row>
    <row r="1783" spans="1:30" s="74" customFormat="1" ht="12.95" customHeight="1">
      <c r="A1783" s="75" t="str">
        <f t="shared" si="597"/>
        <v>봉곡배수지분기</v>
      </c>
      <c r="B1783" s="76">
        <f t="shared" si="598"/>
        <v>0</v>
      </c>
      <c r="C1783" s="77">
        <f t="shared" si="599"/>
        <v>0</v>
      </c>
      <c r="D1783" s="78" t="str">
        <f t="shared" si="600"/>
        <v/>
      </c>
      <c r="E1783" s="79">
        <f t="shared" si="601"/>
        <v>0</v>
      </c>
      <c r="F1783" s="80">
        <v>500</v>
      </c>
      <c r="G1783" s="81">
        <v>48.87</v>
      </c>
      <c r="H1783" s="81">
        <v>45.48</v>
      </c>
      <c r="I1783" s="81">
        <v>3.3900000000000006</v>
      </c>
      <c r="J1783" s="81" t="s">
        <v>111</v>
      </c>
      <c r="K1783" s="81" t="s">
        <v>95</v>
      </c>
      <c r="L1783" s="82">
        <v>0</v>
      </c>
      <c r="M1783" s="83" t="s">
        <v>100</v>
      </c>
      <c r="N1783" s="83" t="s">
        <v>100</v>
      </c>
      <c r="O1783" s="83" t="s">
        <v>100</v>
      </c>
      <c r="P1783" s="84" t="s">
        <v>133</v>
      </c>
      <c r="Q1783" s="85" t="str">
        <f t="shared" si="602"/>
        <v>봉곡배수지분기</v>
      </c>
      <c r="R1783" s="91">
        <v>0</v>
      </c>
      <c r="S1783" s="87"/>
      <c r="T1783" s="88">
        <f>IF(S1783=0,0,SUM($S$5:S1783))</f>
        <v>0</v>
      </c>
      <c r="U1783" s="89">
        <f t="shared" si="603"/>
        <v>0</v>
      </c>
      <c r="V1783" s="89">
        <f t="shared" si="604"/>
        <v>0</v>
      </c>
      <c r="W1783" s="90">
        <f t="shared" si="605"/>
        <v>0</v>
      </c>
      <c r="X1783" s="90">
        <f t="shared" si="606"/>
        <v>0</v>
      </c>
      <c r="Y1783" s="89">
        <f t="shared" si="607"/>
        <v>0</v>
      </c>
      <c r="Z1783" s="89">
        <f t="shared" si="608"/>
        <v>0</v>
      </c>
      <c r="AA1783" s="87"/>
      <c r="AB1783" s="87"/>
      <c r="AD1783" s="186" t="s">
        <v>145</v>
      </c>
    </row>
    <row r="1784" spans="1:30" s="74" customFormat="1" ht="12.95" customHeight="1">
      <c r="A1784" s="75" t="str">
        <f t="shared" si="597"/>
        <v/>
      </c>
      <c r="B1784" s="76">
        <f t="shared" si="598"/>
        <v>0</v>
      </c>
      <c r="C1784" s="77">
        <f t="shared" si="599"/>
        <v>1.3</v>
      </c>
      <c r="D1784" s="78" t="str">
        <f t="shared" si="600"/>
        <v/>
      </c>
      <c r="E1784" s="79">
        <f t="shared" si="601"/>
        <v>1.3</v>
      </c>
      <c r="F1784" s="80">
        <v>500</v>
      </c>
      <c r="G1784" s="81">
        <v>48.91</v>
      </c>
      <c r="H1784" s="81">
        <v>45.48</v>
      </c>
      <c r="I1784" s="81">
        <v>3.4299999999999997</v>
      </c>
      <c r="J1784" s="81" t="s">
        <v>111</v>
      </c>
      <c r="K1784" s="81" t="s">
        <v>95</v>
      </c>
      <c r="L1784" s="82">
        <v>0</v>
      </c>
      <c r="M1784" s="83" t="s">
        <v>134</v>
      </c>
      <c r="N1784" s="83" t="s">
        <v>100</v>
      </c>
      <c r="O1784" s="83" t="s">
        <v>100</v>
      </c>
      <c r="P1784" s="84">
        <v>0</v>
      </c>
      <c r="Q1784" s="85" t="str">
        <f t="shared" si="602"/>
        <v>봉곡배수지분기</v>
      </c>
      <c r="R1784" s="91">
        <v>1.3</v>
      </c>
      <c r="S1784" s="87"/>
      <c r="T1784" s="88">
        <f>IF(S1784=0,0,SUM($S$5:S1784))</f>
        <v>0</v>
      </c>
      <c r="U1784" s="89">
        <f t="shared" si="603"/>
        <v>0</v>
      </c>
      <c r="V1784" s="89">
        <f t="shared" si="604"/>
        <v>0</v>
      </c>
      <c r="W1784" s="90">
        <f t="shared" si="605"/>
        <v>0</v>
      </c>
      <c r="X1784" s="90">
        <f t="shared" si="606"/>
        <v>0</v>
      </c>
      <c r="Y1784" s="89">
        <f t="shared" si="607"/>
        <v>0</v>
      </c>
      <c r="Z1784" s="89">
        <f t="shared" si="608"/>
        <v>0</v>
      </c>
      <c r="AA1784" s="87"/>
      <c r="AB1784" s="87"/>
      <c r="AD1784" s="186" t="s">
        <v>145</v>
      </c>
    </row>
    <row r="1785" spans="1:30" s="74" customFormat="1" ht="12.95" customHeight="1">
      <c r="A1785" s="75" t="str">
        <f t="shared" si="597"/>
        <v/>
      </c>
      <c r="B1785" s="76">
        <f t="shared" si="598"/>
        <v>0</v>
      </c>
      <c r="C1785" s="77">
        <f t="shared" si="599"/>
        <v>11.1</v>
      </c>
      <c r="D1785" s="78" t="str">
        <f t="shared" si="600"/>
        <v/>
      </c>
      <c r="E1785" s="79">
        <f t="shared" si="601"/>
        <v>9.8000000000000007</v>
      </c>
      <c r="F1785" s="80">
        <v>500</v>
      </c>
      <c r="G1785" s="81">
        <v>49.18</v>
      </c>
      <c r="H1785" s="81">
        <v>45.48</v>
      </c>
      <c r="I1785" s="81">
        <v>3.7000000000000028</v>
      </c>
      <c r="J1785" s="81" t="s">
        <v>111</v>
      </c>
      <c r="K1785" s="81" t="s">
        <v>95</v>
      </c>
      <c r="L1785" s="82">
        <v>0</v>
      </c>
      <c r="M1785" s="83" t="s">
        <v>100</v>
      </c>
      <c r="N1785" s="83" t="s">
        <v>100</v>
      </c>
      <c r="O1785" s="83" t="s">
        <v>100</v>
      </c>
      <c r="P1785" s="84">
        <v>0</v>
      </c>
      <c r="Q1785" s="85" t="str">
        <f t="shared" si="602"/>
        <v>봉곡배수지분기</v>
      </c>
      <c r="R1785" s="91">
        <v>11.1</v>
      </c>
      <c r="S1785" s="87"/>
      <c r="T1785" s="88">
        <f>IF(S1785=0,0,SUM($S$5:S1785))</f>
        <v>0</v>
      </c>
      <c r="U1785" s="89">
        <f t="shared" si="603"/>
        <v>0</v>
      </c>
      <c r="V1785" s="89">
        <f t="shared" si="604"/>
        <v>0</v>
      </c>
      <c r="W1785" s="90">
        <f t="shared" si="605"/>
        <v>0</v>
      </c>
      <c r="X1785" s="90">
        <f t="shared" si="606"/>
        <v>0</v>
      </c>
      <c r="Y1785" s="89">
        <f t="shared" si="607"/>
        <v>0</v>
      </c>
      <c r="Z1785" s="89">
        <f t="shared" si="608"/>
        <v>0</v>
      </c>
      <c r="AA1785" s="87"/>
      <c r="AB1785" s="87"/>
      <c r="AD1785" s="186" t="s">
        <v>145</v>
      </c>
    </row>
    <row r="1786" spans="1:30" s="133" customFormat="1" ht="12.95" customHeight="1">
      <c r="A1786" s="118"/>
      <c r="B1786" s="119"/>
      <c r="C1786" s="120"/>
      <c r="D1786" s="121"/>
      <c r="E1786" s="122"/>
      <c r="F1786" s="123"/>
      <c r="G1786" s="124"/>
      <c r="H1786" s="124"/>
      <c r="I1786" s="124"/>
      <c r="J1786" s="124"/>
      <c r="K1786" s="124"/>
      <c r="L1786" s="125"/>
      <c r="M1786" s="126"/>
      <c r="N1786" s="126"/>
      <c r="O1786" s="126"/>
      <c r="P1786" s="127" t="s">
        <v>22</v>
      </c>
      <c r="Q1786" s="128" t="s">
        <v>22</v>
      </c>
      <c r="R1786" s="129" t="s">
        <v>22</v>
      </c>
      <c r="S1786" s="130" t="s">
        <v>22</v>
      </c>
      <c r="T1786" s="131" t="s">
        <v>22</v>
      </c>
      <c r="U1786" s="131" t="s">
        <v>22</v>
      </c>
      <c r="V1786" s="131" t="s">
        <v>22</v>
      </c>
      <c r="W1786" s="132" t="s">
        <v>22</v>
      </c>
      <c r="X1786" s="132" t="s">
        <v>22</v>
      </c>
      <c r="Y1786" s="133" t="s">
        <v>22</v>
      </c>
      <c r="Z1786" s="133" t="s">
        <v>22</v>
      </c>
      <c r="AA1786" s="133" t="s">
        <v>22</v>
      </c>
      <c r="AB1786" s="133" t="s">
        <v>22</v>
      </c>
      <c r="AD1786" s="186">
        <v>0</v>
      </c>
    </row>
    <row r="1787" spans="1:30" s="74" customFormat="1" ht="12.95" customHeight="1">
      <c r="A1787" s="75" t="str">
        <f t="shared" si="597"/>
        <v>아포배수지 분기</v>
      </c>
      <c r="B1787" s="76">
        <f t="shared" si="598"/>
        <v>0</v>
      </c>
      <c r="C1787" s="77">
        <f t="shared" si="599"/>
        <v>0</v>
      </c>
      <c r="D1787" s="78" t="str">
        <f t="shared" si="600"/>
        <v/>
      </c>
      <c r="E1787" s="79">
        <f t="shared" si="601"/>
        <v>0</v>
      </c>
      <c r="F1787" s="80">
        <v>200</v>
      </c>
      <c r="G1787" s="81">
        <v>73.17</v>
      </c>
      <c r="H1787" s="81">
        <v>68.459999999999994</v>
      </c>
      <c r="I1787" s="81">
        <v>4.710000000000008</v>
      </c>
      <c r="J1787" s="81" t="s">
        <v>103</v>
      </c>
      <c r="K1787" s="81" t="s">
        <v>95</v>
      </c>
      <c r="L1787" s="82">
        <v>0</v>
      </c>
      <c r="M1787" s="83" t="s">
        <v>100</v>
      </c>
      <c r="N1787" s="83" t="s">
        <v>100</v>
      </c>
      <c r="O1787" s="83" t="s">
        <v>100</v>
      </c>
      <c r="P1787" s="84" t="s">
        <v>135</v>
      </c>
      <c r="Q1787" s="85" t="str">
        <f t="shared" si="602"/>
        <v>아포배수지 분기</v>
      </c>
      <c r="R1787" s="91">
        <v>0</v>
      </c>
      <c r="S1787" s="87"/>
      <c r="T1787" s="88">
        <f>IF(S1787=0,0,SUM($S$5:S1787))</f>
        <v>0</v>
      </c>
      <c r="U1787" s="89">
        <f t="shared" si="603"/>
        <v>0</v>
      </c>
      <c r="V1787" s="89">
        <f t="shared" si="604"/>
        <v>0</v>
      </c>
      <c r="W1787" s="90">
        <f t="shared" si="605"/>
        <v>0</v>
      </c>
      <c r="X1787" s="90">
        <f t="shared" si="606"/>
        <v>0</v>
      </c>
      <c r="Y1787" s="89">
        <f t="shared" si="607"/>
        <v>0</v>
      </c>
      <c r="Z1787" s="89">
        <f t="shared" si="608"/>
        <v>0</v>
      </c>
      <c r="AA1787" s="87"/>
      <c r="AB1787" s="87"/>
      <c r="AD1787" s="186" t="s">
        <v>145</v>
      </c>
    </row>
    <row r="1788" spans="1:30" s="74" customFormat="1" ht="12.95" customHeight="1">
      <c r="A1788" s="75" t="str">
        <f t="shared" si="597"/>
        <v/>
      </c>
      <c r="B1788" s="76">
        <f t="shared" si="598"/>
        <v>0</v>
      </c>
      <c r="C1788" s="77">
        <f t="shared" si="599"/>
        <v>4</v>
      </c>
      <c r="D1788" s="78" t="str">
        <f t="shared" si="600"/>
        <v/>
      </c>
      <c r="E1788" s="79">
        <f t="shared" si="601"/>
        <v>4</v>
      </c>
      <c r="F1788" s="80">
        <v>200</v>
      </c>
      <c r="G1788" s="81">
        <v>73.09</v>
      </c>
      <c r="H1788" s="81">
        <v>68.59</v>
      </c>
      <c r="I1788" s="81">
        <v>4.5</v>
      </c>
      <c r="J1788" s="81" t="s">
        <v>103</v>
      </c>
      <c r="K1788" s="81" t="s">
        <v>95</v>
      </c>
      <c r="L1788" s="82">
        <v>0</v>
      </c>
      <c r="M1788" s="83" t="s">
        <v>136</v>
      </c>
      <c r="N1788" s="83" t="s">
        <v>100</v>
      </c>
      <c r="O1788" s="83" t="s">
        <v>100</v>
      </c>
      <c r="P1788" s="84">
        <v>0</v>
      </c>
      <c r="Q1788" s="85" t="str">
        <f t="shared" si="602"/>
        <v>아포배수지 분기</v>
      </c>
      <c r="R1788" s="91">
        <v>4</v>
      </c>
      <c r="S1788" s="87"/>
      <c r="T1788" s="88">
        <f>IF(S1788=0,0,SUM($S$5:S1788))</f>
        <v>0</v>
      </c>
      <c r="U1788" s="89">
        <f t="shared" si="603"/>
        <v>0</v>
      </c>
      <c r="V1788" s="89">
        <f t="shared" si="604"/>
        <v>0</v>
      </c>
      <c r="W1788" s="90">
        <f t="shared" si="605"/>
        <v>0</v>
      </c>
      <c r="X1788" s="90">
        <f t="shared" si="606"/>
        <v>0</v>
      </c>
      <c r="Y1788" s="89">
        <f t="shared" si="607"/>
        <v>0</v>
      </c>
      <c r="Z1788" s="89">
        <f t="shared" si="608"/>
        <v>0</v>
      </c>
      <c r="AA1788" s="87"/>
      <c r="AB1788" s="87"/>
      <c r="AD1788" s="186" t="s">
        <v>145</v>
      </c>
    </row>
    <row r="1789" spans="1:30" s="74" customFormat="1" ht="12.95" customHeight="1">
      <c r="A1789" s="75" t="str">
        <f t="shared" si="597"/>
        <v/>
      </c>
      <c r="B1789" s="76">
        <f t="shared" si="598"/>
        <v>0</v>
      </c>
      <c r="C1789" s="77">
        <f t="shared" si="599"/>
        <v>9.8000000000000007</v>
      </c>
      <c r="D1789" s="78" t="str">
        <f t="shared" si="600"/>
        <v/>
      </c>
      <c r="E1789" s="79">
        <f t="shared" si="601"/>
        <v>5.8</v>
      </c>
      <c r="F1789" s="80">
        <v>200</v>
      </c>
      <c r="G1789" s="81">
        <v>72.959999999999994</v>
      </c>
      <c r="H1789" s="81">
        <v>68.77</v>
      </c>
      <c r="I1789" s="81">
        <v>4.1899999999999977</v>
      </c>
      <c r="J1789" s="81" t="s">
        <v>103</v>
      </c>
      <c r="K1789" s="81" t="s">
        <v>95</v>
      </c>
      <c r="L1789" s="82">
        <v>0</v>
      </c>
      <c r="M1789" s="83" t="s">
        <v>137</v>
      </c>
      <c r="N1789" s="83" t="s">
        <v>100</v>
      </c>
      <c r="O1789" s="83" t="s">
        <v>100</v>
      </c>
      <c r="P1789" s="84">
        <v>0</v>
      </c>
      <c r="Q1789" s="85" t="str">
        <f t="shared" si="602"/>
        <v>아포배수지 분기</v>
      </c>
      <c r="R1789" s="91">
        <v>9.8000000000000007</v>
      </c>
      <c r="S1789" s="87"/>
      <c r="T1789" s="88">
        <f>IF(S1789=0,0,SUM($S$5:S1789))</f>
        <v>0</v>
      </c>
      <c r="U1789" s="89">
        <f t="shared" si="603"/>
        <v>0</v>
      </c>
      <c r="V1789" s="89">
        <f t="shared" si="604"/>
        <v>0</v>
      </c>
      <c r="W1789" s="90">
        <f t="shared" si="605"/>
        <v>0</v>
      </c>
      <c r="X1789" s="90">
        <f t="shared" si="606"/>
        <v>0</v>
      </c>
      <c r="Y1789" s="89">
        <f t="shared" si="607"/>
        <v>0</v>
      </c>
      <c r="Z1789" s="89">
        <f t="shared" si="608"/>
        <v>0</v>
      </c>
      <c r="AA1789" s="87"/>
      <c r="AB1789" s="87"/>
      <c r="AD1789" s="186" t="s">
        <v>145</v>
      </c>
    </row>
    <row r="1790" spans="1:30" s="74" customFormat="1" ht="12.95" customHeight="1">
      <c r="A1790" s="75" t="str">
        <f t="shared" si="597"/>
        <v/>
      </c>
      <c r="B1790" s="76">
        <f t="shared" si="598"/>
        <v>0</v>
      </c>
      <c r="C1790" s="77">
        <f t="shared" si="599"/>
        <v>10.4</v>
      </c>
      <c r="D1790" s="78" t="str">
        <f t="shared" si="600"/>
        <v/>
      </c>
      <c r="E1790" s="79">
        <f t="shared" si="601"/>
        <v>0.6</v>
      </c>
      <c r="F1790" s="80">
        <v>200</v>
      </c>
      <c r="G1790" s="81">
        <v>72.95</v>
      </c>
      <c r="H1790" s="81">
        <v>68.790000000000006</v>
      </c>
      <c r="I1790" s="81">
        <v>4.1599999999999966</v>
      </c>
      <c r="J1790" s="81" t="s">
        <v>103</v>
      </c>
      <c r="K1790" s="81" t="s">
        <v>95</v>
      </c>
      <c r="L1790" s="82">
        <v>0</v>
      </c>
      <c r="M1790" s="83" t="s">
        <v>100</v>
      </c>
      <c r="N1790" s="83" t="s">
        <v>100</v>
      </c>
      <c r="O1790" s="83" t="s">
        <v>100</v>
      </c>
      <c r="P1790" s="84">
        <v>0</v>
      </c>
      <c r="Q1790" s="85" t="str">
        <f t="shared" si="602"/>
        <v>아포배수지 분기</v>
      </c>
      <c r="R1790" s="91">
        <v>10.4</v>
      </c>
      <c r="S1790" s="87">
        <v>1</v>
      </c>
      <c r="T1790" s="88">
        <f>IF(S1790=0,0,SUM($S$5:S1790))</f>
        <v>17</v>
      </c>
      <c r="U1790" s="89" t="str">
        <f t="shared" si="603"/>
        <v>아포배수지 분기</v>
      </c>
      <c r="V1790" s="89">
        <f t="shared" si="604"/>
        <v>10.4</v>
      </c>
      <c r="W1790" s="90">
        <f t="shared" si="605"/>
        <v>72.95</v>
      </c>
      <c r="X1790" s="90">
        <f t="shared" si="606"/>
        <v>68.790000000000006</v>
      </c>
      <c r="Y1790" s="89" t="str">
        <f t="shared" si="607"/>
        <v>비포장</v>
      </c>
      <c r="Z1790" s="89" t="str">
        <f t="shared" si="608"/>
        <v>조립식흙막이</v>
      </c>
      <c r="AA1790" s="87">
        <v>1</v>
      </c>
      <c r="AB1790" s="87" t="s">
        <v>94</v>
      </c>
      <c r="AC1790" s="135">
        <f>V1796-V1790</f>
        <v>13.799999999999999</v>
      </c>
      <c r="AD1790" s="186" t="s">
        <v>145</v>
      </c>
    </row>
    <row r="1791" spans="1:30" s="74" customFormat="1" ht="12.95" customHeight="1">
      <c r="A1791" s="75" t="str">
        <f t="shared" si="597"/>
        <v/>
      </c>
      <c r="B1791" s="76">
        <f t="shared" si="598"/>
        <v>0</v>
      </c>
      <c r="C1791" s="77">
        <f t="shared" si="599"/>
        <v>13.4</v>
      </c>
      <c r="D1791" s="78" t="str">
        <f t="shared" si="600"/>
        <v/>
      </c>
      <c r="E1791" s="79">
        <f t="shared" si="601"/>
        <v>3</v>
      </c>
      <c r="F1791" s="80">
        <v>200</v>
      </c>
      <c r="G1791" s="81">
        <v>71.900000000000006</v>
      </c>
      <c r="H1791" s="81">
        <v>68.88</v>
      </c>
      <c r="I1791" s="81">
        <v>3.0200000000000102</v>
      </c>
      <c r="J1791" s="81" t="s">
        <v>103</v>
      </c>
      <c r="K1791" s="81" t="s">
        <v>95</v>
      </c>
      <c r="L1791" s="82">
        <v>0</v>
      </c>
      <c r="M1791" s="83" t="s">
        <v>137</v>
      </c>
      <c r="N1791" s="83" t="s">
        <v>100</v>
      </c>
      <c r="O1791" s="83" t="s">
        <v>100</v>
      </c>
      <c r="P1791" s="84">
        <v>0</v>
      </c>
      <c r="Q1791" s="85" t="str">
        <f t="shared" si="602"/>
        <v>아포배수지 분기</v>
      </c>
      <c r="R1791" s="91">
        <v>13.4</v>
      </c>
      <c r="S1791" s="87"/>
      <c r="T1791" s="88">
        <f>IF(S1791=0,0,SUM($S$5:S1791))</f>
        <v>0</v>
      </c>
      <c r="U1791" s="89">
        <f t="shared" si="603"/>
        <v>0</v>
      </c>
      <c r="V1791" s="89">
        <f t="shared" si="604"/>
        <v>0</v>
      </c>
      <c r="W1791" s="90">
        <f t="shared" si="605"/>
        <v>0</v>
      </c>
      <c r="X1791" s="90">
        <f t="shared" si="606"/>
        <v>0</v>
      </c>
      <c r="Y1791" s="89">
        <f t="shared" si="607"/>
        <v>0</v>
      </c>
      <c r="Z1791" s="89">
        <f t="shared" si="608"/>
        <v>0</v>
      </c>
      <c r="AA1791" s="87"/>
      <c r="AB1791" s="87"/>
      <c r="AD1791" s="186" t="s">
        <v>145</v>
      </c>
    </row>
    <row r="1792" spans="1:30" s="74" customFormat="1" ht="12.95" customHeight="1">
      <c r="A1792" s="75" t="str">
        <f t="shared" si="597"/>
        <v/>
      </c>
      <c r="B1792" s="76">
        <f t="shared" si="598"/>
        <v>0</v>
      </c>
      <c r="C1792" s="77">
        <f t="shared" si="599"/>
        <v>14.3</v>
      </c>
      <c r="D1792" s="78" t="str">
        <f t="shared" si="600"/>
        <v>(전)</v>
      </c>
      <c r="E1792" s="79">
        <f t="shared" si="601"/>
        <v>0.9</v>
      </c>
      <c r="F1792" s="80">
        <v>200</v>
      </c>
      <c r="G1792" s="81">
        <v>71.58</v>
      </c>
      <c r="H1792" s="81">
        <v>68.91</v>
      </c>
      <c r="I1792" s="81">
        <v>2.6700000000000017</v>
      </c>
      <c r="J1792" s="81" t="s">
        <v>103</v>
      </c>
      <c r="K1792" s="81" t="s">
        <v>96</v>
      </c>
      <c r="L1792" s="82">
        <v>0</v>
      </c>
      <c r="M1792" s="83" t="s">
        <v>100</v>
      </c>
      <c r="N1792" s="83" t="s">
        <v>100</v>
      </c>
      <c r="O1792" s="83" t="s">
        <v>100</v>
      </c>
      <c r="P1792" s="84">
        <v>0</v>
      </c>
      <c r="Q1792" s="85" t="str">
        <f t="shared" si="602"/>
        <v>아포배수지 분기</v>
      </c>
      <c r="R1792" s="91">
        <v>14.3</v>
      </c>
      <c r="S1792" s="87"/>
      <c r="T1792" s="88">
        <f>IF(S1792=0,0,SUM($S$5:S1792))</f>
        <v>0</v>
      </c>
      <c r="U1792" s="89">
        <f t="shared" si="603"/>
        <v>0</v>
      </c>
      <c r="V1792" s="89">
        <f t="shared" si="604"/>
        <v>0</v>
      </c>
      <c r="W1792" s="90">
        <f t="shared" si="605"/>
        <v>0</v>
      </c>
      <c r="X1792" s="90">
        <f t="shared" si="606"/>
        <v>0</v>
      </c>
      <c r="Y1792" s="89">
        <f t="shared" si="607"/>
        <v>0</v>
      </c>
      <c r="Z1792" s="89">
        <f t="shared" si="608"/>
        <v>0</v>
      </c>
      <c r="AA1792" s="87"/>
      <c r="AB1792" s="87"/>
      <c r="AD1792" s="186" t="s">
        <v>145</v>
      </c>
    </row>
    <row r="1793" spans="1:30" s="74" customFormat="1" ht="12.95" customHeight="1">
      <c r="A1793" s="75" t="str">
        <f t="shared" si="597"/>
        <v/>
      </c>
      <c r="B1793" s="76">
        <f t="shared" si="598"/>
        <v>0</v>
      </c>
      <c r="C1793" s="77">
        <f t="shared" si="599"/>
        <v>14.3</v>
      </c>
      <c r="D1793" s="78" t="str">
        <f t="shared" si="600"/>
        <v>(후)</v>
      </c>
      <c r="E1793" s="79">
        <f t="shared" si="601"/>
        <v>0</v>
      </c>
      <c r="F1793" s="80">
        <v>200</v>
      </c>
      <c r="G1793" s="81">
        <v>71.58</v>
      </c>
      <c r="H1793" s="81">
        <v>68.91</v>
      </c>
      <c r="I1793" s="81">
        <v>2.6700000000000017</v>
      </c>
      <c r="J1793" s="81" t="s">
        <v>103</v>
      </c>
      <c r="K1793" s="81" t="s">
        <v>96</v>
      </c>
      <c r="L1793" s="82" t="s">
        <v>114</v>
      </c>
      <c r="M1793" s="83" t="s">
        <v>100</v>
      </c>
      <c r="N1793" s="83" t="s">
        <v>100</v>
      </c>
      <c r="O1793" s="83" t="s">
        <v>100</v>
      </c>
      <c r="P1793" s="84">
        <v>0</v>
      </c>
      <c r="Q1793" s="85" t="str">
        <f t="shared" si="602"/>
        <v>아포배수지 분기</v>
      </c>
      <c r="R1793" s="91">
        <v>14.3</v>
      </c>
      <c r="S1793" s="87"/>
      <c r="T1793" s="88">
        <f>IF(S1793=0,0,SUM($S$5:S1793))</f>
        <v>0</v>
      </c>
      <c r="U1793" s="89">
        <f t="shared" si="603"/>
        <v>0</v>
      </c>
      <c r="V1793" s="89">
        <f t="shared" si="604"/>
        <v>0</v>
      </c>
      <c r="W1793" s="90">
        <f t="shared" si="605"/>
        <v>0</v>
      </c>
      <c r="X1793" s="90">
        <f t="shared" si="606"/>
        <v>0</v>
      </c>
      <c r="Y1793" s="89">
        <f t="shared" si="607"/>
        <v>0</v>
      </c>
      <c r="Z1793" s="89">
        <f t="shared" si="608"/>
        <v>0</v>
      </c>
      <c r="AA1793" s="87"/>
      <c r="AB1793" s="87"/>
      <c r="AC1793" s="135"/>
      <c r="AD1793" s="186" t="s">
        <v>145</v>
      </c>
    </row>
    <row r="1794" spans="1:30" s="74" customFormat="1" ht="12.95" customHeight="1">
      <c r="A1794" s="75" t="str">
        <f t="shared" si="597"/>
        <v/>
      </c>
      <c r="B1794" s="76">
        <f t="shared" si="598"/>
        <v>0</v>
      </c>
      <c r="C1794" s="77">
        <f t="shared" si="599"/>
        <v>21.5</v>
      </c>
      <c r="D1794" s="78" t="str">
        <f t="shared" si="600"/>
        <v>(전)</v>
      </c>
      <c r="E1794" s="79">
        <f t="shared" si="601"/>
        <v>7.2</v>
      </c>
      <c r="F1794" s="80">
        <v>200</v>
      </c>
      <c r="G1794" s="81">
        <v>71.58</v>
      </c>
      <c r="H1794" s="81">
        <v>69.14</v>
      </c>
      <c r="I1794" s="81">
        <v>2.4399999999999977</v>
      </c>
      <c r="J1794" s="81" t="s">
        <v>103</v>
      </c>
      <c r="K1794" s="81" t="s">
        <v>96</v>
      </c>
      <c r="L1794" s="82" t="s">
        <v>114</v>
      </c>
      <c r="M1794" s="83" t="s">
        <v>100</v>
      </c>
      <c r="N1794" s="83" t="s">
        <v>100</v>
      </c>
      <c r="O1794" s="83" t="s">
        <v>100</v>
      </c>
      <c r="P1794" s="84">
        <v>0</v>
      </c>
      <c r="Q1794" s="85" t="str">
        <f t="shared" si="602"/>
        <v>아포배수지 분기</v>
      </c>
      <c r="R1794" s="91">
        <v>21.5</v>
      </c>
      <c r="S1794" s="87"/>
      <c r="T1794" s="88">
        <f>IF(S1794=0,0,SUM($S$5:S1794))</f>
        <v>0</v>
      </c>
      <c r="U1794" s="89">
        <f t="shared" si="603"/>
        <v>0</v>
      </c>
      <c r="V1794" s="89">
        <f t="shared" si="604"/>
        <v>0</v>
      </c>
      <c r="W1794" s="90">
        <f t="shared" si="605"/>
        <v>0</v>
      </c>
      <c r="X1794" s="90">
        <f t="shared" si="606"/>
        <v>0</v>
      </c>
      <c r="Y1794" s="89">
        <f t="shared" si="607"/>
        <v>0</v>
      </c>
      <c r="Z1794" s="89">
        <f t="shared" si="608"/>
        <v>0</v>
      </c>
      <c r="AA1794" s="87"/>
      <c r="AB1794" s="87"/>
      <c r="AD1794" s="186" t="s">
        <v>145</v>
      </c>
    </row>
    <row r="1795" spans="1:30" s="74" customFormat="1" ht="12.95" customHeight="1">
      <c r="A1795" s="75" t="str">
        <f t="shared" si="597"/>
        <v/>
      </c>
      <c r="B1795" s="76">
        <f t="shared" si="598"/>
        <v>0</v>
      </c>
      <c r="C1795" s="77">
        <f t="shared" si="599"/>
        <v>21.5</v>
      </c>
      <c r="D1795" s="78" t="str">
        <f t="shared" si="600"/>
        <v>(후)</v>
      </c>
      <c r="E1795" s="79">
        <f t="shared" si="601"/>
        <v>0</v>
      </c>
      <c r="F1795" s="80">
        <v>200</v>
      </c>
      <c r="G1795" s="81">
        <v>71.58</v>
      </c>
      <c r="H1795" s="81">
        <v>69.14</v>
      </c>
      <c r="I1795" s="81">
        <v>2.4399999999999977</v>
      </c>
      <c r="J1795" s="81" t="s">
        <v>103</v>
      </c>
      <c r="K1795" s="81" t="s">
        <v>96</v>
      </c>
      <c r="L1795" s="82">
        <v>0</v>
      </c>
      <c r="M1795" s="83" t="s">
        <v>100</v>
      </c>
      <c r="N1795" s="83" t="s">
        <v>100</v>
      </c>
      <c r="O1795" s="83" t="s">
        <v>100</v>
      </c>
      <c r="P1795" s="84">
        <v>0</v>
      </c>
      <c r="Q1795" s="85" t="str">
        <f t="shared" si="602"/>
        <v>아포배수지 분기</v>
      </c>
      <c r="R1795" s="91">
        <v>21.5</v>
      </c>
      <c r="S1795" s="87"/>
      <c r="T1795" s="88">
        <f>IF(S1795=0,0,SUM($S$5:S1795))</f>
        <v>0</v>
      </c>
      <c r="U1795" s="89">
        <f t="shared" si="603"/>
        <v>0</v>
      </c>
      <c r="V1795" s="89">
        <f t="shared" si="604"/>
        <v>0</v>
      </c>
      <c r="W1795" s="90">
        <f t="shared" si="605"/>
        <v>0</v>
      </c>
      <c r="X1795" s="90">
        <f t="shared" si="606"/>
        <v>0</v>
      </c>
      <c r="Y1795" s="89">
        <f t="shared" si="607"/>
        <v>0</v>
      </c>
      <c r="Z1795" s="89">
        <f t="shared" si="608"/>
        <v>0</v>
      </c>
      <c r="AA1795" s="87"/>
      <c r="AB1795" s="87"/>
      <c r="AD1795" s="186" t="s">
        <v>145</v>
      </c>
    </row>
    <row r="1796" spans="1:30" s="74" customFormat="1" ht="12.95" customHeight="1">
      <c r="A1796" s="75" t="str">
        <f t="shared" si="597"/>
        <v/>
      </c>
      <c r="B1796" s="76">
        <f t="shared" si="598"/>
        <v>0</v>
      </c>
      <c r="C1796" s="77">
        <f t="shared" si="599"/>
        <v>24.2</v>
      </c>
      <c r="D1796" s="78" t="str">
        <f t="shared" si="600"/>
        <v>(전)</v>
      </c>
      <c r="E1796" s="79">
        <f t="shared" si="601"/>
        <v>2.7</v>
      </c>
      <c r="F1796" s="80">
        <v>200</v>
      </c>
      <c r="G1796" s="81">
        <v>72.959999999999994</v>
      </c>
      <c r="H1796" s="81">
        <v>69.22</v>
      </c>
      <c r="I1796" s="81">
        <v>3.7399999999999949</v>
      </c>
      <c r="J1796" s="81" t="s">
        <v>103</v>
      </c>
      <c r="K1796" s="81" t="s">
        <v>96</v>
      </c>
      <c r="L1796" s="82">
        <v>0</v>
      </c>
      <c r="M1796" s="83" t="s">
        <v>100</v>
      </c>
      <c r="N1796" s="83" t="s">
        <v>100</v>
      </c>
      <c r="O1796" s="83" t="s">
        <v>100</v>
      </c>
      <c r="P1796" s="84">
        <v>0</v>
      </c>
      <c r="Q1796" s="85" t="str">
        <f t="shared" si="602"/>
        <v>아포배수지 분기</v>
      </c>
      <c r="R1796" s="91">
        <v>24.2</v>
      </c>
      <c r="S1796" s="87">
        <v>1</v>
      </c>
      <c r="T1796" s="88">
        <f>IF(S1796=0,0,SUM($S$5:S1796))</f>
        <v>18</v>
      </c>
      <c r="U1796" s="89" t="str">
        <f t="shared" si="603"/>
        <v>아포배수지 분기</v>
      </c>
      <c r="V1796" s="89">
        <f t="shared" si="604"/>
        <v>24.2</v>
      </c>
      <c r="W1796" s="90">
        <f t="shared" si="605"/>
        <v>72.959999999999994</v>
      </c>
      <c r="X1796" s="90">
        <f t="shared" si="606"/>
        <v>69.22</v>
      </c>
      <c r="Y1796" s="89" t="str">
        <f t="shared" si="607"/>
        <v>비포장</v>
      </c>
      <c r="Z1796" s="89" t="str">
        <f t="shared" si="608"/>
        <v>조절식흙막이</v>
      </c>
      <c r="AA1796" s="87">
        <v>1</v>
      </c>
      <c r="AB1796" s="87" t="s">
        <v>94</v>
      </c>
      <c r="AD1796" s="186" t="s">
        <v>145</v>
      </c>
    </row>
    <row r="1797" spans="1:30" s="74" customFormat="1" ht="12.95" customHeight="1">
      <c r="A1797" s="75" t="str">
        <f t="shared" si="597"/>
        <v/>
      </c>
      <c r="B1797" s="76">
        <f t="shared" si="598"/>
        <v>0</v>
      </c>
      <c r="C1797" s="77">
        <f t="shared" si="599"/>
        <v>24.2</v>
      </c>
      <c r="D1797" s="78" t="str">
        <f t="shared" si="600"/>
        <v>(후)</v>
      </c>
      <c r="E1797" s="79">
        <f t="shared" si="601"/>
        <v>0</v>
      </c>
      <c r="F1797" s="80">
        <v>200</v>
      </c>
      <c r="G1797" s="81">
        <v>72.959999999999994</v>
      </c>
      <c r="H1797" s="81">
        <v>69.22</v>
      </c>
      <c r="I1797" s="81">
        <v>3.7399999999999949</v>
      </c>
      <c r="J1797" s="81" t="s">
        <v>111</v>
      </c>
      <c r="K1797" s="81" t="s">
        <v>96</v>
      </c>
      <c r="L1797" s="82">
        <v>0</v>
      </c>
      <c r="M1797" s="83" t="s">
        <v>100</v>
      </c>
      <c r="N1797" s="83" t="s">
        <v>100</v>
      </c>
      <c r="O1797" s="83" t="s">
        <v>100</v>
      </c>
      <c r="P1797" s="84">
        <v>0</v>
      </c>
      <c r="Q1797" s="85" t="str">
        <f t="shared" si="602"/>
        <v>아포배수지 분기</v>
      </c>
      <c r="R1797" s="91">
        <v>24.2</v>
      </c>
      <c r="S1797" s="87"/>
      <c r="T1797" s="88">
        <f>IF(S1797=0,0,SUM($S$5:S1797))</f>
        <v>0</v>
      </c>
      <c r="U1797" s="89">
        <f t="shared" si="603"/>
        <v>0</v>
      </c>
      <c r="V1797" s="89">
        <f t="shared" si="604"/>
        <v>0</v>
      </c>
      <c r="W1797" s="90">
        <f t="shared" si="605"/>
        <v>0</v>
      </c>
      <c r="X1797" s="90">
        <f t="shared" si="606"/>
        <v>0</v>
      </c>
      <c r="Y1797" s="89">
        <f t="shared" si="607"/>
        <v>0</v>
      </c>
      <c r="Z1797" s="89">
        <f t="shared" si="608"/>
        <v>0</v>
      </c>
      <c r="AA1797" s="87"/>
      <c r="AB1797" s="87"/>
      <c r="AD1797" s="186" t="s">
        <v>145</v>
      </c>
    </row>
    <row r="1798" spans="1:30" s="74" customFormat="1" ht="12.95" customHeight="1">
      <c r="A1798" s="75" t="str">
        <f t="shared" si="597"/>
        <v/>
      </c>
      <c r="B1798" s="76">
        <f t="shared" si="598"/>
        <v>0</v>
      </c>
      <c r="C1798" s="77">
        <f t="shared" si="599"/>
        <v>34</v>
      </c>
      <c r="D1798" s="78" t="str">
        <f t="shared" si="600"/>
        <v/>
      </c>
      <c r="E1798" s="79">
        <f t="shared" si="601"/>
        <v>9.8000000000000007</v>
      </c>
      <c r="F1798" s="80">
        <v>200</v>
      </c>
      <c r="G1798" s="81">
        <v>72.94</v>
      </c>
      <c r="H1798" s="81">
        <v>69.53</v>
      </c>
      <c r="I1798" s="81">
        <v>3.4099999999999966</v>
      </c>
      <c r="J1798" s="81" t="s">
        <v>111</v>
      </c>
      <c r="K1798" s="81" t="s">
        <v>96</v>
      </c>
      <c r="L1798" s="82">
        <v>0</v>
      </c>
      <c r="M1798" s="83" t="s">
        <v>138</v>
      </c>
      <c r="N1798" s="83" t="s">
        <v>100</v>
      </c>
      <c r="O1798" s="83" t="s">
        <v>100</v>
      </c>
      <c r="P1798" s="84">
        <v>0</v>
      </c>
      <c r="Q1798" s="85" t="str">
        <f t="shared" si="602"/>
        <v>아포배수지 분기</v>
      </c>
      <c r="R1798" s="91">
        <v>34</v>
      </c>
      <c r="S1798" s="87"/>
      <c r="T1798" s="88">
        <f>IF(S1798=0,0,SUM($S$5:S1798))</f>
        <v>0</v>
      </c>
      <c r="U1798" s="89">
        <f t="shared" si="603"/>
        <v>0</v>
      </c>
      <c r="V1798" s="89">
        <f t="shared" si="604"/>
        <v>0</v>
      </c>
      <c r="W1798" s="90">
        <f t="shared" si="605"/>
        <v>0</v>
      </c>
      <c r="X1798" s="90">
        <f t="shared" si="606"/>
        <v>0</v>
      </c>
      <c r="Y1798" s="89">
        <f t="shared" si="607"/>
        <v>0</v>
      </c>
      <c r="Z1798" s="89">
        <f t="shared" si="608"/>
        <v>0</v>
      </c>
      <c r="AA1798" s="87"/>
      <c r="AB1798" s="87"/>
      <c r="AD1798" s="186" t="s">
        <v>145</v>
      </c>
    </row>
    <row r="1799" spans="1:30" s="74" customFormat="1" ht="12.95" customHeight="1">
      <c r="A1799" s="75" t="str">
        <f t="shared" si="597"/>
        <v/>
      </c>
      <c r="B1799" s="76">
        <f t="shared" si="598"/>
        <v>0</v>
      </c>
      <c r="C1799" s="77">
        <f t="shared" si="599"/>
        <v>37.700000000000003</v>
      </c>
      <c r="D1799" s="78" t="str">
        <f t="shared" si="600"/>
        <v>(전)</v>
      </c>
      <c r="E1799" s="79">
        <f t="shared" si="601"/>
        <v>3.7</v>
      </c>
      <c r="F1799" s="80">
        <v>200</v>
      </c>
      <c r="G1799" s="81">
        <v>72.930000000000007</v>
      </c>
      <c r="H1799" s="81">
        <v>70.010000000000005</v>
      </c>
      <c r="I1799" s="81">
        <v>2.9200000000000017</v>
      </c>
      <c r="J1799" s="81" t="s">
        <v>111</v>
      </c>
      <c r="K1799" s="81" t="s">
        <v>96</v>
      </c>
      <c r="L1799" s="82">
        <v>0</v>
      </c>
      <c r="M1799" s="83" t="s">
        <v>100</v>
      </c>
      <c r="N1799" s="83" t="s">
        <v>100</v>
      </c>
      <c r="O1799" s="83" t="s">
        <v>100</v>
      </c>
      <c r="P1799" s="84">
        <v>0</v>
      </c>
      <c r="Q1799" s="85" t="str">
        <f t="shared" si="602"/>
        <v>아포배수지 분기</v>
      </c>
      <c r="R1799" s="91">
        <v>37.700000000000003</v>
      </c>
      <c r="S1799" s="87"/>
      <c r="T1799" s="88">
        <f>IF(S1799=0,0,SUM($S$5:S1799))</f>
        <v>0</v>
      </c>
      <c r="U1799" s="89">
        <f t="shared" si="603"/>
        <v>0</v>
      </c>
      <c r="V1799" s="89">
        <f t="shared" si="604"/>
        <v>0</v>
      </c>
      <c r="W1799" s="90">
        <f t="shared" si="605"/>
        <v>0</v>
      </c>
      <c r="X1799" s="90">
        <f t="shared" si="606"/>
        <v>0</v>
      </c>
      <c r="Y1799" s="89">
        <f t="shared" si="607"/>
        <v>0</v>
      </c>
      <c r="Z1799" s="89">
        <f t="shared" si="608"/>
        <v>0</v>
      </c>
      <c r="AA1799" s="87"/>
      <c r="AB1799" s="87"/>
      <c r="AD1799" s="186" t="s">
        <v>145</v>
      </c>
    </row>
    <row r="1800" spans="1:30" s="74" customFormat="1" ht="12.95" customHeight="1">
      <c r="A1800" s="75" t="str">
        <f t="shared" si="597"/>
        <v/>
      </c>
      <c r="B1800" s="76">
        <f t="shared" si="598"/>
        <v>0</v>
      </c>
      <c r="C1800" s="77">
        <f t="shared" si="599"/>
        <v>37.700000000000003</v>
      </c>
      <c r="D1800" s="78" t="str">
        <f t="shared" si="600"/>
        <v>(후)</v>
      </c>
      <c r="E1800" s="79">
        <f t="shared" si="601"/>
        <v>0</v>
      </c>
      <c r="F1800" s="80">
        <v>200</v>
      </c>
      <c r="G1800" s="81">
        <v>72.930000000000007</v>
      </c>
      <c r="H1800" s="81">
        <v>70.010000000000005</v>
      </c>
      <c r="I1800" s="81">
        <v>2.9200000000000017</v>
      </c>
      <c r="J1800" s="81" t="s">
        <v>99</v>
      </c>
      <c r="K1800" s="81" t="s">
        <v>96</v>
      </c>
      <c r="L1800" s="82">
        <v>0</v>
      </c>
      <c r="M1800" s="83" t="s">
        <v>100</v>
      </c>
      <c r="N1800" s="83" t="s">
        <v>100</v>
      </c>
      <c r="O1800" s="83" t="s">
        <v>100</v>
      </c>
      <c r="P1800" s="84">
        <v>0</v>
      </c>
      <c r="Q1800" s="85" t="str">
        <f t="shared" si="602"/>
        <v>아포배수지 분기</v>
      </c>
      <c r="R1800" s="91">
        <v>37.700000000000003</v>
      </c>
      <c r="S1800" s="87"/>
      <c r="T1800" s="88">
        <f>IF(S1800=0,0,SUM($S$5:S1800))</f>
        <v>0</v>
      </c>
      <c r="U1800" s="89">
        <f t="shared" si="603"/>
        <v>0</v>
      </c>
      <c r="V1800" s="89">
        <f t="shared" si="604"/>
        <v>0</v>
      </c>
      <c r="W1800" s="90">
        <f t="shared" si="605"/>
        <v>0</v>
      </c>
      <c r="X1800" s="90">
        <f t="shared" si="606"/>
        <v>0</v>
      </c>
      <c r="Y1800" s="89">
        <f t="shared" si="607"/>
        <v>0</v>
      </c>
      <c r="Z1800" s="89">
        <f t="shared" si="608"/>
        <v>0</v>
      </c>
      <c r="AA1800" s="87"/>
      <c r="AB1800" s="87"/>
      <c r="AD1800" s="186" t="s">
        <v>145</v>
      </c>
    </row>
    <row r="1801" spans="1:30" s="74" customFormat="1" ht="12.95" customHeight="1">
      <c r="A1801" s="75" t="str">
        <f t="shared" si="597"/>
        <v/>
      </c>
      <c r="B1801" s="76">
        <f t="shared" si="598"/>
        <v>1</v>
      </c>
      <c r="C1801" s="77">
        <f t="shared" si="599"/>
        <v>0</v>
      </c>
      <c r="D1801" s="78" t="str">
        <f t="shared" si="600"/>
        <v/>
      </c>
      <c r="E1801" s="79">
        <f t="shared" si="601"/>
        <v>2.2999999999999998</v>
      </c>
      <c r="F1801" s="80">
        <v>200</v>
      </c>
      <c r="G1801" s="81">
        <v>72.92</v>
      </c>
      <c r="H1801" s="81">
        <v>70.319999999999993</v>
      </c>
      <c r="I1801" s="81">
        <v>2.6000000000000085</v>
      </c>
      <c r="J1801" s="81" t="s">
        <v>99</v>
      </c>
      <c r="K1801" s="81" t="s">
        <v>96</v>
      </c>
      <c r="L1801" s="82">
        <v>0</v>
      </c>
      <c r="M1801" s="83" t="s">
        <v>100</v>
      </c>
      <c r="N1801" s="83" t="s">
        <v>100</v>
      </c>
      <c r="O1801" s="83" t="s">
        <v>100</v>
      </c>
      <c r="P1801" s="84">
        <v>0</v>
      </c>
      <c r="Q1801" s="85" t="str">
        <f t="shared" si="602"/>
        <v>아포배수지 분기</v>
      </c>
      <c r="R1801" s="91">
        <v>40</v>
      </c>
      <c r="S1801" s="87"/>
      <c r="T1801" s="88">
        <f>IF(S1801=0,0,SUM($S$5:S1801))</f>
        <v>0</v>
      </c>
      <c r="U1801" s="89">
        <f t="shared" si="603"/>
        <v>0</v>
      </c>
      <c r="V1801" s="89">
        <f t="shared" si="604"/>
        <v>0</v>
      </c>
      <c r="W1801" s="90">
        <f t="shared" si="605"/>
        <v>0</v>
      </c>
      <c r="X1801" s="90">
        <f t="shared" si="606"/>
        <v>0</v>
      </c>
      <c r="Y1801" s="89">
        <f t="shared" si="607"/>
        <v>0</v>
      </c>
      <c r="Z1801" s="89">
        <f t="shared" si="608"/>
        <v>0</v>
      </c>
      <c r="AA1801" s="87"/>
      <c r="AB1801" s="87"/>
      <c r="AD1801" s="186" t="s">
        <v>145</v>
      </c>
    </row>
    <row r="1802" spans="1:30" s="74" customFormat="1" ht="12.95" customHeight="1">
      <c r="A1802" s="75" t="str">
        <f t="shared" si="597"/>
        <v/>
      </c>
      <c r="B1802" s="76">
        <f t="shared" si="598"/>
        <v>1</v>
      </c>
      <c r="C1802" s="77">
        <f t="shared" si="599"/>
        <v>1.1000000000000001</v>
      </c>
      <c r="D1802" s="78" t="str">
        <f t="shared" si="600"/>
        <v/>
      </c>
      <c r="E1802" s="79">
        <f t="shared" si="601"/>
        <v>1.1000000000000001</v>
      </c>
      <c r="F1802" s="80">
        <v>200</v>
      </c>
      <c r="G1802" s="81">
        <v>72.92</v>
      </c>
      <c r="H1802" s="81">
        <v>70.459999999999994</v>
      </c>
      <c r="I1802" s="81">
        <v>2.460000000000008</v>
      </c>
      <c r="J1802" s="81" t="s">
        <v>99</v>
      </c>
      <c r="K1802" s="81" t="s">
        <v>96</v>
      </c>
      <c r="L1802" s="82">
        <v>0</v>
      </c>
      <c r="M1802" s="83" t="s">
        <v>139</v>
      </c>
      <c r="N1802" s="83" t="s">
        <v>100</v>
      </c>
      <c r="O1802" s="83" t="s">
        <v>100</v>
      </c>
      <c r="P1802" s="84">
        <v>0</v>
      </c>
      <c r="Q1802" s="85" t="str">
        <f t="shared" si="602"/>
        <v>아포배수지 분기</v>
      </c>
      <c r="R1802" s="91">
        <v>41.1</v>
      </c>
      <c r="S1802" s="87"/>
      <c r="T1802" s="88">
        <f>IF(S1802=0,0,SUM($S$5:S1802))</f>
        <v>0</v>
      </c>
      <c r="U1802" s="89">
        <f t="shared" si="603"/>
        <v>0</v>
      </c>
      <c r="V1802" s="89">
        <f t="shared" si="604"/>
        <v>0</v>
      </c>
      <c r="W1802" s="90">
        <f t="shared" si="605"/>
        <v>0</v>
      </c>
      <c r="X1802" s="90">
        <f t="shared" si="606"/>
        <v>0</v>
      </c>
      <c r="Y1802" s="89">
        <f t="shared" si="607"/>
        <v>0</v>
      </c>
      <c r="Z1802" s="89">
        <f t="shared" si="608"/>
        <v>0</v>
      </c>
      <c r="AA1802" s="87"/>
      <c r="AB1802" s="87"/>
      <c r="AD1802" s="186" t="s">
        <v>145</v>
      </c>
    </row>
    <row r="1803" spans="1:30" s="74" customFormat="1" ht="12.95" customHeight="1">
      <c r="A1803" s="75" t="str">
        <f t="shared" si="597"/>
        <v/>
      </c>
      <c r="B1803" s="76">
        <f t="shared" si="598"/>
        <v>1</v>
      </c>
      <c r="C1803" s="77">
        <f t="shared" si="599"/>
        <v>1.9</v>
      </c>
      <c r="D1803" s="78" t="str">
        <f t="shared" si="600"/>
        <v>(전)</v>
      </c>
      <c r="E1803" s="79">
        <f t="shared" si="601"/>
        <v>0.8</v>
      </c>
      <c r="F1803" s="80">
        <v>200</v>
      </c>
      <c r="G1803" s="81">
        <v>72.92</v>
      </c>
      <c r="H1803" s="81">
        <v>70.56</v>
      </c>
      <c r="I1803" s="81">
        <v>2.3599999999999994</v>
      </c>
      <c r="J1803" s="81" t="s">
        <v>99</v>
      </c>
      <c r="K1803" s="81" t="s">
        <v>96</v>
      </c>
      <c r="L1803" s="82">
        <v>0</v>
      </c>
      <c r="M1803" s="83" t="s">
        <v>100</v>
      </c>
      <c r="N1803" s="83" t="s">
        <v>100</v>
      </c>
      <c r="O1803" s="83" t="s">
        <v>100</v>
      </c>
      <c r="P1803" s="84">
        <v>0</v>
      </c>
      <c r="Q1803" s="85" t="str">
        <f t="shared" si="602"/>
        <v>아포배수지 분기</v>
      </c>
      <c r="R1803" s="91">
        <v>41.9</v>
      </c>
      <c r="S1803" s="87"/>
      <c r="T1803" s="88">
        <f>IF(S1803=0,0,SUM($S$5:S1803))</f>
        <v>0</v>
      </c>
      <c r="U1803" s="89">
        <f t="shared" si="603"/>
        <v>0</v>
      </c>
      <c r="V1803" s="89">
        <f t="shared" si="604"/>
        <v>0</v>
      </c>
      <c r="W1803" s="90">
        <f t="shared" si="605"/>
        <v>0</v>
      </c>
      <c r="X1803" s="90">
        <f t="shared" si="606"/>
        <v>0</v>
      </c>
      <c r="Y1803" s="89">
        <f t="shared" si="607"/>
        <v>0</v>
      </c>
      <c r="Z1803" s="89">
        <f t="shared" si="608"/>
        <v>0</v>
      </c>
      <c r="AA1803" s="87"/>
      <c r="AB1803" s="87"/>
      <c r="AD1803" s="186" t="s">
        <v>145</v>
      </c>
    </row>
    <row r="1804" spans="1:30" s="74" customFormat="1" ht="12.95" customHeight="1">
      <c r="A1804" s="75" t="str">
        <f t="shared" si="597"/>
        <v/>
      </c>
      <c r="B1804" s="76">
        <f t="shared" si="598"/>
        <v>1</v>
      </c>
      <c r="C1804" s="77">
        <f t="shared" si="599"/>
        <v>1.9</v>
      </c>
      <c r="D1804" s="78" t="str">
        <f t="shared" si="600"/>
        <v>(후)</v>
      </c>
      <c r="E1804" s="79">
        <f t="shared" si="601"/>
        <v>0</v>
      </c>
      <c r="F1804" s="80">
        <v>200</v>
      </c>
      <c r="G1804" s="81">
        <v>72.92</v>
      </c>
      <c r="H1804" s="81">
        <v>70.56</v>
      </c>
      <c r="I1804" s="81">
        <v>2.3599999999999994</v>
      </c>
      <c r="J1804" s="81" t="s">
        <v>111</v>
      </c>
      <c r="K1804" s="81" t="s">
        <v>96</v>
      </c>
      <c r="L1804" s="82">
        <v>0</v>
      </c>
      <c r="M1804" s="83" t="s">
        <v>100</v>
      </c>
      <c r="N1804" s="83" t="s">
        <v>100</v>
      </c>
      <c r="O1804" s="83" t="s">
        <v>100</v>
      </c>
      <c r="P1804" s="84">
        <v>0</v>
      </c>
      <c r="Q1804" s="85" t="str">
        <f t="shared" si="602"/>
        <v>아포배수지 분기</v>
      </c>
      <c r="R1804" s="91">
        <v>41.9</v>
      </c>
      <c r="S1804" s="87"/>
      <c r="T1804" s="88">
        <f>IF(S1804=0,0,SUM($S$5:S1804))</f>
        <v>0</v>
      </c>
      <c r="U1804" s="89">
        <f t="shared" si="603"/>
        <v>0</v>
      </c>
      <c r="V1804" s="89">
        <f t="shared" si="604"/>
        <v>0</v>
      </c>
      <c r="W1804" s="90">
        <f t="shared" si="605"/>
        <v>0</v>
      </c>
      <c r="X1804" s="90">
        <f t="shared" si="606"/>
        <v>0</v>
      </c>
      <c r="Y1804" s="89">
        <f t="shared" si="607"/>
        <v>0</v>
      </c>
      <c r="Z1804" s="89">
        <f t="shared" si="608"/>
        <v>0</v>
      </c>
      <c r="AA1804" s="87"/>
      <c r="AB1804" s="87"/>
      <c r="AD1804" s="186" t="s">
        <v>145</v>
      </c>
    </row>
    <row r="1805" spans="1:30" s="74" customFormat="1" ht="12.95" customHeight="1">
      <c r="A1805" s="75" t="str">
        <f t="shared" si="597"/>
        <v/>
      </c>
      <c r="B1805" s="76">
        <f t="shared" si="598"/>
        <v>1</v>
      </c>
      <c r="C1805" s="77">
        <f t="shared" si="599"/>
        <v>5.5</v>
      </c>
      <c r="D1805" s="78" t="str">
        <f t="shared" si="600"/>
        <v/>
      </c>
      <c r="E1805" s="79">
        <f t="shared" si="601"/>
        <v>3.6</v>
      </c>
      <c r="F1805" s="80">
        <v>200</v>
      </c>
      <c r="G1805" s="81">
        <v>72.91</v>
      </c>
      <c r="H1805" s="81">
        <v>71.040000000000006</v>
      </c>
      <c r="I1805" s="81">
        <v>1.8699999999999903</v>
      </c>
      <c r="J1805" s="81" t="s">
        <v>111</v>
      </c>
      <c r="K1805" s="81" t="s">
        <v>96</v>
      </c>
      <c r="L1805" s="82">
        <v>0</v>
      </c>
      <c r="M1805" s="83" t="s">
        <v>137</v>
      </c>
      <c r="N1805" s="83" t="s">
        <v>100</v>
      </c>
      <c r="O1805" s="83" t="s">
        <v>100</v>
      </c>
      <c r="P1805" s="84">
        <v>0</v>
      </c>
      <c r="Q1805" s="85" t="str">
        <f t="shared" si="602"/>
        <v>아포배수지 분기</v>
      </c>
      <c r="R1805" s="91">
        <v>45.5</v>
      </c>
      <c r="S1805" s="87"/>
      <c r="T1805" s="88">
        <f>IF(S1805=0,0,SUM($S$5:S1805))</f>
        <v>0</v>
      </c>
      <c r="U1805" s="89">
        <f t="shared" si="603"/>
        <v>0</v>
      </c>
      <c r="V1805" s="89">
        <f t="shared" si="604"/>
        <v>0</v>
      </c>
      <c r="W1805" s="90">
        <f t="shared" si="605"/>
        <v>0</v>
      </c>
      <c r="X1805" s="90">
        <f t="shared" si="606"/>
        <v>0</v>
      </c>
      <c r="Y1805" s="89">
        <f t="shared" si="607"/>
        <v>0</v>
      </c>
      <c r="Z1805" s="89">
        <f t="shared" si="608"/>
        <v>0</v>
      </c>
      <c r="AA1805" s="87"/>
      <c r="AB1805" s="87"/>
      <c r="AD1805" s="186" t="s">
        <v>145</v>
      </c>
    </row>
    <row r="1806" spans="1:30" s="74" customFormat="1" ht="12.95" customHeight="1">
      <c r="A1806" s="75" t="str">
        <f t="shared" si="597"/>
        <v/>
      </c>
      <c r="B1806" s="76">
        <f t="shared" si="598"/>
        <v>1</v>
      </c>
      <c r="C1806" s="77">
        <f t="shared" si="599"/>
        <v>8.9</v>
      </c>
      <c r="D1806" s="78" t="str">
        <f t="shared" si="600"/>
        <v/>
      </c>
      <c r="E1806" s="79">
        <f t="shared" si="601"/>
        <v>3.4</v>
      </c>
      <c r="F1806" s="80">
        <v>200</v>
      </c>
      <c r="G1806" s="81">
        <v>72.900000000000006</v>
      </c>
      <c r="H1806" s="81">
        <v>71.48</v>
      </c>
      <c r="I1806" s="81">
        <v>1.4200000000000017</v>
      </c>
      <c r="J1806" s="81" t="s">
        <v>111</v>
      </c>
      <c r="K1806" s="81" t="s">
        <v>96</v>
      </c>
      <c r="L1806" s="82">
        <v>0</v>
      </c>
      <c r="M1806" s="83" t="s">
        <v>100</v>
      </c>
      <c r="N1806" s="83" t="s">
        <v>100</v>
      </c>
      <c r="O1806" s="83" t="s">
        <v>100</v>
      </c>
      <c r="P1806" s="84">
        <v>0</v>
      </c>
      <c r="Q1806" s="85" t="str">
        <f t="shared" si="602"/>
        <v>아포배수지 분기</v>
      </c>
      <c r="R1806" s="91">
        <v>48.9</v>
      </c>
      <c r="S1806" s="87"/>
      <c r="T1806" s="88">
        <f>IF(S1806=0,0,SUM($S$5:S1806))</f>
        <v>0</v>
      </c>
      <c r="U1806" s="89">
        <f t="shared" si="603"/>
        <v>0</v>
      </c>
      <c r="V1806" s="89">
        <f t="shared" si="604"/>
        <v>0</v>
      </c>
      <c r="W1806" s="90">
        <f t="shared" si="605"/>
        <v>0</v>
      </c>
      <c r="X1806" s="90">
        <f t="shared" si="606"/>
        <v>0</v>
      </c>
      <c r="Y1806" s="89">
        <f t="shared" si="607"/>
        <v>0</v>
      </c>
      <c r="Z1806" s="89">
        <f t="shared" si="608"/>
        <v>0</v>
      </c>
      <c r="AA1806" s="87"/>
      <c r="AB1806" s="87"/>
      <c r="AD1806" s="186" t="s">
        <v>145</v>
      </c>
    </row>
    <row r="1807" spans="1:30" s="133" customFormat="1" ht="12.95" customHeight="1">
      <c r="A1807" s="118"/>
      <c r="B1807" s="119"/>
      <c r="C1807" s="120"/>
      <c r="D1807" s="121"/>
      <c r="E1807" s="122"/>
      <c r="F1807" s="123"/>
      <c r="G1807" s="124"/>
      <c r="H1807" s="124"/>
      <c r="I1807" s="124"/>
      <c r="J1807" s="124"/>
      <c r="K1807" s="124"/>
      <c r="L1807" s="125"/>
      <c r="M1807" s="126"/>
      <c r="N1807" s="126"/>
      <c r="O1807" s="126"/>
      <c r="P1807" s="127" t="s">
        <v>22</v>
      </c>
      <c r="Q1807" s="128" t="s">
        <v>22</v>
      </c>
      <c r="R1807" s="129" t="s">
        <v>22</v>
      </c>
      <c r="S1807" s="130" t="s">
        <v>22</v>
      </c>
      <c r="T1807" s="131" t="s">
        <v>22</v>
      </c>
      <c r="U1807" s="131" t="s">
        <v>22</v>
      </c>
      <c r="V1807" s="131" t="s">
        <v>22</v>
      </c>
      <c r="W1807" s="132" t="s">
        <v>22</v>
      </c>
      <c r="X1807" s="132" t="s">
        <v>22</v>
      </c>
      <c r="Y1807" s="133" t="s">
        <v>22</v>
      </c>
      <c r="Z1807" s="133" t="s">
        <v>22</v>
      </c>
      <c r="AA1807" s="133" t="s">
        <v>22</v>
      </c>
      <c r="AB1807" s="133" t="s">
        <v>22</v>
      </c>
      <c r="AD1807" s="186">
        <v>0</v>
      </c>
    </row>
    <row r="1808" spans="1:30" s="74" customFormat="1" ht="12.95" customHeight="1">
      <c r="A1808" s="75" t="str">
        <f t="shared" si="597"/>
        <v>초곡마을 분기</v>
      </c>
      <c r="B1808" s="76">
        <f t="shared" si="598"/>
        <v>0</v>
      </c>
      <c r="C1808" s="77">
        <f t="shared" si="599"/>
        <v>0</v>
      </c>
      <c r="D1808" s="78" t="str">
        <f t="shared" si="600"/>
        <v/>
      </c>
      <c r="E1808" s="79">
        <f t="shared" si="601"/>
        <v>0</v>
      </c>
      <c r="F1808" s="80">
        <v>150</v>
      </c>
      <c r="G1808" s="81">
        <v>62.64</v>
      </c>
      <c r="H1808" s="81">
        <v>59.18</v>
      </c>
      <c r="I1808" s="81">
        <v>3.4600000000000009</v>
      </c>
      <c r="J1808" s="81" t="s">
        <v>111</v>
      </c>
      <c r="K1808" s="81" t="s">
        <v>95</v>
      </c>
      <c r="L1808" s="82">
        <v>0</v>
      </c>
      <c r="M1808" s="83" t="s">
        <v>100</v>
      </c>
      <c r="N1808" s="83" t="s">
        <v>100</v>
      </c>
      <c r="O1808" s="83" t="s">
        <v>100</v>
      </c>
      <c r="P1808" s="84" t="s">
        <v>140</v>
      </c>
      <c r="Q1808" s="85" t="str">
        <f t="shared" si="602"/>
        <v>초곡마을 분기</v>
      </c>
      <c r="R1808" s="91">
        <v>0</v>
      </c>
      <c r="S1808" s="87"/>
      <c r="T1808" s="88">
        <f>IF(S1808=0,0,SUM($S$5:S1808))</f>
        <v>0</v>
      </c>
      <c r="U1808" s="89">
        <f t="shared" si="603"/>
        <v>0</v>
      </c>
      <c r="V1808" s="89">
        <f t="shared" si="604"/>
        <v>0</v>
      </c>
      <c r="W1808" s="90">
        <f t="shared" si="605"/>
        <v>0</v>
      </c>
      <c r="X1808" s="90">
        <f t="shared" si="606"/>
        <v>0</v>
      </c>
      <c r="Y1808" s="89">
        <f t="shared" si="607"/>
        <v>0</v>
      </c>
      <c r="Z1808" s="89">
        <f t="shared" si="608"/>
        <v>0</v>
      </c>
      <c r="AA1808" s="87"/>
      <c r="AB1808" s="87"/>
      <c r="AD1808" s="186" t="s">
        <v>145</v>
      </c>
    </row>
    <row r="1809" spans="1:30" s="74" customFormat="1" ht="12.95" customHeight="1">
      <c r="A1809" s="75" t="str">
        <f t="shared" si="597"/>
        <v/>
      </c>
      <c r="B1809" s="76">
        <f t="shared" si="598"/>
        <v>0</v>
      </c>
      <c r="C1809" s="77">
        <f t="shared" si="599"/>
        <v>1.4</v>
      </c>
      <c r="D1809" s="78" t="str">
        <f t="shared" si="600"/>
        <v/>
      </c>
      <c r="E1809" s="79">
        <f t="shared" si="601"/>
        <v>1.4</v>
      </c>
      <c r="F1809" s="80">
        <v>150</v>
      </c>
      <c r="G1809" s="81">
        <v>62.68</v>
      </c>
      <c r="H1809" s="81">
        <v>59.37</v>
      </c>
      <c r="I1809" s="81">
        <v>3.3100000000000023</v>
      </c>
      <c r="J1809" s="81" t="s">
        <v>111</v>
      </c>
      <c r="K1809" s="81" t="s">
        <v>95</v>
      </c>
      <c r="L1809" s="82">
        <v>0</v>
      </c>
      <c r="M1809" s="83" t="s">
        <v>141</v>
      </c>
      <c r="N1809" s="83" t="s">
        <v>100</v>
      </c>
      <c r="O1809" s="83" t="s">
        <v>100</v>
      </c>
      <c r="P1809" s="84">
        <v>0</v>
      </c>
      <c r="Q1809" s="85" t="str">
        <f t="shared" si="602"/>
        <v>초곡마을 분기</v>
      </c>
      <c r="R1809" s="91">
        <v>1.4</v>
      </c>
      <c r="S1809" s="87"/>
      <c r="T1809" s="88">
        <f>IF(S1809=0,0,SUM($S$5:S1809))</f>
        <v>0</v>
      </c>
      <c r="U1809" s="89">
        <f t="shared" si="603"/>
        <v>0</v>
      </c>
      <c r="V1809" s="89">
        <f t="shared" si="604"/>
        <v>0</v>
      </c>
      <c r="W1809" s="90">
        <f t="shared" si="605"/>
        <v>0</v>
      </c>
      <c r="X1809" s="90">
        <f t="shared" si="606"/>
        <v>0</v>
      </c>
      <c r="Y1809" s="89">
        <f t="shared" si="607"/>
        <v>0</v>
      </c>
      <c r="Z1809" s="89">
        <f t="shared" si="608"/>
        <v>0</v>
      </c>
      <c r="AA1809" s="87"/>
      <c r="AB1809" s="87"/>
      <c r="AD1809" s="186" t="s">
        <v>145</v>
      </c>
    </row>
    <row r="1810" spans="1:30" s="74" customFormat="1" ht="12.95" customHeight="1">
      <c r="A1810" s="75" t="str">
        <f t="shared" si="597"/>
        <v/>
      </c>
      <c r="B1810" s="76">
        <f t="shared" si="598"/>
        <v>0</v>
      </c>
      <c r="C1810" s="77">
        <f t="shared" si="599"/>
        <v>13.5</v>
      </c>
      <c r="D1810" s="78" t="str">
        <f t="shared" si="600"/>
        <v/>
      </c>
      <c r="E1810" s="79">
        <f t="shared" si="601"/>
        <v>12.1</v>
      </c>
      <c r="F1810" s="80">
        <v>150</v>
      </c>
      <c r="G1810" s="81">
        <v>62.99</v>
      </c>
      <c r="H1810" s="81">
        <v>61.01</v>
      </c>
      <c r="I1810" s="81">
        <v>1.980000000000004</v>
      </c>
      <c r="J1810" s="81" t="s">
        <v>111</v>
      </c>
      <c r="K1810" s="81" t="s">
        <v>95</v>
      </c>
      <c r="L1810" s="82">
        <v>0</v>
      </c>
      <c r="M1810" s="83" t="s">
        <v>142</v>
      </c>
      <c r="N1810" s="83" t="s">
        <v>100</v>
      </c>
      <c r="O1810" s="83" t="s">
        <v>100</v>
      </c>
      <c r="P1810" s="84">
        <v>0</v>
      </c>
      <c r="Q1810" s="85" t="str">
        <f t="shared" si="602"/>
        <v>초곡마을 분기</v>
      </c>
      <c r="R1810" s="91">
        <v>13.5</v>
      </c>
      <c r="S1810" s="87"/>
      <c r="T1810" s="88">
        <f>IF(S1810=0,0,SUM($S$5:S1810))</f>
        <v>0</v>
      </c>
      <c r="U1810" s="89">
        <f t="shared" si="603"/>
        <v>0</v>
      </c>
      <c r="V1810" s="89">
        <f t="shared" si="604"/>
        <v>0</v>
      </c>
      <c r="W1810" s="90">
        <f t="shared" si="605"/>
        <v>0</v>
      </c>
      <c r="X1810" s="90">
        <f t="shared" si="606"/>
        <v>0</v>
      </c>
      <c r="Y1810" s="89">
        <f t="shared" si="607"/>
        <v>0</v>
      </c>
      <c r="Z1810" s="89">
        <f t="shared" si="608"/>
        <v>0</v>
      </c>
      <c r="AA1810" s="87"/>
      <c r="AB1810" s="87"/>
      <c r="AD1810" s="186" t="s">
        <v>145</v>
      </c>
    </row>
    <row r="1811" spans="1:30" s="74" customFormat="1" ht="12.95" customHeight="1">
      <c r="A1811" s="75" t="str">
        <f t="shared" si="597"/>
        <v/>
      </c>
      <c r="B1811" s="76">
        <f t="shared" si="598"/>
        <v>0</v>
      </c>
      <c r="C1811" s="77">
        <f t="shared" si="599"/>
        <v>14.4</v>
      </c>
      <c r="D1811" s="78" t="str">
        <f t="shared" si="600"/>
        <v/>
      </c>
      <c r="E1811" s="79">
        <f t="shared" si="601"/>
        <v>0.9</v>
      </c>
      <c r="F1811" s="80">
        <v>150</v>
      </c>
      <c r="G1811" s="81">
        <v>63.01</v>
      </c>
      <c r="H1811" s="81">
        <v>61.13</v>
      </c>
      <c r="I1811" s="81">
        <v>1.8799999999999955</v>
      </c>
      <c r="J1811" s="81" t="s">
        <v>111</v>
      </c>
      <c r="K1811" s="81" t="s">
        <v>95</v>
      </c>
      <c r="L1811" s="82">
        <v>0</v>
      </c>
      <c r="M1811" s="83" t="s">
        <v>100</v>
      </c>
      <c r="N1811" s="83" t="s">
        <v>100</v>
      </c>
      <c r="O1811" s="83" t="s">
        <v>100</v>
      </c>
      <c r="P1811" s="84">
        <v>0</v>
      </c>
      <c r="Q1811" s="85" t="str">
        <f t="shared" si="602"/>
        <v>초곡마을 분기</v>
      </c>
      <c r="R1811" s="91">
        <v>14.4</v>
      </c>
      <c r="S1811" s="87"/>
      <c r="T1811" s="88">
        <f>IF(S1811=0,0,SUM($S$5:S1811))</f>
        <v>0</v>
      </c>
      <c r="U1811" s="89">
        <f t="shared" si="603"/>
        <v>0</v>
      </c>
      <c r="V1811" s="89">
        <f t="shared" si="604"/>
        <v>0</v>
      </c>
      <c r="W1811" s="90">
        <f t="shared" si="605"/>
        <v>0</v>
      </c>
      <c r="X1811" s="90">
        <f t="shared" si="606"/>
        <v>0</v>
      </c>
      <c r="Y1811" s="89">
        <f t="shared" si="607"/>
        <v>0</v>
      </c>
      <c r="Z1811" s="89">
        <f t="shared" si="608"/>
        <v>0</v>
      </c>
      <c r="AA1811" s="87"/>
      <c r="AB1811" s="87"/>
      <c r="AD1811" s="186" t="s">
        <v>145</v>
      </c>
    </row>
    <row r="1812" spans="1:30" s="133" customFormat="1" ht="12.95" customHeight="1">
      <c r="A1812" s="118"/>
      <c r="B1812" s="119"/>
      <c r="C1812" s="120"/>
      <c r="D1812" s="121"/>
      <c r="E1812" s="122"/>
      <c r="F1812" s="123"/>
      <c r="G1812" s="124"/>
      <c r="H1812" s="124"/>
      <c r="I1812" s="124"/>
      <c r="J1812" s="124"/>
      <c r="K1812" s="124"/>
      <c r="L1812" s="125"/>
      <c r="M1812" s="126"/>
      <c r="N1812" s="126"/>
      <c r="O1812" s="126"/>
      <c r="P1812" s="127" t="s">
        <v>22</v>
      </c>
      <c r="Q1812" s="128" t="s">
        <v>22</v>
      </c>
      <c r="R1812" s="129" t="s">
        <v>22</v>
      </c>
      <c r="S1812" s="130" t="s">
        <v>22</v>
      </c>
      <c r="T1812" s="131" t="s">
        <v>22</v>
      </c>
      <c r="U1812" s="131" t="s">
        <v>22</v>
      </c>
      <c r="V1812" s="131" t="s">
        <v>22</v>
      </c>
      <c r="W1812" s="132" t="s">
        <v>22</v>
      </c>
      <c r="X1812" s="132" t="s">
        <v>22</v>
      </c>
      <c r="Y1812" s="133" t="s">
        <v>22</v>
      </c>
      <c r="Z1812" s="133" t="s">
        <v>22</v>
      </c>
      <c r="AA1812" s="133" t="s">
        <v>22</v>
      </c>
      <c r="AB1812" s="133" t="s">
        <v>22</v>
      </c>
      <c r="AD1812" s="186">
        <v>0</v>
      </c>
    </row>
    <row r="1813" spans="1:30" s="74" customFormat="1" ht="12.95" customHeight="1">
      <c r="A1813" s="75" t="str">
        <f t="shared" si="597"/>
        <v>김천혁신배수지 분기</v>
      </c>
      <c r="B1813" s="76">
        <f t="shared" si="598"/>
        <v>0</v>
      </c>
      <c r="C1813" s="77">
        <f t="shared" si="599"/>
        <v>0</v>
      </c>
      <c r="D1813" s="78" t="str">
        <f t="shared" si="600"/>
        <v/>
      </c>
      <c r="E1813" s="79">
        <f t="shared" si="601"/>
        <v>0</v>
      </c>
      <c r="F1813" s="80">
        <v>400</v>
      </c>
      <c r="G1813" s="81">
        <v>62.83</v>
      </c>
      <c r="H1813" s="81">
        <v>58.92</v>
      </c>
      <c r="I1813" s="81">
        <v>3.9099999999999966</v>
      </c>
      <c r="J1813" s="81" t="s">
        <v>103</v>
      </c>
      <c r="K1813" s="81" t="s">
        <v>95</v>
      </c>
      <c r="L1813" s="82">
        <v>0</v>
      </c>
      <c r="M1813" s="83" t="s">
        <v>100</v>
      </c>
      <c r="N1813" s="83" t="s">
        <v>100</v>
      </c>
      <c r="O1813" s="83" t="s">
        <v>100</v>
      </c>
      <c r="P1813" s="84" t="s">
        <v>143</v>
      </c>
      <c r="Q1813" s="85" t="str">
        <f t="shared" si="602"/>
        <v>김천혁신배수지 분기</v>
      </c>
      <c r="R1813" s="91">
        <v>0</v>
      </c>
      <c r="S1813" s="87"/>
      <c r="T1813" s="88">
        <f>IF(S1813=0,0,SUM($S$5:S1813))</f>
        <v>0</v>
      </c>
      <c r="U1813" s="89">
        <f t="shared" si="603"/>
        <v>0</v>
      </c>
      <c r="V1813" s="89">
        <f t="shared" si="604"/>
        <v>0</v>
      </c>
      <c r="W1813" s="90">
        <f t="shared" si="605"/>
        <v>0</v>
      </c>
      <c r="X1813" s="90">
        <f t="shared" si="606"/>
        <v>0</v>
      </c>
      <c r="Y1813" s="89">
        <f t="shared" si="607"/>
        <v>0</v>
      </c>
      <c r="Z1813" s="89">
        <f t="shared" si="608"/>
        <v>0</v>
      </c>
      <c r="AA1813" s="87"/>
      <c r="AB1813" s="87"/>
      <c r="AD1813" s="186" t="s">
        <v>145</v>
      </c>
    </row>
    <row r="1814" spans="1:30" s="74" customFormat="1" ht="12.95" customHeight="1">
      <c r="A1814" s="75" t="str">
        <f t="shared" si="597"/>
        <v/>
      </c>
      <c r="B1814" s="76">
        <f t="shared" si="598"/>
        <v>0</v>
      </c>
      <c r="C1814" s="77">
        <f t="shared" si="599"/>
        <v>7.6</v>
      </c>
      <c r="D1814" s="78" t="str">
        <f t="shared" si="600"/>
        <v/>
      </c>
      <c r="E1814" s="79">
        <f t="shared" si="601"/>
        <v>7.6</v>
      </c>
      <c r="F1814" s="80">
        <v>400</v>
      </c>
      <c r="G1814" s="81">
        <v>62.79</v>
      </c>
      <c r="H1814" s="81">
        <v>59.13</v>
      </c>
      <c r="I1814" s="81">
        <v>3.6599999999999966</v>
      </c>
      <c r="J1814" s="81" t="s">
        <v>103</v>
      </c>
      <c r="K1814" s="81" t="s">
        <v>95</v>
      </c>
      <c r="L1814" s="82">
        <v>0</v>
      </c>
      <c r="M1814" s="83" t="s">
        <v>100</v>
      </c>
      <c r="N1814" s="83" t="s">
        <v>100</v>
      </c>
      <c r="O1814" s="83" t="s">
        <v>100</v>
      </c>
      <c r="P1814" s="84">
        <v>0</v>
      </c>
      <c r="Q1814" s="85" t="str">
        <f t="shared" si="602"/>
        <v>김천혁신배수지 분기</v>
      </c>
      <c r="R1814" s="91">
        <v>7.6</v>
      </c>
      <c r="S1814" s="87"/>
      <c r="T1814" s="88">
        <f>IF(S1814=0,0,SUM($S$5:S1814))</f>
        <v>0</v>
      </c>
      <c r="U1814" s="89">
        <f t="shared" si="603"/>
        <v>0</v>
      </c>
      <c r="V1814" s="89">
        <f t="shared" si="604"/>
        <v>0</v>
      </c>
      <c r="W1814" s="90">
        <f t="shared" si="605"/>
        <v>0</v>
      </c>
      <c r="X1814" s="90">
        <f t="shared" si="606"/>
        <v>0</v>
      </c>
      <c r="Y1814" s="89">
        <f t="shared" si="607"/>
        <v>0</v>
      </c>
      <c r="Z1814" s="89">
        <f t="shared" si="608"/>
        <v>0</v>
      </c>
      <c r="AA1814" s="87"/>
      <c r="AB1814" s="87"/>
      <c r="AD1814" s="186" t="s">
        <v>145</v>
      </c>
    </row>
    <row r="1815" spans="1:30" s="74" customFormat="1" ht="12.95" customHeight="1">
      <c r="A1815" s="75" t="str">
        <f t="shared" si="597"/>
        <v/>
      </c>
      <c r="B1815" s="76">
        <f t="shared" si="598"/>
        <v>0</v>
      </c>
      <c r="C1815" s="77">
        <f t="shared" si="599"/>
        <v>8.4</v>
      </c>
      <c r="D1815" s="78" t="str">
        <f t="shared" si="600"/>
        <v/>
      </c>
      <c r="E1815" s="79">
        <f t="shared" si="601"/>
        <v>0.8</v>
      </c>
      <c r="F1815" s="80">
        <v>400</v>
      </c>
      <c r="G1815" s="81">
        <v>62.44</v>
      </c>
      <c r="H1815" s="81">
        <v>59.15</v>
      </c>
      <c r="I1815" s="81">
        <v>3.2899999999999991</v>
      </c>
      <c r="J1815" s="81" t="s">
        <v>103</v>
      </c>
      <c r="K1815" s="81" t="s">
        <v>95</v>
      </c>
      <c r="L1815" s="82">
        <v>0</v>
      </c>
      <c r="M1815" s="83" t="s">
        <v>100</v>
      </c>
      <c r="N1815" s="83" t="s">
        <v>100</v>
      </c>
      <c r="O1815" s="83" t="s">
        <v>100</v>
      </c>
      <c r="P1815" s="84">
        <v>0</v>
      </c>
      <c r="Q1815" s="85" t="str">
        <f t="shared" si="602"/>
        <v>김천혁신배수지 분기</v>
      </c>
      <c r="R1815" s="91">
        <v>8.4</v>
      </c>
      <c r="S1815" s="87"/>
      <c r="T1815" s="88">
        <f>IF(S1815=0,0,SUM($S$5:S1815))</f>
        <v>0</v>
      </c>
      <c r="U1815" s="89">
        <f t="shared" si="603"/>
        <v>0</v>
      </c>
      <c r="V1815" s="89">
        <f t="shared" si="604"/>
        <v>0</v>
      </c>
      <c r="W1815" s="90">
        <f t="shared" si="605"/>
        <v>0</v>
      </c>
      <c r="X1815" s="90">
        <f t="shared" si="606"/>
        <v>0</v>
      </c>
      <c r="Y1815" s="89">
        <f t="shared" si="607"/>
        <v>0</v>
      </c>
      <c r="Z1815" s="89">
        <f t="shared" si="608"/>
        <v>0</v>
      </c>
      <c r="AA1815" s="87"/>
      <c r="AB1815" s="87"/>
      <c r="AD1815" s="186" t="s">
        <v>145</v>
      </c>
    </row>
    <row r="1816" spans="1:30" s="74" customFormat="1" ht="12.95" customHeight="1">
      <c r="A1816" s="75" t="str">
        <f t="shared" ref="A1816:A1818" si="609">IF(P1816&gt;0,P1816,"")</f>
        <v/>
      </c>
      <c r="B1816" s="76">
        <f t="shared" ref="B1816:B1818" si="610">ROUNDDOWN(R1816/$P$2,0)</f>
        <v>0</v>
      </c>
      <c r="C1816" s="77">
        <f t="shared" ref="C1816:C1818" si="611">ROUND(R1816-(B1816*$P$2),2)</f>
        <v>9.3000000000000007</v>
      </c>
      <c r="D1816" s="78" t="str">
        <f t="shared" ref="D1816:D1818" si="612">IF(D1815="(전)","(후)",IF(AND(B1816=B1817,C1816=C1817),"(전)",""))</f>
        <v/>
      </c>
      <c r="E1816" s="79">
        <f t="shared" ref="E1816:E1818" si="613">IF(P1816&gt;0,0,ROUND(((B1816*$P$2)+C1816)-((B1815*$P$2)+C1815),2))</f>
        <v>0.9</v>
      </c>
      <c r="F1816" s="80">
        <v>400</v>
      </c>
      <c r="G1816" s="81">
        <v>62.44</v>
      </c>
      <c r="H1816" s="81">
        <v>59.17</v>
      </c>
      <c r="I1816" s="81">
        <v>3.269999999999996</v>
      </c>
      <c r="J1816" s="81" t="s">
        <v>103</v>
      </c>
      <c r="K1816" s="81" t="s">
        <v>95</v>
      </c>
      <c r="L1816" s="82">
        <v>0</v>
      </c>
      <c r="M1816" s="83" t="s">
        <v>100</v>
      </c>
      <c r="N1816" s="83" t="s">
        <v>100</v>
      </c>
      <c r="O1816" s="83" t="s">
        <v>100</v>
      </c>
      <c r="P1816" s="84">
        <v>0</v>
      </c>
      <c r="Q1816" s="85" t="str">
        <f t="shared" ref="Q1816:Q1818" si="614">IF(P1816=0,Q1815,P1816)</f>
        <v>김천혁신배수지 분기</v>
      </c>
      <c r="R1816" s="91">
        <v>9.3000000000000007</v>
      </c>
      <c r="S1816" s="87"/>
      <c r="T1816" s="88">
        <f>IF(S1816=0,0,SUM($S$5:S1816))</f>
        <v>0</v>
      </c>
      <c r="U1816" s="89">
        <f t="shared" ref="U1816:U1818" si="615">IF(S1816=1,Q1816,0)</f>
        <v>0</v>
      </c>
      <c r="V1816" s="89">
        <f t="shared" ref="V1816:V1818" si="616">IF(S1816=1,R1816,0)</f>
        <v>0</v>
      </c>
      <c r="W1816" s="90">
        <f t="shared" ref="W1816:W1818" si="617">IF($S1816=0,0,G1816)</f>
        <v>0</v>
      </c>
      <c r="X1816" s="90">
        <f t="shared" ref="X1816:X1818" si="618">IF($S1816=0,0,H1816)</f>
        <v>0</v>
      </c>
      <c r="Y1816" s="89">
        <f t="shared" ref="Y1816:Y1818" si="619">IF(S1816=1,J1816,0)</f>
        <v>0</v>
      </c>
      <c r="Z1816" s="89">
        <f t="shared" ref="Z1816:Z1818" si="620">IF(S1816=1,K1816,0)</f>
        <v>0</v>
      </c>
      <c r="AA1816" s="87"/>
      <c r="AB1816" s="87"/>
      <c r="AD1816" s="186" t="s">
        <v>145</v>
      </c>
    </row>
    <row r="1817" spans="1:30" s="74" customFormat="1" ht="12.95" customHeight="1">
      <c r="A1817" s="75" t="str">
        <f t="shared" si="609"/>
        <v/>
      </c>
      <c r="B1817" s="76">
        <f t="shared" si="610"/>
        <v>0</v>
      </c>
      <c r="C1817" s="77">
        <f t="shared" si="611"/>
        <v>11</v>
      </c>
      <c r="D1817" s="78" t="str">
        <f t="shared" si="612"/>
        <v>(전)</v>
      </c>
      <c r="E1817" s="79">
        <f t="shared" si="613"/>
        <v>1.7</v>
      </c>
      <c r="F1817" s="80">
        <v>400</v>
      </c>
      <c r="G1817" s="81">
        <v>63.07</v>
      </c>
      <c r="H1817" s="81">
        <v>59.22</v>
      </c>
      <c r="I1817" s="81">
        <v>3.8500000000000014</v>
      </c>
      <c r="J1817" s="81" t="s">
        <v>103</v>
      </c>
      <c r="K1817" s="81" t="s">
        <v>95</v>
      </c>
      <c r="L1817" s="82">
        <v>0</v>
      </c>
      <c r="M1817" s="83" t="s">
        <v>100</v>
      </c>
      <c r="N1817" s="83" t="s">
        <v>100</v>
      </c>
      <c r="O1817" s="83" t="s">
        <v>100</v>
      </c>
      <c r="P1817" s="84">
        <v>0</v>
      </c>
      <c r="Q1817" s="85" t="str">
        <f t="shared" si="614"/>
        <v>김천혁신배수지 분기</v>
      </c>
      <c r="R1817" s="91">
        <v>11</v>
      </c>
      <c r="S1817" s="87"/>
      <c r="T1817" s="88">
        <f>IF(S1817=0,0,SUM($S$5:S1817))</f>
        <v>0</v>
      </c>
      <c r="U1817" s="89">
        <f t="shared" si="615"/>
        <v>0</v>
      </c>
      <c r="V1817" s="89">
        <f t="shared" si="616"/>
        <v>0</v>
      </c>
      <c r="W1817" s="90">
        <f t="shared" si="617"/>
        <v>0</v>
      </c>
      <c r="X1817" s="90">
        <f t="shared" si="618"/>
        <v>0</v>
      </c>
      <c r="Y1817" s="89">
        <f t="shared" si="619"/>
        <v>0</v>
      </c>
      <c r="Z1817" s="89">
        <f t="shared" si="620"/>
        <v>0</v>
      </c>
      <c r="AA1817" s="87"/>
      <c r="AB1817" s="87"/>
      <c r="AD1817" s="186" t="s">
        <v>145</v>
      </c>
    </row>
    <row r="1818" spans="1:30" s="74" customFormat="1" ht="12.95" customHeight="1">
      <c r="A1818" s="75" t="str">
        <f t="shared" si="609"/>
        <v/>
      </c>
      <c r="B1818" s="76">
        <f t="shared" si="610"/>
        <v>0</v>
      </c>
      <c r="C1818" s="77">
        <f t="shared" si="611"/>
        <v>11</v>
      </c>
      <c r="D1818" s="78" t="str">
        <f t="shared" si="612"/>
        <v>(후)</v>
      </c>
      <c r="E1818" s="79">
        <f t="shared" si="613"/>
        <v>0</v>
      </c>
      <c r="F1818" s="80">
        <v>400</v>
      </c>
      <c r="G1818" s="81">
        <v>63.07</v>
      </c>
      <c r="H1818" s="81">
        <v>59.22</v>
      </c>
      <c r="I1818" s="81">
        <v>3.8500000000000014</v>
      </c>
      <c r="J1818" s="81" t="s">
        <v>111</v>
      </c>
      <c r="K1818" s="81" t="s">
        <v>95</v>
      </c>
      <c r="L1818" s="82">
        <v>0</v>
      </c>
      <c r="M1818" s="83" t="s">
        <v>100</v>
      </c>
      <c r="N1818" s="83" t="s">
        <v>100</v>
      </c>
      <c r="O1818" s="83" t="s">
        <v>100</v>
      </c>
      <c r="P1818" s="84">
        <v>0</v>
      </c>
      <c r="Q1818" s="85" t="str">
        <f t="shared" si="614"/>
        <v>김천혁신배수지 분기</v>
      </c>
      <c r="R1818" s="91">
        <v>11</v>
      </c>
      <c r="S1818" s="87"/>
      <c r="T1818" s="88">
        <f>IF(S1818=0,0,SUM($S$5:S1818))</f>
        <v>0</v>
      </c>
      <c r="U1818" s="89">
        <f t="shared" si="615"/>
        <v>0</v>
      </c>
      <c r="V1818" s="89">
        <f t="shared" si="616"/>
        <v>0</v>
      </c>
      <c r="W1818" s="90">
        <f t="shared" si="617"/>
        <v>0</v>
      </c>
      <c r="X1818" s="90">
        <f t="shared" si="618"/>
        <v>0</v>
      </c>
      <c r="Y1818" s="89">
        <f t="shared" si="619"/>
        <v>0</v>
      </c>
      <c r="Z1818" s="89">
        <f t="shared" si="620"/>
        <v>0</v>
      </c>
      <c r="AA1818" s="87"/>
      <c r="AB1818" s="87"/>
      <c r="AD1818" s="186" t="s">
        <v>145</v>
      </c>
    </row>
    <row r="1819" spans="1:30" s="74" customFormat="1" ht="12.95" customHeight="1">
      <c r="A1819" s="75" t="str">
        <f t="shared" ref="A1819:A1820" si="621">IF(P1819&gt;0,P1819,"")</f>
        <v/>
      </c>
      <c r="B1819" s="76">
        <f t="shared" ref="B1819:B1820" si="622">ROUNDDOWN(R1819/$P$2,0)</f>
        <v>0</v>
      </c>
      <c r="C1819" s="77">
        <f t="shared" ref="C1819:C1820" si="623">ROUND(R1819-(B1819*$P$2),2)</f>
        <v>12.1</v>
      </c>
      <c r="D1819" s="78" t="str">
        <f t="shared" ref="D1819:D1820" si="624">IF(D1818="(전)","(후)",IF(AND(B1819=B1820,C1819=C1820),"(전)",""))</f>
        <v/>
      </c>
      <c r="E1819" s="79">
        <f t="shared" ref="E1819:E1820" si="625">IF(P1819&gt;0,0,ROUND(((B1819*$P$2)+C1819)-((B1818*$P$2)+C1818),2))</f>
        <v>1.1000000000000001</v>
      </c>
      <c r="F1819" s="80">
        <v>400</v>
      </c>
      <c r="G1819" s="81">
        <v>63.09</v>
      </c>
      <c r="H1819" s="81">
        <v>59.38</v>
      </c>
      <c r="I1819" s="81">
        <v>3.7100000000000009</v>
      </c>
      <c r="J1819" s="81" t="s">
        <v>111</v>
      </c>
      <c r="K1819" s="81" t="s">
        <v>95</v>
      </c>
      <c r="L1819" s="82">
        <v>0</v>
      </c>
      <c r="M1819" s="83" t="s">
        <v>144</v>
      </c>
      <c r="N1819" s="83" t="s">
        <v>100</v>
      </c>
      <c r="O1819" s="83" t="s">
        <v>100</v>
      </c>
      <c r="P1819" s="84">
        <v>0</v>
      </c>
      <c r="Q1819" s="85" t="str">
        <f t="shared" ref="Q1819:Q1820" si="626">IF(P1819=0,Q1818,P1819)</f>
        <v>김천혁신배수지 분기</v>
      </c>
      <c r="R1819" s="91">
        <v>12.1</v>
      </c>
      <c r="S1819" s="87"/>
      <c r="T1819" s="88">
        <f>IF(S1819=0,0,SUM($S$5:S1819))</f>
        <v>0</v>
      </c>
      <c r="U1819" s="89">
        <f t="shared" ref="U1819:U1820" si="627">IF(S1819=1,Q1819,0)</f>
        <v>0</v>
      </c>
      <c r="V1819" s="89">
        <f t="shared" ref="V1819:V1820" si="628">IF(S1819=1,R1819,0)</f>
        <v>0</v>
      </c>
      <c r="W1819" s="90">
        <f t="shared" ref="W1819:W1820" si="629">IF($S1819=0,0,G1819)</f>
        <v>0</v>
      </c>
      <c r="X1819" s="90">
        <f t="shared" ref="X1819:X1820" si="630">IF($S1819=0,0,H1819)</f>
        <v>0</v>
      </c>
      <c r="Y1819" s="89">
        <f t="shared" ref="Y1819:Y1820" si="631">IF(S1819=1,J1819,0)</f>
        <v>0</v>
      </c>
      <c r="Z1819" s="89">
        <f t="shared" ref="Z1819:Z1820" si="632">IF(S1819=1,K1819,0)</f>
        <v>0</v>
      </c>
      <c r="AA1819" s="87"/>
      <c r="AB1819" s="87"/>
      <c r="AD1819" s="186" t="s">
        <v>145</v>
      </c>
    </row>
    <row r="1820" spans="1:30" s="74" customFormat="1" ht="12.95" customHeight="1">
      <c r="A1820" s="75" t="str">
        <f t="shared" si="621"/>
        <v/>
      </c>
      <c r="B1820" s="76">
        <f t="shared" si="622"/>
        <v>0</v>
      </c>
      <c r="C1820" s="77">
        <f t="shared" si="623"/>
        <v>23.3</v>
      </c>
      <c r="D1820" s="78" t="str">
        <f t="shared" si="624"/>
        <v/>
      </c>
      <c r="E1820" s="79">
        <f t="shared" si="625"/>
        <v>11.2</v>
      </c>
      <c r="F1820" s="80">
        <v>400</v>
      </c>
      <c r="G1820" s="81">
        <v>63.3</v>
      </c>
      <c r="H1820" s="81">
        <v>61</v>
      </c>
      <c r="I1820" s="81">
        <v>2.2999999999999972</v>
      </c>
      <c r="J1820" s="81" t="s">
        <v>111</v>
      </c>
      <c r="K1820" s="81" t="s">
        <v>95</v>
      </c>
      <c r="L1820" s="82">
        <v>0</v>
      </c>
      <c r="M1820" s="83" t="s">
        <v>100</v>
      </c>
      <c r="N1820" s="83" t="s">
        <v>100</v>
      </c>
      <c r="O1820" s="83" t="s">
        <v>100</v>
      </c>
      <c r="P1820" s="84">
        <v>0</v>
      </c>
      <c r="Q1820" s="85" t="str">
        <f t="shared" si="626"/>
        <v>김천혁신배수지 분기</v>
      </c>
      <c r="R1820" s="91">
        <v>23.3</v>
      </c>
      <c r="S1820" s="87"/>
      <c r="T1820" s="88">
        <f>IF(S1820=0,0,SUM($S$5:S1820))</f>
        <v>0</v>
      </c>
      <c r="U1820" s="89">
        <f t="shared" si="627"/>
        <v>0</v>
      </c>
      <c r="V1820" s="89">
        <f t="shared" si="628"/>
        <v>0</v>
      </c>
      <c r="W1820" s="90">
        <f t="shared" si="629"/>
        <v>0</v>
      </c>
      <c r="X1820" s="90">
        <f t="shared" si="630"/>
        <v>0</v>
      </c>
      <c r="Y1820" s="89">
        <f t="shared" si="631"/>
        <v>0</v>
      </c>
      <c r="Z1820" s="89">
        <f t="shared" si="632"/>
        <v>0</v>
      </c>
      <c r="AA1820" s="87"/>
      <c r="AB1820" s="87"/>
      <c r="AD1820" s="186" t="s">
        <v>145</v>
      </c>
    </row>
    <row r="1821" spans="1:30" s="104" customFormat="1" ht="12.95" customHeight="1">
      <c r="A1821" s="39" t="str">
        <f>IF(P1821&gt;0,P1821,"")</f>
        <v/>
      </c>
      <c r="B1821" s="147"/>
      <c r="C1821" s="148"/>
      <c r="D1821" s="149"/>
      <c r="E1821" s="150"/>
      <c r="F1821" s="151"/>
      <c r="G1821" s="152"/>
      <c r="H1821" s="152"/>
      <c r="I1821" s="152"/>
      <c r="J1821" s="153"/>
      <c r="K1821" s="153"/>
      <c r="L1821" s="150"/>
      <c r="M1821" s="154"/>
      <c r="N1821" s="154"/>
      <c r="O1821" s="155"/>
      <c r="P1821" s="156"/>
      <c r="Q1821" s="157"/>
      <c r="R1821" s="158"/>
      <c r="S1821" s="159"/>
      <c r="T1821" s="159"/>
      <c r="U1821" s="159"/>
      <c r="V1821" s="159"/>
      <c r="W1821" s="159"/>
      <c r="X1821" s="159"/>
    </row>
    <row r="1822" spans="1:30" s="74" customFormat="1" ht="12.95" customHeight="1">
      <c r="A1822" s="160" t="s">
        <v>89</v>
      </c>
      <c r="B1822" s="160"/>
      <c r="C1822" s="161"/>
      <c r="D1822" s="162"/>
      <c r="E1822" s="134">
        <f>SUM(E5:E1821)</f>
        <v>26634.100000000046</v>
      </c>
      <c r="F1822" s="134"/>
      <c r="G1822" s="134"/>
      <c r="H1822" s="134"/>
      <c r="I1822" s="134"/>
      <c r="J1822" s="134"/>
      <c r="K1822" s="134"/>
      <c r="L1822" s="134">
        <f>SUM(L5:L1821)</f>
        <v>0</v>
      </c>
      <c r="M1822" s="163"/>
      <c r="N1822" s="163"/>
      <c r="O1822" s="164"/>
      <c r="P1822" s="165" t="s">
        <v>80</v>
      </c>
      <c r="Q1822" s="58"/>
      <c r="R1822" s="58"/>
      <c r="S1822" s="166"/>
      <c r="T1822" s="166"/>
      <c r="U1822" s="166"/>
      <c r="V1822" s="166"/>
      <c r="W1822" s="166"/>
      <c r="X1822" s="166"/>
    </row>
    <row r="1823" spans="1:30" ht="12.95" customHeight="1">
      <c r="A1823" s="230" t="s">
        <v>90</v>
      </c>
      <c r="B1823" s="231"/>
      <c r="C1823" s="167">
        <f>P1823</f>
        <v>1</v>
      </c>
      <c r="D1823" s="168"/>
      <c r="E1823" s="169">
        <f>SUMPRODUCT(($Q$5:$Q$1821=$P1823)*($F$5:$F$1821=$Q1823)*($E$5:$E$1821))</f>
        <v>18348.700000000012</v>
      </c>
      <c r="F1823" s="170"/>
      <c r="G1823" s="171"/>
      <c r="H1823" s="171"/>
      <c r="I1823" s="171"/>
      <c r="J1823" s="171"/>
      <c r="K1823" s="171"/>
      <c r="L1823" s="172"/>
      <c r="M1823" s="172"/>
      <c r="N1823" s="172"/>
      <c r="O1823" s="173"/>
      <c r="P1823" s="174">
        <v>1</v>
      </c>
      <c r="Q1823" s="175">
        <v>700</v>
      </c>
      <c r="R1823" s="58"/>
    </row>
    <row r="1824" spans="1:30" ht="12.95" customHeight="1">
      <c r="A1824" s="232"/>
      <c r="B1824" s="233"/>
      <c r="C1824" s="167">
        <f>P1824</f>
        <v>2</v>
      </c>
      <c r="D1824" s="168"/>
      <c r="E1824" s="169">
        <f>SUMPRODUCT(($Q$5:$Q$1821=$P1824)*($F$5:$F$1821=$Q1824)*($E$5:$E$1821))</f>
        <v>8187.6999999999989</v>
      </c>
      <c r="F1824" s="170"/>
      <c r="G1824" s="171"/>
      <c r="H1824" s="171"/>
      <c r="I1824" s="171"/>
      <c r="J1824" s="171"/>
      <c r="K1824" s="171"/>
      <c r="L1824" s="172"/>
      <c r="M1824" s="172"/>
      <c r="N1824" s="172"/>
      <c r="O1824" s="173"/>
      <c r="P1824" s="174">
        <v>2</v>
      </c>
      <c r="Q1824" s="175">
        <v>700</v>
      </c>
      <c r="R1824" s="58"/>
    </row>
    <row r="1825" spans="1:18" ht="12.95" customHeight="1">
      <c r="A1825" s="232"/>
      <c r="B1825" s="233"/>
      <c r="C1825" s="167" t="s">
        <v>93</v>
      </c>
      <c r="D1825" s="168"/>
      <c r="E1825" s="169">
        <f>SUM(E1783:E1820)</f>
        <v>97.7</v>
      </c>
      <c r="F1825" s="170"/>
      <c r="G1825" s="171"/>
      <c r="H1825" s="171"/>
      <c r="I1825" s="171"/>
      <c r="J1825" s="171"/>
      <c r="K1825" s="171"/>
      <c r="L1825" s="172"/>
      <c r="M1825" s="172"/>
      <c r="N1825" s="172"/>
      <c r="O1825" s="173"/>
      <c r="P1825" s="174"/>
      <c r="Q1825" s="175"/>
      <c r="R1825" s="58"/>
    </row>
    <row r="1826" spans="1:18" ht="12.95" customHeight="1">
      <c r="A1826" s="232"/>
      <c r="B1826" s="233"/>
      <c r="C1826" s="176" t="s">
        <v>91</v>
      </c>
      <c r="D1826" s="168"/>
      <c r="E1826" s="169">
        <f>SUM(E1823:E1825)</f>
        <v>26634.100000000009</v>
      </c>
      <c r="F1826" s="177"/>
      <c r="G1826" s="178"/>
      <c r="H1826" s="178"/>
      <c r="I1826" s="178"/>
      <c r="J1826" s="178"/>
      <c r="K1826" s="178"/>
      <c r="L1826" s="179"/>
      <c r="M1826" s="172"/>
      <c r="N1826" s="172"/>
      <c r="O1826" s="180"/>
      <c r="P1826" s="181"/>
      <c r="R1826" s="58"/>
    </row>
    <row r="1827" spans="1:18" ht="12.95" customHeight="1">
      <c r="E1827" s="182">
        <v>26634.100000000046</v>
      </c>
      <c r="L1827" s="182"/>
      <c r="M1827" s="182"/>
      <c r="N1827" s="182"/>
    </row>
  </sheetData>
  <autoFilter ref="A4:AB1827" xr:uid="{00000000-0009-0000-0000-000005000000}">
    <filterColumn colId="15" showButton="0"/>
  </autoFilter>
  <mergeCells count="3">
    <mergeCell ref="P2:Q2"/>
    <mergeCell ref="P4:Q4"/>
    <mergeCell ref="A1823:B1826"/>
  </mergeCells>
  <phoneticPr fontId="3" type="noConversion"/>
  <conditionalFormatting sqref="A5:A1821">
    <cfRule type="expression" dxfId="2" priority="2">
      <formula>P5&gt;0</formula>
    </cfRule>
  </conditionalFormatting>
  <conditionalFormatting sqref="M5:O1820">
    <cfRule type="expression" dxfId="1" priority="1">
      <formula>O5&gt;0</formula>
    </cfRule>
  </conditionalFormatting>
  <conditionalFormatting sqref="O5:O1820">
    <cfRule type="expression" dxfId="0" priority="3">
      <formula>P5&gt;0</formula>
    </cfRule>
  </conditionalFormatting>
  <printOptions horizontalCentered="1"/>
  <pageMargins left="0.62992125984251968" right="0.55118110236220474" top="0.86614173228346458" bottom="0.6692913385826772" header="0.74803149606299213" footer="0.51181102362204722"/>
  <pageSetup paperSize="9" scale="69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8</vt:i4>
      </vt:variant>
    </vt:vector>
  </HeadingPairs>
  <TitlesOfParts>
    <vt:vector size="14" baseType="lpstr">
      <vt:lpstr>가물막이수집</vt:lpstr>
      <vt:lpstr>가물막이집계</vt:lpstr>
      <vt:lpstr>가물막이-가시설(1열)</vt:lpstr>
      <vt:lpstr>가물막이-가시설(2열)</vt:lpstr>
      <vt:lpstr>가물막이조서</vt:lpstr>
      <vt:lpstr>가물막이</vt:lpstr>
      <vt:lpstr>가물막이!Print_Area</vt:lpstr>
      <vt:lpstr>'가물막이-가시설(1열)'!Print_Area</vt:lpstr>
      <vt:lpstr>'가물막이-가시설(2열)'!Print_Area</vt:lpstr>
      <vt:lpstr>가물막이수집!Print_Area</vt:lpstr>
      <vt:lpstr>가물막이조서!Print_Area</vt:lpstr>
      <vt:lpstr>가물막이집계!Print_Area</vt:lpstr>
      <vt:lpstr>가물막이!Print_Titles</vt:lpstr>
      <vt:lpstr>가물막이집계!Print_Titles</vt:lpstr>
    </vt:vector>
  </TitlesOfParts>
  <Company>박상호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박상호</dc:creator>
  <cp:lastModifiedBy>신희성업무 신희성업무</cp:lastModifiedBy>
  <cp:lastPrinted>2024-08-21T14:50:11Z</cp:lastPrinted>
  <dcterms:created xsi:type="dcterms:W3CDTF">2003-12-19T11:19:19Z</dcterms:created>
  <dcterms:modified xsi:type="dcterms:W3CDTF">2024-08-21T14:50:51Z</dcterms:modified>
</cp:coreProperties>
</file>