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390324C1-1213-4036-A13D-35A8CC05CD19}" xr6:coauthVersionLast="47" xr6:coauthVersionMax="47" xr10:uidLastSave="{00000000-0000-0000-0000-000000000000}"/>
  <bookViews>
    <workbookView xWindow="28680" yWindow="-120" windowWidth="29040" windowHeight="15840" xr2:uid="{CA237E19-D464-4E5B-8A2D-36374CEF7440}"/>
  </bookViews>
  <sheets>
    <sheet name="1련BOX 3000x2500" sheetId="1" r:id="rId1"/>
  </sheets>
  <externalReferences>
    <externalReference r:id="rId2"/>
  </externalReferences>
  <definedNames>
    <definedName name="_xlnm.Print_Area" localSheetId="0">'1련BOX 3000x2500'!$A$1:$AK$229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21" i="1" l="1"/>
  <c r="AB220" i="1"/>
  <c r="AB219" i="1"/>
  <c r="AG220" i="1" s="1"/>
  <c r="O217" i="1"/>
  <c r="O214" i="1"/>
  <c r="AG211" i="1"/>
  <c r="O208" i="1"/>
  <c r="Q201" i="1"/>
  <c r="K208" i="1" s="1"/>
  <c r="W200" i="1"/>
  <c r="Q200" i="1"/>
  <c r="J200" i="1"/>
  <c r="AA193" i="1"/>
  <c r="T192" i="1"/>
  <c r="O192" i="1"/>
  <c r="T191" i="1"/>
  <c r="T190" i="1"/>
  <c r="K190" i="1"/>
  <c r="AC185" i="1"/>
  <c r="AA185" i="1"/>
  <c r="AA177" i="1"/>
  <c r="T175" i="1"/>
  <c r="O175" i="1"/>
  <c r="AB164" i="1"/>
  <c r="AB163" i="1"/>
  <c r="AG163" i="1" s="1"/>
  <c r="AB162" i="1"/>
  <c r="O160" i="1"/>
  <c r="O157" i="1"/>
  <c r="AG154" i="1"/>
  <c r="O151" i="1"/>
  <c r="Q144" i="1"/>
  <c r="K151" i="1" s="1"/>
  <c r="Q143" i="1"/>
  <c r="J143" i="1"/>
  <c r="W143" i="1" s="1"/>
  <c r="AA136" i="1"/>
  <c r="T135" i="1"/>
  <c r="O135" i="1"/>
  <c r="T134" i="1"/>
  <c r="T133" i="1"/>
  <c r="K133" i="1"/>
  <c r="AC128" i="1"/>
  <c r="AA128" i="1"/>
  <c r="AA120" i="1"/>
  <c r="T118" i="1"/>
  <c r="O118" i="1"/>
  <c r="AB107" i="1"/>
  <c r="AG106" i="1"/>
  <c r="AB106" i="1"/>
  <c r="AB105" i="1"/>
  <c r="O103" i="1"/>
  <c r="O100" i="1"/>
  <c r="AG97" i="1"/>
  <c r="O94" i="1"/>
  <c r="K94" i="1"/>
  <c r="K103" i="1" s="1"/>
  <c r="AG103" i="1" s="1"/>
  <c r="Q87" i="1"/>
  <c r="Q86" i="1"/>
  <c r="J86" i="1"/>
  <c r="W86" i="1" s="1"/>
  <c r="AA79" i="1"/>
  <c r="T78" i="1"/>
  <c r="O78" i="1"/>
  <c r="T77" i="1"/>
  <c r="T76" i="1"/>
  <c r="K76" i="1"/>
  <c r="AC71" i="1"/>
  <c r="AA71" i="1"/>
  <c r="AA63" i="1"/>
  <c r="T61" i="1"/>
  <c r="O61" i="1"/>
  <c r="AB57" i="1"/>
  <c r="AB56" i="1"/>
  <c r="AB55" i="1"/>
  <c r="AB54" i="1"/>
  <c r="AG55" i="1" s="1"/>
  <c r="AB51" i="1"/>
  <c r="AB50" i="1"/>
  <c r="AB49" i="1"/>
  <c r="AG49" i="1" s="1"/>
  <c r="AB48" i="1"/>
  <c r="AG46" i="1"/>
  <c r="S43" i="1"/>
  <c r="S40" i="1"/>
  <c r="K40" i="1"/>
  <c r="AG40" i="1" s="1"/>
  <c r="S37" i="1"/>
  <c r="K37" i="1"/>
  <c r="AG37" i="1" s="1"/>
  <c r="AG34" i="1"/>
  <c r="S34" i="1"/>
  <c r="O34" i="1"/>
  <c r="K34" i="1"/>
  <c r="K43" i="1" s="1"/>
  <c r="AG43" i="1" s="1"/>
  <c r="Y27" i="1"/>
  <c r="Q27" i="1"/>
  <c r="I27" i="1"/>
  <c r="X26" i="1"/>
  <c r="Q26" i="1"/>
  <c r="K26" i="1"/>
  <c r="AA19" i="1"/>
  <c r="T18" i="1"/>
  <c r="O18" i="1"/>
  <c r="T17" i="1"/>
  <c r="T16" i="1"/>
  <c r="K16" i="1"/>
  <c r="AC11" i="1"/>
  <c r="AA11" i="1"/>
  <c r="AA3" i="1"/>
  <c r="T1" i="1"/>
  <c r="O1" i="1"/>
  <c r="K217" i="1" l="1"/>
  <c r="AG217" i="1" s="1"/>
  <c r="AG208" i="1"/>
  <c r="K214" i="1"/>
  <c r="AG214" i="1" s="1"/>
  <c r="AG151" i="1"/>
  <c r="K157" i="1"/>
  <c r="AG157" i="1" s="1"/>
  <c r="K160" i="1"/>
  <c r="AG160" i="1" s="1"/>
  <c r="K100" i="1"/>
  <c r="AG100" i="1" s="1"/>
  <c r="AG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조상흠</author>
  </authors>
  <commentList>
    <comment ref="S43" authorId="0" shapeId="0" xr:uid="{84B18231-8CC3-4425-98D1-B53E4E8D93D8}">
      <text>
        <r>
          <rPr>
            <b/>
            <sz val="9"/>
            <color indexed="81"/>
            <rFont val="굴림"/>
            <family val="3"/>
            <charset val="129"/>
          </rPr>
          <t>조상흠:</t>
        </r>
        <r>
          <rPr>
            <sz val="9"/>
            <color indexed="81"/>
            <rFont val="굴림"/>
            <family val="3"/>
            <charset val="129"/>
          </rPr>
          <t xml:space="preserve">
잡석치환 적용구간에 대한 연장 </t>
        </r>
      </text>
    </comment>
    <comment ref="S103" authorId="0" shapeId="0" xr:uid="{AAB4FE93-F303-46EB-A2F2-2E3AE03CEA20}">
      <text>
        <r>
          <rPr>
            <b/>
            <sz val="9"/>
            <color indexed="81"/>
            <rFont val="굴림"/>
            <family val="3"/>
            <charset val="129"/>
          </rPr>
          <t>조상흠:</t>
        </r>
        <r>
          <rPr>
            <sz val="9"/>
            <color indexed="81"/>
            <rFont val="굴림"/>
            <family val="3"/>
            <charset val="129"/>
          </rPr>
          <t xml:space="preserve">
잡석치환 적용구간에 대한 연장 </t>
        </r>
      </text>
    </comment>
    <comment ref="S160" authorId="0" shapeId="0" xr:uid="{CCC8E124-54E2-40BC-8950-E1768860D05C}">
      <text>
        <r>
          <rPr>
            <b/>
            <sz val="9"/>
            <color indexed="81"/>
            <rFont val="굴림"/>
            <family val="3"/>
            <charset val="129"/>
          </rPr>
          <t>조상흠:</t>
        </r>
        <r>
          <rPr>
            <sz val="9"/>
            <color indexed="81"/>
            <rFont val="굴림"/>
            <family val="3"/>
            <charset val="129"/>
          </rPr>
          <t xml:space="preserve">
잡석치환 적용구간에 대한 연장 </t>
        </r>
      </text>
    </comment>
    <comment ref="S217" authorId="0" shapeId="0" xr:uid="{A019C3D5-4786-4833-B051-81175148F68A}">
      <text>
        <r>
          <rPr>
            <b/>
            <sz val="9"/>
            <color indexed="81"/>
            <rFont val="굴림"/>
            <family val="3"/>
            <charset val="129"/>
          </rPr>
          <t>조상흠:</t>
        </r>
        <r>
          <rPr>
            <sz val="9"/>
            <color indexed="81"/>
            <rFont val="굴림"/>
            <family val="3"/>
            <charset val="129"/>
          </rPr>
          <t xml:space="preserve">
잡석치환 적용구간에 대한 연장 </t>
        </r>
      </text>
    </comment>
  </commentList>
</comments>
</file>

<file path=xl/sharedStrings.xml><?xml version="1.0" encoding="utf-8"?>
<sst xmlns="http://schemas.openxmlformats.org/spreadsheetml/2006/main" count="205" uniqueCount="50">
  <si>
    <t>P.C BOX</t>
    <phoneticPr fontId="5" type="noConversion"/>
  </si>
  <si>
    <t>( 1 @</t>
    <phoneticPr fontId="5" type="noConversion"/>
  </si>
  <si>
    <t>X</t>
    <phoneticPr fontId="5" type="noConversion"/>
  </si>
  <si>
    <t xml:space="preserve"> 단위수량 산출</t>
    <phoneticPr fontId="5" type="noConversion"/>
  </si>
  <si>
    <t>▶ INPUT DATA ◀</t>
    <phoneticPr fontId="5" type="noConversion"/>
  </si>
  <si>
    <t>상부슬래브 두께 :</t>
    <phoneticPr fontId="5" type="noConversion"/>
  </si>
  <si>
    <t>하부슬래브 두께 :</t>
    <phoneticPr fontId="5" type="noConversion"/>
  </si>
  <si>
    <t>벽     체 두께 :</t>
    <phoneticPr fontId="5" type="noConversion"/>
  </si>
  <si>
    <t>헌  치  길  이 :</t>
    <phoneticPr fontId="5" type="noConversion"/>
  </si>
  <si>
    <t>암 거 폭 :</t>
    <phoneticPr fontId="5" type="noConversion"/>
  </si>
  <si>
    <t>암 거 높 이 :</t>
    <phoneticPr fontId="5" type="noConversion"/>
  </si>
  <si>
    <t>모 래 =</t>
    <phoneticPr fontId="5" type="noConversion"/>
  </si>
  <si>
    <t>모 래 :</t>
    <phoneticPr fontId="5" type="noConversion"/>
  </si>
  <si>
    <t>버림 CON'C =</t>
    <phoneticPr fontId="5" type="noConversion"/>
  </si>
  <si>
    <t>버림 콘크리트 :</t>
    <phoneticPr fontId="5" type="noConversion"/>
  </si>
  <si>
    <t>잡 석 =</t>
    <phoneticPr fontId="5" type="noConversion"/>
  </si>
  <si>
    <t>잡 석 :</t>
    <phoneticPr fontId="5" type="noConversion"/>
  </si>
  <si>
    <t>공    종</t>
    <phoneticPr fontId="5" type="noConversion"/>
  </si>
  <si>
    <t>산          출          근          거</t>
    <phoneticPr fontId="5" type="noConversion"/>
  </si>
  <si>
    <t>수    량</t>
    <phoneticPr fontId="5" type="noConversion"/>
  </si>
  <si>
    <t>레 미 콘</t>
    <phoneticPr fontId="5" type="noConversion"/>
  </si>
  <si>
    <t>25-18-8</t>
    <phoneticPr fontId="5" type="noConversion"/>
  </si>
  <si>
    <t>x</t>
    <phoneticPr fontId="5" type="noConversion"/>
  </si>
  <si>
    <r>
      <t>M</t>
    </r>
    <r>
      <rPr>
        <vertAlign val="superscript"/>
        <sz val="8"/>
        <rFont val="굴림체"/>
        <family val="3"/>
        <charset val="129"/>
      </rPr>
      <t>2</t>
    </r>
    <phoneticPr fontId="5" type="noConversion"/>
  </si>
  <si>
    <t>거 푸 집</t>
    <phoneticPr fontId="5" type="noConversion"/>
  </si>
  <si>
    <t>합판 6회</t>
    <phoneticPr fontId="5" type="noConversion"/>
  </si>
  <si>
    <t>모    래</t>
    <phoneticPr fontId="5" type="noConversion"/>
  </si>
  <si>
    <t>잡    석</t>
    <phoneticPr fontId="5" type="noConversion"/>
  </si>
  <si>
    <r>
      <t>M</t>
    </r>
    <r>
      <rPr>
        <vertAlign val="superscript"/>
        <sz val="8"/>
        <rFont val="굴림체"/>
        <family val="3"/>
        <charset val="129"/>
      </rPr>
      <t>3</t>
    </r>
    <phoneticPr fontId="5" type="noConversion"/>
  </si>
  <si>
    <t>다 웰 바</t>
    <phoneticPr fontId="5" type="noConversion"/>
  </si>
  <si>
    <t>H29, L = 1000mm</t>
    <phoneticPr fontId="14" type="noConversion"/>
  </si>
  <si>
    <t>/</t>
    <phoneticPr fontId="5" type="noConversion"/>
  </si>
  <si>
    <t>+</t>
    <phoneticPr fontId="5" type="noConversion"/>
  </si>
  <si>
    <t>EA</t>
    <phoneticPr fontId="14" type="noConversion"/>
  </si>
  <si>
    <t>연   장</t>
    <phoneticPr fontId="5" type="noConversion"/>
  </si>
  <si>
    <t>도면참조</t>
    <phoneticPr fontId="5" type="noConversion"/>
  </si>
  <si>
    <t>기본제품 :</t>
    <phoneticPr fontId="5" type="noConversion"/>
  </si>
  <si>
    <t>M</t>
    <phoneticPr fontId="5" type="noConversion"/>
  </si>
  <si>
    <t>*</t>
    <phoneticPr fontId="5" type="noConversion"/>
  </si>
  <si>
    <t>토피:11.4M 보강형</t>
    <phoneticPr fontId="5" type="noConversion"/>
  </si>
  <si>
    <t>이형제품 :</t>
    <phoneticPr fontId="5" type="noConversion"/>
  </si>
  <si>
    <t>곡각제품 :</t>
    <phoneticPr fontId="6" type="noConversion"/>
  </si>
  <si>
    <t>낙차제품 :</t>
    <phoneticPr fontId="6" type="noConversion"/>
  </si>
  <si>
    <t>토피:11.4M 기본형</t>
    <phoneticPr fontId="5" type="noConversion"/>
  </si>
  <si>
    <t>25-16-8</t>
    <phoneticPr fontId="5" type="noConversion"/>
  </si>
  <si>
    <t>기  본 :</t>
    <phoneticPr fontId="5" type="noConversion"/>
  </si>
  <si>
    <t>토피:3M</t>
    <phoneticPr fontId="5" type="noConversion"/>
  </si>
  <si>
    <t>곡각부 :</t>
    <phoneticPr fontId="5" type="noConversion"/>
  </si>
  <si>
    <t>이형제품:</t>
    <phoneticPr fontId="5" type="noConversion"/>
  </si>
  <si>
    <t>토피:1M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</si>
</sst>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176" formatCode="0.0"/>
    <numFmt numFmtId="177" formatCode="0.000"/>
    <numFmt numFmtId="178" formatCode="0.0\ &quot;)&quot;"/>
    <numFmt numFmtId="179" formatCode="0.000_ "/>
    <numFmt numFmtId="180" formatCode="0.00_ "/>
    <numFmt numFmtId="181" formatCode="0.00\ &quot;mm&quot;"/>
    <numFmt numFmtId="182" formatCode="\A\=0.0000&quot;㎡&quot;"/>
    <numFmt numFmtId="183" formatCode="&quot;(&quot;0.00&quot;m당)&quot;"/>
    <numFmt numFmtId="184" formatCode="0.00\ "/>
    <numFmt numFmtId="185" formatCode="0.00_);[Red]\(0.00\)"/>
    <numFmt numFmtId="186" formatCode="0.000\ "/>
    <numFmt numFmtId="187" formatCode="0\ &quot;EA&quot;"/>
    <numFmt numFmtId="188" formatCode="0\ &quot;mm&quot;"/>
  </numFmts>
  <fonts count="19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4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4"/>
      <name val="굴림체"/>
      <family val="3"/>
      <charset val="129"/>
    </font>
    <font>
      <sz val="8"/>
      <name val="돋움"/>
      <family val="3"/>
      <charset val="129"/>
    </font>
    <font>
      <sz val="8"/>
      <name val="굴림체"/>
      <family val="3"/>
      <charset val="129"/>
    </font>
    <font>
      <sz val="8"/>
      <color indexed="10"/>
      <name val="굴림체"/>
      <family val="3"/>
      <charset val="129"/>
    </font>
    <font>
      <sz val="10"/>
      <name val="돋움체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name val="굴림체"/>
      <family val="3"/>
      <charset val="129"/>
    </font>
    <font>
      <vertAlign val="superscript"/>
      <sz val="8"/>
      <name val="굴림체"/>
      <family val="3"/>
      <charset val="129"/>
    </font>
    <font>
      <sz val="8"/>
      <name val="돋움"/>
      <family val="2"/>
      <charset val="129"/>
    </font>
    <font>
      <sz val="8"/>
      <color theme="1"/>
      <name val="굴림체"/>
      <family val="3"/>
      <charset val="129"/>
    </font>
    <font>
      <sz val="8"/>
      <color indexed="9"/>
      <name val="굴림체"/>
      <family val="3"/>
      <charset val="129"/>
    </font>
    <font>
      <b/>
      <sz val="9"/>
      <color indexed="81"/>
      <name val="굴림"/>
      <family val="3"/>
      <charset val="129"/>
    </font>
    <font>
      <sz val="9"/>
      <color indexed="8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8" fillId="0" borderId="0"/>
    <xf numFmtId="41" fontId="10" fillId="0" borderId="0" applyFont="0" applyFill="0" applyBorder="0" applyAlignment="0" applyProtection="0"/>
    <xf numFmtId="0" fontId="10" fillId="0" borderId="0"/>
    <xf numFmtId="0" fontId="1" fillId="0" borderId="0"/>
  </cellStyleXfs>
  <cellXfs count="144">
    <xf numFmtId="0" fontId="0" fillId="0" borderId="0" xfId="0">
      <alignment vertical="center"/>
    </xf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4" fillId="2" borderId="2" xfId="1" applyFont="1" applyFill="1" applyBorder="1"/>
    <xf numFmtId="176" fontId="2" fillId="2" borderId="2" xfId="1" applyNumberFormat="1" applyFont="1" applyFill="1" applyBorder="1" applyAlignment="1">
      <alignment horizontal="centerContinuous" vertical="center"/>
    </xf>
    <xf numFmtId="177" fontId="2" fillId="2" borderId="2" xfId="1" applyNumberFormat="1" applyFont="1" applyFill="1" applyBorder="1" applyAlignment="1">
      <alignment horizontal="center" vertical="center"/>
    </xf>
    <xf numFmtId="178" fontId="2" fillId="2" borderId="2" xfId="1" applyNumberFormat="1" applyFont="1" applyFill="1" applyBorder="1" applyAlignment="1">
      <alignment horizontal="centerContinuous" vertical="center"/>
    </xf>
    <xf numFmtId="0" fontId="4" fillId="2" borderId="3" xfId="1" applyFont="1" applyFill="1" applyBorder="1"/>
    <xf numFmtId="0" fontId="4" fillId="2" borderId="0" xfId="1" applyFont="1" applyFill="1"/>
    <xf numFmtId="2" fontId="6" fillId="2" borderId="4" xfId="1" applyNumberFormat="1" applyFont="1" applyFill="1" applyBorder="1"/>
    <xf numFmtId="2" fontId="6" fillId="2" borderId="0" xfId="1" applyNumberFormat="1" applyFont="1" applyFill="1"/>
    <xf numFmtId="0" fontId="6" fillId="2" borderId="0" xfId="1" applyFont="1" applyFill="1"/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2" borderId="5" xfId="1" applyFont="1" applyFill="1" applyBorder="1"/>
    <xf numFmtId="2" fontId="6" fillId="2" borderId="0" xfId="1" applyNumberFormat="1" applyFont="1" applyFill="1" applyAlignment="1">
      <alignment horizontal="right" vertical="center" textRotation="90"/>
    </xf>
    <xf numFmtId="2" fontId="6" fillId="2" borderId="0" xfId="1" applyNumberFormat="1" applyFont="1" applyFill="1" applyAlignment="1">
      <alignment horizontal="right"/>
    </xf>
    <xf numFmtId="2" fontId="6" fillId="2" borderId="0" xfId="1" applyNumberFormat="1" applyFont="1" applyFill="1" applyAlignment="1">
      <alignment vertical="center" textRotation="90"/>
    </xf>
    <xf numFmtId="2" fontId="6" fillId="2" borderId="0" xfId="1" applyNumberFormat="1" applyFont="1" applyFill="1" applyAlignment="1">
      <alignment horizontal="center"/>
    </xf>
    <xf numFmtId="0" fontId="6" fillId="2" borderId="0" xfId="1" applyFont="1" applyFill="1" applyAlignment="1">
      <alignment horizontal="right" vertical="center"/>
    </xf>
    <xf numFmtId="179" fontId="7" fillId="2" borderId="0" xfId="1" applyNumberFormat="1" applyFont="1" applyFill="1" applyAlignment="1">
      <alignment horizontal="center" vertical="center"/>
    </xf>
    <xf numFmtId="2" fontId="6" fillId="2" borderId="0" xfId="1" applyNumberFormat="1" applyFont="1" applyFill="1" applyAlignment="1">
      <alignment horizontal="right" vertical="center"/>
    </xf>
    <xf numFmtId="177" fontId="6" fillId="2" borderId="0" xfId="1" applyNumberFormat="1" applyFont="1" applyFill="1" applyAlignment="1">
      <alignment horizontal="right" vertical="center" textRotation="90"/>
    </xf>
    <xf numFmtId="2" fontId="6" fillId="2" borderId="0" xfId="1" applyNumberFormat="1" applyFont="1" applyFill="1" applyAlignment="1">
      <alignment vertical="top" wrapText="1"/>
    </xf>
    <xf numFmtId="0" fontId="2" fillId="2" borderId="0" xfId="1" applyFont="1" applyFill="1" applyAlignment="1">
      <alignment vertical="center"/>
    </xf>
    <xf numFmtId="180" fontId="6" fillId="2" borderId="0" xfId="1" applyNumberFormat="1" applyFont="1" applyFill="1" applyAlignment="1">
      <alignment horizontal="center" vertical="center"/>
    </xf>
    <xf numFmtId="2" fontId="6" fillId="2" borderId="0" xfId="1" applyNumberFormat="1" applyFont="1" applyFill="1" applyAlignment="1">
      <alignment horizontal="right"/>
    </xf>
    <xf numFmtId="181" fontId="6" fillId="2" borderId="0" xfId="1" applyNumberFormat="1" applyFont="1" applyFill="1" applyAlignment="1">
      <alignment horizontal="center" vertical="center"/>
    </xf>
    <xf numFmtId="2" fontId="6" fillId="2" borderId="0" xfId="1" applyNumberFormat="1" applyFont="1" applyFill="1" applyAlignment="1">
      <alignment vertical="center" textRotation="90"/>
    </xf>
    <xf numFmtId="1" fontId="6" fillId="2" borderId="0" xfId="1" applyNumberFormat="1" applyFont="1" applyFill="1" applyAlignment="1">
      <alignment vertical="center" textRotation="90"/>
    </xf>
    <xf numFmtId="182" fontId="9" fillId="2" borderId="0" xfId="2" applyNumberFormat="1" applyFont="1" applyFill="1" applyAlignment="1">
      <alignment vertical="center"/>
    </xf>
    <xf numFmtId="1" fontId="6" fillId="2" borderId="0" xfId="1" applyNumberFormat="1" applyFont="1" applyFill="1" applyAlignment="1">
      <alignment textRotation="90"/>
    </xf>
    <xf numFmtId="179" fontId="7" fillId="2" borderId="0" xfId="1" applyNumberFormat="1" applyFont="1" applyFill="1" applyAlignment="1">
      <alignment vertical="center"/>
    </xf>
    <xf numFmtId="1" fontId="6" fillId="2" borderId="0" xfId="1" applyNumberFormat="1" applyFont="1" applyFill="1" applyAlignment="1">
      <alignment vertical="top" textRotation="90"/>
    </xf>
    <xf numFmtId="2" fontId="6" fillId="2" borderId="0" xfId="1" applyNumberFormat="1" applyFont="1" applyFill="1" applyAlignment="1">
      <alignment vertical="center"/>
    </xf>
    <xf numFmtId="2" fontId="6" fillId="2" borderId="0" xfId="1" applyNumberFormat="1" applyFont="1" applyFill="1" applyAlignment="1">
      <alignment horizontal="center" vertical="center"/>
    </xf>
    <xf numFmtId="177" fontId="6" fillId="2" borderId="0" xfId="1" applyNumberFormat="1" applyFont="1" applyFill="1" applyAlignment="1">
      <alignment horizontal="center" vertical="center"/>
    </xf>
    <xf numFmtId="1" fontId="6" fillId="2" borderId="0" xfId="1" applyNumberFormat="1" applyFont="1" applyFill="1" applyAlignment="1">
      <alignment vertical="center"/>
    </xf>
    <xf numFmtId="183" fontId="11" fillId="2" borderId="0" xfId="3" applyNumberFormat="1" applyFont="1" applyFill="1" applyBorder="1" applyAlignment="1">
      <alignment horizontal="center" vertical="center"/>
    </xf>
    <xf numFmtId="183" fontId="11" fillId="2" borderId="5" xfId="3" applyNumberFormat="1" applyFont="1" applyFill="1" applyBorder="1" applyAlignment="1">
      <alignment horizontal="center" vertical="center"/>
    </xf>
    <xf numFmtId="183" fontId="11" fillId="2" borderId="6" xfId="3" applyNumberFormat="1" applyFont="1" applyFill="1" applyBorder="1" applyAlignment="1">
      <alignment horizontal="center" vertical="center"/>
    </xf>
    <xf numFmtId="183" fontId="11" fillId="2" borderId="7" xfId="3" applyNumberFormat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9" fillId="2" borderId="0" xfId="1" applyFont="1" applyFill="1"/>
    <xf numFmtId="0" fontId="6" fillId="2" borderId="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2" fontId="6" fillId="2" borderId="19" xfId="1" applyNumberFormat="1" applyFont="1" applyFill="1" applyBorder="1" applyAlignment="1">
      <alignment horizontal="center" vertical="center"/>
    </xf>
    <xf numFmtId="0" fontId="6" fillId="2" borderId="19" xfId="1" quotePrefix="1" applyFont="1" applyFill="1" applyBorder="1" applyAlignment="1">
      <alignment horizontal="center" vertical="center"/>
    </xf>
    <xf numFmtId="176" fontId="6" fillId="2" borderId="19" xfId="1" applyNumberFormat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184" fontId="6" fillId="2" borderId="21" xfId="1" applyNumberFormat="1" applyFont="1" applyFill="1" applyBorder="1" applyAlignment="1">
      <alignment vertical="center"/>
    </xf>
    <xf numFmtId="184" fontId="6" fillId="2" borderId="19" xfId="1" applyNumberFormat="1" applyFont="1" applyFill="1" applyBorder="1" applyAlignment="1">
      <alignment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185" fontId="6" fillId="2" borderId="0" xfId="1" applyNumberFormat="1" applyFont="1" applyFill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184" fontId="6" fillId="2" borderId="0" xfId="1" applyNumberFormat="1" applyFont="1" applyFill="1" applyAlignment="1">
      <alignment horizontal="center" vertical="center"/>
    </xf>
    <xf numFmtId="186" fontId="6" fillId="2" borderId="0" xfId="1" applyNumberFormat="1" applyFont="1" applyFill="1" applyAlignment="1">
      <alignment horizontal="centerContinuous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184" fontId="6" fillId="2" borderId="16" xfId="1" applyNumberFormat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27" xfId="4" applyFont="1" applyFill="1" applyBorder="1" applyAlignment="1">
      <alignment horizontal="center" vertical="center"/>
    </xf>
    <xf numFmtId="0" fontId="6" fillId="2" borderId="19" xfId="4" applyFont="1" applyFill="1" applyBorder="1" applyAlignment="1">
      <alignment horizontal="center" vertical="center"/>
    </xf>
    <xf numFmtId="0" fontId="6" fillId="2" borderId="20" xfId="4" applyFont="1" applyFill="1" applyBorder="1" applyAlignment="1">
      <alignment horizontal="center" vertical="center"/>
    </xf>
    <xf numFmtId="0" fontId="6" fillId="2" borderId="4" xfId="4" applyFont="1" applyFill="1" applyBorder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6" fillId="2" borderId="13" xfId="4" applyFont="1" applyFill="1" applyBorder="1" applyAlignment="1">
      <alignment horizontal="center" vertical="center"/>
    </xf>
    <xf numFmtId="187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Continuous" vertical="center"/>
    </xf>
    <xf numFmtId="0" fontId="6" fillId="2" borderId="15" xfId="4" applyFont="1" applyFill="1" applyBorder="1" applyAlignment="1">
      <alignment horizontal="center" vertical="center"/>
    </xf>
    <xf numFmtId="0" fontId="6" fillId="2" borderId="16" xfId="4" applyFont="1" applyFill="1" applyBorder="1" applyAlignment="1">
      <alignment horizontal="center" vertical="center"/>
    </xf>
    <xf numFmtId="0" fontId="6" fillId="2" borderId="17" xfId="4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10" fillId="2" borderId="24" xfId="4" applyFill="1" applyBorder="1" applyAlignment="1">
      <alignment horizontal="center" vertical="center"/>
    </xf>
    <xf numFmtId="0" fontId="6" fillId="2" borderId="21" xfId="5" applyFont="1" applyFill="1" applyBorder="1" applyAlignment="1">
      <alignment horizontal="center" vertical="center"/>
    </xf>
    <xf numFmtId="2" fontId="6" fillId="2" borderId="19" xfId="5" applyNumberFormat="1" applyFont="1" applyFill="1" applyBorder="1" applyAlignment="1">
      <alignment horizontal="center" vertical="center"/>
    </xf>
    <xf numFmtId="184" fontId="10" fillId="2" borderId="19" xfId="4" applyNumberFormat="1" applyFill="1" applyBorder="1" applyAlignment="1">
      <alignment vertical="center"/>
    </xf>
    <xf numFmtId="0" fontId="6" fillId="2" borderId="14" xfId="5" applyFont="1" applyFill="1" applyBorder="1" applyAlignment="1">
      <alignment horizontal="center" vertical="center"/>
    </xf>
    <xf numFmtId="0" fontId="10" fillId="2" borderId="28" xfId="4" applyFill="1" applyBorder="1" applyAlignment="1">
      <alignment horizontal="center" vertical="center"/>
    </xf>
    <xf numFmtId="0" fontId="6" fillId="2" borderId="18" xfId="5" applyFont="1" applyFill="1" applyBorder="1" applyAlignment="1">
      <alignment horizontal="center" vertical="center"/>
    </xf>
    <xf numFmtId="0" fontId="6" fillId="2" borderId="16" xfId="5" applyFont="1" applyFill="1" applyBorder="1" applyAlignment="1">
      <alignment horizontal="center" vertical="center"/>
    </xf>
    <xf numFmtId="177" fontId="15" fillId="2" borderId="0" xfId="1" applyNumberFormat="1" applyFont="1" applyFill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16" fillId="2" borderId="0" xfId="1" applyFont="1" applyFill="1"/>
    <xf numFmtId="0" fontId="16" fillId="2" borderId="0" xfId="1" applyFont="1" applyFill="1" applyAlignment="1">
      <alignment horizontal="center" vertical="center"/>
    </xf>
    <xf numFmtId="176" fontId="6" fillId="2" borderId="0" xfId="1" applyNumberFormat="1" applyFont="1" applyFill="1" applyAlignment="1">
      <alignment vertical="center"/>
    </xf>
    <xf numFmtId="0" fontId="16" fillId="2" borderId="5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/>
    </xf>
    <xf numFmtId="180" fontId="6" fillId="2" borderId="0" xfId="1" applyNumberFormat="1" applyFont="1" applyFill="1" applyAlignment="1">
      <alignment vertical="center"/>
    </xf>
    <xf numFmtId="0" fontId="6" fillId="2" borderId="5" xfId="1" applyFont="1" applyFill="1" applyBorder="1" applyAlignment="1">
      <alignment vertical="center"/>
    </xf>
    <xf numFmtId="179" fontId="6" fillId="2" borderId="0" xfId="1" applyNumberFormat="1" applyFont="1" applyFill="1" applyAlignment="1">
      <alignment horizontal="center" vertical="center"/>
    </xf>
    <xf numFmtId="179" fontId="7" fillId="2" borderId="0" xfId="1" applyNumberFormat="1" applyFont="1" applyFill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16" fillId="2" borderId="31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vertical="center"/>
    </xf>
    <xf numFmtId="180" fontId="6" fillId="2" borderId="6" xfId="1" applyNumberFormat="1" applyFont="1" applyFill="1" applyBorder="1" applyAlignment="1">
      <alignment vertical="center"/>
    </xf>
    <xf numFmtId="0" fontId="16" fillId="2" borderId="6" xfId="1" applyFont="1" applyFill="1" applyBorder="1" applyAlignment="1">
      <alignment horizontal="center" vertical="center"/>
    </xf>
    <xf numFmtId="179" fontId="6" fillId="2" borderId="6" xfId="1" applyNumberFormat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2" fontId="6" fillId="2" borderId="6" xfId="1" applyNumberFormat="1" applyFont="1" applyFill="1" applyBorder="1" applyAlignment="1">
      <alignment vertical="center"/>
    </xf>
    <xf numFmtId="186" fontId="6" fillId="2" borderId="6" xfId="1" applyNumberFormat="1" applyFont="1" applyFill="1" applyBorder="1" applyAlignment="1">
      <alignment horizontal="centerContinuous" vertical="center"/>
    </xf>
    <xf numFmtId="0" fontId="6" fillId="2" borderId="6" xfId="1" applyFont="1" applyFill="1" applyBorder="1" applyAlignment="1">
      <alignment horizontal="centerContinuous" vertical="center"/>
    </xf>
    <xf numFmtId="0" fontId="16" fillId="2" borderId="7" xfId="1" applyFont="1" applyFill="1" applyBorder="1" applyAlignment="1">
      <alignment horizontal="center" vertical="center"/>
    </xf>
    <xf numFmtId="1" fontId="6" fillId="2" borderId="0" xfId="1" applyNumberFormat="1" applyFont="1" applyFill="1" applyAlignment="1">
      <alignment horizontal="center" vertical="center" textRotation="90"/>
    </xf>
    <xf numFmtId="177" fontId="6" fillId="2" borderId="0" xfId="1" applyNumberFormat="1" applyFont="1" applyFill="1" applyAlignment="1">
      <alignment horizontal="center" vertical="center" textRotation="90"/>
    </xf>
    <xf numFmtId="188" fontId="6" fillId="2" borderId="0" xfId="1" applyNumberFormat="1" applyFont="1" applyFill="1" applyAlignment="1">
      <alignment horizontal="center" vertical="center"/>
    </xf>
    <xf numFmtId="1" fontId="6" fillId="2" borderId="0" xfId="1" applyNumberFormat="1" applyFont="1" applyFill="1" applyAlignment="1">
      <alignment vertical="center" textRotation="90"/>
    </xf>
    <xf numFmtId="1" fontId="6" fillId="2" borderId="0" xfId="1" applyNumberFormat="1" applyFont="1" applyFill="1" applyAlignment="1">
      <alignment horizontal="center" vertical="center"/>
    </xf>
    <xf numFmtId="1" fontId="6" fillId="2" borderId="0" xfId="1" applyNumberFormat="1" applyFont="1" applyFill="1" applyAlignment="1">
      <alignment horizontal="center"/>
    </xf>
    <xf numFmtId="177" fontId="6" fillId="2" borderId="0" xfId="1" applyNumberFormat="1" applyFont="1" applyFill="1" applyAlignment="1">
      <alignment horizontal="center"/>
    </xf>
    <xf numFmtId="177" fontId="7" fillId="2" borderId="0" xfId="1" applyNumberFormat="1" applyFont="1" applyFill="1" applyAlignment="1">
      <alignment horizontal="center" vertical="center"/>
    </xf>
    <xf numFmtId="0" fontId="10" fillId="2" borderId="0" xfId="4" applyFill="1"/>
  </cellXfs>
  <cellStyles count="6">
    <cellStyle name="쉼표 [0] 2" xfId="3" xr:uid="{8219A60A-D7B8-4CD7-A654-F9C520C1C164}"/>
    <cellStyle name="표준" xfId="0" builtinId="0"/>
    <cellStyle name="표준 2" xfId="4" xr:uid="{5E4359FA-C3B5-485F-AEE5-039472E10370}"/>
    <cellStyle name="표준_부산과학암거일반수량" xfId="1" xr:uid="{72172410-42C1-4303-97B5-1F2F9F9C1C06}"/>
    <cellStyle name="표준_암거단위수량" xfId="5" xr:uid="{040DE4D2-8796-41A6-8EE4-FB279336E95A}"/>
    <cellStyle name="표준_풍차제3" xfId="2" xr:uid="{4685C0BF-5B7A-4A7A-ACD9-4117568A37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66675</xdr:rowOff>
    </xdr:from>
    <xdr:to>
      <xdr:col>24</xdr:col>
      <xdr:colOff>133350</xdr:colOff>
      <xdr:row>20</xdr:row>
      <xdr:rowOff>114300</xdr:rowOff>
    </xdr:to>
    <xdr:grpSp>
      <xdr:nvGrpSpPr>
        <xdr:cNvPr id="2" name="Group 4270">
          <a:extLst>
            <a:ext uri="{FF2B5EF4-FFF2-40B4-BE49-F238E27FC236}">
              <a16:creationId xmlns:a16="http://schemas.microsoft.com/office/drawing/2014/main" id="{B83B83F5-865C-423E-9995-D947FEB3D8B5}"/>
            </a:ext>
          </a:extLst>
        </xdr:cNvPr>
        <xdr:cNvGrpSpPr>
          <a:grpSpLocks/>
        </xdr:cNvGrpSpPr>
      </xdr:nvGrpSpPr>
      <xdr:grpSpPr bwMode="auto">
        <a:xfrm>
          <a:off x="1876425" y="914400"/>
          <a:ext cx="2600325" cy="2638425"/>
          <a:chOff x="193" y="96"/>
          <a:chExt cx="273" cy="277"/>
        </a:xfrm>
      </xdr:grpSpPr>
      <xdr:sp macro="" textlink="">
        <xdr:nvSpPr>
          <xdr:cNvPr id="3" name="Rectangle 4260" descr="흰색 대리석">
            <a:extLst>
              <a:ext uri="{FF2B5EF4-FFF2-40B4-BE49-F238E27FC236}">
                <a16:creationId xmlns:a16="http://schemas.microsoft.com/office/drawing/2014/main" id="{F6DC39C1-998C-8152-63C1-4E50FB22EA28}"/>
              </a:ext>
            </a:extLst>
          </xdr:cNvPr>
          <xdr:cNvSpPr>
            <a:spLocks noChangeArrowheads="1"/>
          </xdr:cNvSpPr>
        </xdr:nvSpPr>
        <xdr:spPr bwMode="auto">
          <a:xfrm>
            <a:off x="193" y="96"/>
            <a:ext cx="273" cy="2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4262" descr="흰색 대리석">
            <a:extLst>
              <a:ext uri="{FF2B5EF4-FFF2-40B4-BE49-F238E27FC236}">
                <a16:creationId xmlns:a16="http://schemas.microsoft.com/office/drawing/2014/main" id="{37031847-D0D0-5BE8-C3B7-2CDBBF1D9792}"/>
              </a:ext>
            </a:extLst>
          </xdr:cNvPr>
          <xdr:cNvSpPr>
            <a:spLocks noChangeArrowheads="1"/>
          </xdr:cNvSpPr>
        </xdr:nvSpPr>
        <xdr:spPr bwMode="auto">
          <a:xfrm>
            <a:off x="193" y="351"/>
            <a:ext cx="273" cy="2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4263" descr="흰색 대리석">
            <a:extLst>
              <a:ext uri="{FF2B5EF4-FFF2-40B4-BE49-F238E27FC236}">
                <a16:creationId xmlns:a16="http://schemas.microsoft.com/office/drawing/2014/main" id="{C6001F5C-CF20-42A5-39B7-4964B8D67B50}"/>
              </a:ext>
            </a:extLst>
          </xdr:cNvPr>
          <xdr:cNvSpPr>
            <a:spLocks noChangeArrowheads="1"/>
          </xdr:cNvSpPr>
        </xdr:nvSpPr>
        <xdr:spPr bwMode="auto">
          <a:xfrm>
            <a:off x="446" y="118"/>
            <a:ext cx="20" cy="235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4264" descr="흰색 대리석">
            <a:extLst>
              <a:ext uri="{FF2B5EF4-FFF2-40B4-BE49-F238E27FC236}">
                <a16:creationId xmlns:a16="http://schemas.microsoft.com/office/drawing/2014/main" id="{1E469967-27C5-B0B2-C472-5A2BBA75298F}"/>
              </a:ext>
            </a:extLst>
          </xdr:cNvPr>
          <xdr:cNvSpPr>
            <a:spLocks noChangeArrowheads="1"/>
          </xdr:cNvSpPr>
        </xdr:nvSpPr>
        <xdr:spPr bwMode="auto">
          <a:xfrm>
            <a:off x="193" y="118"/>
            <a:ext cx="20" cy="235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Rectangle 4265" descr="흰색 대리석">
            <a:extLst>
              <a:ext uri="{FF2B5EF4-FFF2-40B4-BE49-F238E27FC236}">
                <a16:creationId xmlns:a16="http://schemas.microsoft.com/office/drawing/2014/main" id="{D858E60A-9CF9-A0A4-5E44-ED960DCA9052}"/>
              </a:ext>
            </a:extLst>
          </xdr:cNvPr>
          <xdr:cNvSpPr>
            <a:spLocks noChangeArrowheads="1"/>
          </xdr:cNvSpPr>
        </xdr:nvSpPr>
        <xdr:spPr bwMode="auto">
          <a:xfrm rot="8100000">
            <a:off x="432" y="106"/>
            <a:ext cx="20" cy="3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Rectangle 4266" descr="흰색 대리석">
            <a:extLst>
              <a:ext uri="{FF2B5EF4-FFF2-40B4-BE49-F238E27FC236}">
                <a16:creationId xmlns:a16="http://schemas.microsoft.com/office/drawing/2014/main" id="{944153C4-F59B-0875-8A23-7DD571790F1D}"/>
              </a:ext>
            </a:extLst>
          </xdr:cNvPr>
          <xdr:cNvSpPr>
            <a:spLocks noChangeArrowheads="1"/>
          </xdr:cNvSpPr>
        </xdr:nvSpPr>
        <xdr:spPr bwMode="auto">
          <a:xfrm rot="8100000">
            <a:off x="205" y="329"/>
            <a:ext cx="20" cy="3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" name="Rectangle 4267" descr="흰색 대리석">
            <a:extLst>
              <a:ext uri="{FF2B5EF4-FFF2-40B4-BE49-F238E27FC236}">
                <a16:creationId xmlns:a16="http://schemas.microsoft.com/office/drawing/2014/main" id="{A1043BC2-9293-88AC-EEA2-5308653AB57E}"/>
              </a:ext>
            </a:extLst>
          </xdr:cNvPr>
          <xdr:cNvSpPr>
            <a:spLocks noChangeArrowheads="1"/>
          </xdr:cNvSpPr>
        </xdr:nvSpPr>
        <xdr:spPr bwMode="auto">
          <a:xfrm rot="-8100000">
            <a:off x="206" y="105"/>
            <a:ext cx="20" cy="3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" name="Rectangle 4268" descr="흰색 대리석">
            <a:extLst>
              <a:ext uri="{FF2B5EF4-FFF2-40B4-BE49-F238E27FC236}">
                <a16:creationId xmlns:a16="http://schemas.microsoft.com/office/drawing/2014/main" id="{F1CE4030-E042-6528-E6A4-1CF658D92CC8}"/>
              </a:ext>
            </a:extLst>
          </xdr:cNvPr>
          <xdr:cNvSpPr>
            <a:spLocks noChangeArrowheads="1"/>
          </xdr:cNvSpPr>
        </xdr:nvSpPr>
        <xdr:spPr bwMode="auto">
          <a:xfrm rot="-8100000">
            <a:off x="433" y="332"/>
            <a:ext cx="20" cy="3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9</xdr:col>
      <xdr:colOff>38100</xdr:colOff>
      <xdr:row>3</xdr:row>
      <xdr:rowOff>19050</xdr:rowOff>
    </xdr:from>
    <xdr:to>
      <xdr:col>29</xdr:col>
      <xdr:colOff>66675</xdr:colOff>
      <xdr:row>27</xdr:row>
      <xdr:rowOff>104775</xdr:rowOff>
    </xdr:to>
    <xdr:pic>
      <xdr:nvPicPr>
        <xdr:cNvPr id="11" name="Picture 4255">
          <a:extLst>
            <a:ext uri="{FF2B5EF4-FFF2-40B4-BE49-F238E27FC236}">
              <a16:creationId xmlns:a16="http://schemas.microsoft.com/office/drawing/2014/main" id="{0E02DD60-A3D4-4388-A4F1-7814836F9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866775"/>
          <a:ext cx="3648075" cy="3743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0</xdr:colOff>
      <xdr:row>35</xdr:row>
      <xdr:rowOff>0</xdr:rowOff>
    </xdr:to>
    <xdr:grpSp>
      <xdr:nvGrpSpPr>
        <xdr:cNvPr id="12" name="Group 455">
          <a:extLst>
            <a:ext uri="{FF2B5EF4-FFF2-40B4-BE49-F238E27FC236}">
              <a16:creationId xmlns:a16="http://schemas.microsoft.com/office/drawing/2014/main" id="{81F3083B-4B70-4AC2-8401-D99D63E71ADE}"/>
            </a:ext>
          </a:extLst>
        </xdr:cNvPr>
        <xdr:cNvGrpSpPr>
          <a:grpSpLocks/>
        </xdr:cNvGrpSpPr>
      </xdr:nvGrpSpPr>
      <xdr:grpSpPr bwMode="auto">
        <a:xfrm>
          <a:off x="8143875" y="5724525"/>
          <a:ext cx="0" cy="0"/>
          <a:chOff x="393" y="616"/>
          <a:chExt cx="19" cy="17"/>
        </a:xfrm>
      </xdr:grpSpPr>
      <xdr:sp macro="" textlink="">
        <xdr:nvSpPr>
          <xdr:cNvPr id="13" name="Line 456">
            <a:extLst>
              <a:ext uri="{FF2B5EF4-FFF2-40B4-BE49-F238E27FC236}">
                <a16:creationId xmlns:a16="http://schemas.microsoft.com/office/drawing/2014/main" id="{E9B6776A-EDCA-D4CD-5A25-8DFCD1382D3D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457">
            <a:extLst>
              <a:ext uri="{FF2B5EF4-FFF2-40B4-BE49-F238E27FC236}">
                <a16:creationId xmlns:a16="http://schemas.microsoft.com/office/drawing/2014/main" id="{FABC860A-4960-B539-C82C-FBA3EB8EA05C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458">
            <a:extLst>
              <a:ext uri="{FF2B5EF4-FFF2-40B4-BE49-F238E27FC236}">
                <a16:creationId xmlns:a16="http://schemas.microsoft.com/office/drawing/2014/main" id="{D36269AF-938B-BA59-2524-DA23F67961E1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459">
            <a:extLst>
              <a:ext uri="{FF2B5EF4-FFF2-40B4-BE49-F238E27FC236}">
                <a16:creationId xmlns:a16="http://schemas.microsoft.com/office/drawing/2014/main" id="{CFA6B7A2-D82B-1579-6164-AAA10EB3C525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0</xdr:colOff>
      <xdr:row>35</xdr:row>
      <xdr:rowOff>0</xdr:rowOff>
    </xdr:to>
    <xdr:grpSp>
      <xdr:nvGrpSpPr>
        <xdr:cNvPr id="17" name="Group 495">
          <a:extLst>
            <a:ext uri="{FF2B5EF4-FFF2-40B4-BE49-F238E27FC236}">
              <a16:creationId xmlns:a16="http://schemas.microsoft.com/office/drawing/2014/main" id="{54D89984-A221-43C4-B367-2D1EEBA50427}"/>
            </a:ext>
          </a:extLst>
        </xdr:cNvPr>
        <xdr:cNvGrpSpPr>
          <a:grpSpLocks/>
        </xdr:cNvGrpSpPr>
      </xdr:nvGrpSpPr>
      <xdr:grpSpPr bwMode="auto">
        <a:xfrm>
          <a:off x="8143875" y="5724525"/>
          <a:ext cx="0" cy="0"/>
          <a:chOff x="393" y="616"/>
          <a:chExt cx="19" cy="17"/>
        </a:xfrm>
      </xdr:grpSpPr>
      <xdr:sp macro="" textlink="">
        <xdr:nvSpPr>
          <xdr:cNvPr id="18" name="Line 496">
            <a:extLst>
              <a:ext uri="{FF2B5EF4-FFF2-40B4-BE49-F238E27FC236}">
                <a16:creationId xmlns:a16="http://schemas.microsoft.com/office/drawing/2014/main" id="{E4385D8E-AACE-501F-3690-704B150CBBDE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497">
            <a:extLst>
              <a:ext uri="{FF2B5EF4-FFF2-40B4-BE49-F238E27FC236}">
                <a16:creationId xmlns:a16="http://schemas.microsoft.com/office/drawing/2014/main" id="{83440767-AD99-C5B6-F8D5-1ADF4B85B394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498">
            <a:extLst>
              <a:ext uri="{FF2B5EF4-FFF2-40B4-BE49-F238E27FC236}">
                <a16:creationId xmlns:a16="http://schemas.microsoft.com/office/drawing/2014/main" id="{97738824-5B7B-34E7-0864-B9D71BB9D94F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499">
            <a:extLst>
              <a:ext uri="{FF2B5EF4-FFF2-40B4-BE49-F238E27FC236}">
                <a16:creationId xmlns:a16="http://schemas.microsoft.com/office/drawing/2014/main" id="{203A3B1A-D2F6-08C5-299C-A6E8AACA881D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22" name="Group 2202">
          <a:extLst>
            <a:ext uri="{FF2B5EF4-FFF2-40B4-BE49-F238E27FC236}">
              <a16:creationId xmlns:a16="http://schemas.microsoft.com/office/drawing/2014/main" id="{D0E9E443-5B11-4C8A-9221-40DB609E5605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23" name="Line 2203">
            <a:extLst>
              <a:ext uri="{FF2B5EF4-FFF2-40B4-BE49-F238E27FC236}">
                <a16:creationId xmlns:a16="http://schemas.microsoft.com/office/drawing/2014/main" id="{048F1000-BE2F-52F3-DF17-8931D8711AAE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2204">
            <a:extLst>
              <a:ext uri="{FF2B5EF4-FFF2-40B4-BE49-F238E27FC236}">
                <a16:creationId xmlns:a16="http://schemas.microsoft.com/office/drawing/2014/main" id="{E65D3462-A96B-C4FF-BD43-B95B41516940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2205">
            <a:extLst>
              <a:ext uri="{FF2B5EF4-FFF2-40B4-BE49-F238E27FC236}">
                <a16:creationId xmlns:a16="http://schemas.microsoft.com/office/drawing/2014/main" id="{75982565-322D-96A1-153B-9103F97C75FB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2206">
            <a:extLst>
              <a:ext uri="{FF2B5EF4-FFF2-40B4-BE49-F238E27FC236}">
                <a16:creationId xmlns:a16="http://schemas.microsoft.com/office/drawing/2014/main" id="{84C5AEBE-A4A3-D339-15E3-0D75A865685C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27" name="Group 2207">
          <a:extLst>
            <a:ext uri="{FF2B5EF4-FFF2-40B4-BE49-F238E27FC236}">
              <a16:creationId xmlns:a16="http://schemas.microsoft.com/office/drawing/2014/main" id="{DD6F4C51-87C1-406D-8980-F29E7EB29585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28" name="Line 2208">
            <a:extLst>
              <a:ext uri="{FF2B5EF4-FFF2-40B4-BE49-F238E27FC236}">
                <a16:creationId xmlns:a16="http://schemas.microsoft.com/office/drawing/2014/main" id="{A76F8C1F-2088-72B2-9BFB-7425239ADA40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2209">
            <a:extLst>
              <a:ext uri="{FF2B5EF4-FFF2-40B4-BE49-F238E27FC236}">
                <a16:creationId xmlns:a16="http://schemas.microsoft.com/office/drawing/2014/main" id="{C5DC9847-57F2-0A63-7C08-B56556231DCC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Line 2210">
            <a:extLst>
              <a:ext uri="{FF2B5EF4-FFF2-40B4-BE49-F238E27FC236}">
                <a16:creationId xmlns:a16="http://schemas.microsoft.com/office/drawing/2014/main" id="{17760FBA-2CDB-1511-BAB1-1C86A84C2FBC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2211">
            <a:extLst>
              <a:ext uri="{FF2B5EF4-FFF2-40B4-BE49-F238E27FC236}">
                <a16:creationId xmlns:a16="http://schemas.microsoft.com/office/drawing/2014/main" id="{C1038538-49E6-2B38-57EF-EA937263C4CC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32" name="Group 2539">
          <a:extLst>
            <a:ext uri="{FF2B5EF4-FFF2-40B4-BE49-F238E27FC236}">
              <a16:creationId xmlns:a16="http://schemas.microsoft.com/office/drawing/2014/main" id="{77C04306-1AC8-4708-933B-9C2A88C28330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33" name="Line 2540">
            <a:extLst>
              <a:ext uri="{FF2B5EF4-FFF2-40B4-BE49-F238E27FC236}">
                <a16:creationId xmlns:a16="http://schemas.microsoft.com/office/drawing/2014/main" id="{295C7943-060D-ED5F-48A8-9D1E424464ED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2541">
            <a:extLst>
              <a:ext uri="{FF2B5EF4-FFF2-40B4-BE49-F238E27FC236}">
                <a16:creationId xmlns:a16="http://schemas.microsoft.com/office/drawing/2014/main" id="{0C018EF1-C6A4-3B57-1407-BB342A62E678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Line 2542">
            <a:extLst>
              <a:ext uri="{FF2B5EF4-FFF2-40B4-BE49-F238E27FC236}">
                <a16:creationId xmlns:a16="http://schemas.microsoft.com/office/drawing/2014/main" id="{189DD48A-DC4D-7583-C02D-1586BE81F9BA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2543">
            <a:extLst>
              <a:ext uri="{FF2B5EF4-FFF2-40B4-BE49-F238E27FC236}">
                <a16:creationId xmlns:a16="http://schemas.microsoft.com/office/drawing/2014/main" id="{E1944760-09B4-A91E-2D02-F028C8CE378F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37" name="Group 2544">
          <a:extLst>
            <a:ext uri="{FF2B5EF4-FFF2-40B4-BE49-F238E27FC236}">
              <a16:creationId xmlns:a16="http://schemas.microsoft.com/office/drawing/2014/main" id="{46EB4EF9-5873-4770-AD75-515B1CA4873C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38" name="Line 2545">
            <a:extLst>
              <a:ext uri="{FF2B5EF4-FFF2-40B4-BE49-F238E27FC236}">
                <a16:creationId xmlns:a16="http://schemas.microsoft.com/office/drawing/2014/main" id="{64B45A7B-9DF5-86BD-DECF-C11D688064DC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Line 2546">
            <a:extLst>
              <a:ext uri="{FF2B5EF4-FFF2-40B4-BE49-F238E27FC236}">
                <a16:creationId xmlns:a16="http://schemas.microsoft.com/office/drawing/2014/main" id="{42745985-1EC8-97F1-9383-22A798C51076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2547">
            <a:extLst>
              <a:ext uri="{FF2B5EF4-FFF2-40B4-BE49-F238E27FC236}">
                <a16:creationId xmlns:a16="http://schemas.microsoft.com/office/drawing/2014/main" id="{B8C210BC-5B4C-3B08-DA06-17D9DAF92024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2548">
            <a:extLst>
              <a:ext uri="{FF2B5EF4-FFF2-40B4-BE49-F238E27FC236}">
                <a16:creationId xmlns:a16="http://schemas.microsoft.com/office/drawing/2014/main" id="{120F24E1-BBB7-4A98-3EA2-3E46FF199187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42" name="Group 2876">
          <a:extLst>
            <a:ext uri="{FF2B5EF4-FFF2-40B4-BE49-F238E27FC236}">
              <a16:creationId xmlns:a16="http://schemas.microsoft.com/office/drawing/2014/main" id="{853EA5AE-4A3E-4B88-9434-BC66926129BE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43" name="Line 2877">
            <a:extLst>
              <a:ext uri="{FF2B5EF4-FFF2-40B4-BE49-F238E27FC236}">
                <a16:creationId xmlns:a16="http://schemas.microsoft.com/office/drawing/2014/main" id="{2F40E008-EB4E-29F0-F0ED-BE6271714F3F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Line 2878">
            <a:extLst>
              <a:ext uri="{FF2B5EF4-FFF2-40B4-BE49-F238E27FC236}">
                <a16:creationId xmlns:a16="http://schemas.microsoft.com/office/drawing/2014/main" id="{110EAF72-C8EB-76EF-8474-15600B753207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2879">
            <a:extLst>
              <a:ext uri="{FF2B5EF4-FFF2-40B4-BE49-F238E27FC236}">
                <a16:creationId xmlns:a16="http://schemas.microsoft.com/office/drawing/2014/main" id="{60F8888A-ECB8-C326-75DE-8400FBBBF761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2880">
            <a:extLst>
              <a:ext uri="{FF2B5EF4-FFF2-40B4-BE49-F238E27FC236}">
                <a16:creationId xmlns:a16="http://schemas.microsoft.com/office/drawing/2014/main" id="{5DA7DF7B-D62B-7665-34EE-DD77447D4078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47" name="Group 2881">
          <a:extLst>
            <a:ext uri="{FF2B5EF4-FFF2-40B4-BE49-F238E27FC236}">
              <a16:creationId xmlns:a16="http://schemas.microsoft.com/office/drawing/2014/main" id="{CF41FC15-E3E0-4284-B7E7-09D3D0BCA15D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48" name="Line 2882">
            <a:extLst>
              <a:ext uri="{FF2B5EF4-FFF2-40B4-BE49-F238E27FC236}">
                <a16:creationId xmlns:a16="http://schemas.microsoft.com/office/drawing/2014/main" id="{EC70B914-9324-D3F0-0AA4-575EE2676D22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2883">
            <a:extLst>
              <a:ext uri="{FF2B5EF4-FFF2-40B4-BE49-F238E27FC236}">
                <a16:creationId xmlns:a16="http://schemas.microsoft.com/office/drawing/2014/main" id="{9F3181A5-C452-C83E-AFA7-251DE1FFF7F4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2884">
            <a:extLst>
              <a:ext uri="{FF2B5EF4-FFF2-40B4-BE49-F238E27FC236}">
                <a16:creationId xmlns:a16="http://schemas.microsoft.com/office/drawing/2014/main" id="{D01B13B2-C059-E6EA-3A54-951D02FC604E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Line 2885">
            <a:extLst>
              <a:ext uri="{FF2B5EF4-FFF2-40B4-BE49-F238E27FC236}">
                <a16:creationId xmlns:a16="http://schemas.microsoft.com/office/drawing/2014/main" id="{69216C11-7504-D259-B2ED-22B90BB75740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52" name="Group 3213">
          <a:extLst>
            <a:ext uri="{FF2B5EF4-FFF2-40B4-BE49-F238E27FC236}">
              <a16:creationId xmlns:a16="http://schemas.microsoft.com/office/drawing/2014/main" id="{FDB41003-636A-4F58-A79D-B632BE3A5A47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53" name="Line 3214">
            <a:extLst>
              <a:ext uri="{FF2B5EF4-FFF2-40B4-BE49-F238E27FC236}">
                <a16:creationId xmlns:a16="http://schemas.microsoft.com/office/drawing/2014/main" id="{9A6BCCAE-1A46-760E-4B9E-0AFBAC55C9E1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Line 3215">
            <a:extLst>
              <a:ext uri="{FF2B5EF4-FFF2-40B4-BE49-F238E27FC236}">
                <a16:creationId xmlns:a16="http://schemas.microsoft.com/office/drawing/2014/main" id="{7BBE4331-E0AD-3B34-2CEE-3C25184B74AC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Line 3216">
            <a:extLst>
              <a:ext uri="{FF2B5EF4-FFF2-40B4-BE49-F238E27FC236}">
                <a16:creationId xmlns:a16="http://schemas.microsoft.com/office/drawing/2014/main" id="{3E896037-EE28-D6DE-C627-ED35DFC08FD9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Line 3217">
            <a:extLst>
              <a:ext uri="{FF2B5EF4-FFF2-40B4-BE49-F238E27FC236}">
                <a16:creationId xmlns:a16="http://schemas.microsoft.com/office/drawing/2014/main" id="{2379432F-D9DB-266C-27DF-9D0611BD37B2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57" name="Group 3218">
          <a:extLst>
            <a:ext uri="{FF2B5EF4-FFF2-40B4-BE49-F238E27FC236}">
              <a16:creationId xmlns:a16="http://schemas.microsoft.com/office/drawing/2014/main" id="{53F030D9-0923-4181-B5A0-E49313C55D60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58" name="Line 3219">
            <a:extLst>
              <a:ext uri="{FF2B5EF4-FFF2-40B4-BE49-F238E27FC236}">
                <a16:creationId xmlns:a16="http://schemas.microsoft.com/office/drawing/2014/main" id="{E9C455C2-0B31-B56A-A077-E2D0B695B06F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Line 3220">
            <a:extLst>
              <a:ext uri="{FF2B5EF4-FFF2-40B4-BE49-F238E27FC236}">
                <a16:creationId xmlns:a16="http://schemas.microsoft.com/office/drawing/2014/main" id="{B76C2734-5A6F-BB39-FDDD-8966A643CECB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Line 3221">
            <a:extLst>
              <a:ext uri="{FF2B5EF4-FFF2-40B4-BE49-F238E27FC236}">
                <a16:creationId xmlns:a16="http://schemas.microsoft.com/office/drawing/2014/main" id="{62ACC481-6217-15C4-45BB-721A8F0FEDCE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3222">
            <a:extLst>
              <a:ext uri="{FF2B5EF4-FFF2-40B4-BE49-F238E27FC236}">
                <a16:creationId xmlns:a16="http://schemas.microsoft.com/office/drawing/2014/main" id="{2ABF359D-8BB9-D5DF-63DF-1D752D0F3FF4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62" name="Group 3550">
          <a:extLst>
            <a:ext uri="{FF2B5EF4-FFF2-40B4-BE49-F238E27FC236}">
              <a16:creationId xmlns:a16="http://schemas.microsoft.com/office/drawing/2014/main" id="{419ACF6B-5410-41BC-BDFF-66C8E1EC9469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63" name="Line 3551">
            <a:extLst>
              <a:ext uri="{FF2B5EF4-FFF2-40B4-BE49-F238E27FC236}">
                <a16:creationId xmlns:a16="http://schemas.microsoft.com/office/drawing/2014/main" id="{CC997418-B927-576D-4A67-79CF9C1C8562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3552">
            <a:extLst>
              <a:ext uri="{FF2B5EF4-FFF2-40B4-BE49-F238E27FC236}">
                <a16:creationId xmlns:a16="http://schemas.microsoft.com/office/drawing/2014/main" id="{B3D917FE-823B-BA8A-D440-C9C3A4E7DC0E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Line 3553">
            <a:extLst>
              <a:ext uri="{FF2B5EF4-FFF2-40B4-BE49-F238E27FC236}">
                <a16:creationId xmlns:a16="http://schemas.microsoft.com/office/drawing/2014/main" id="{F6ED884C-0227-E51F-8E51-3C105BCFC4AD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Line 3554">
            <a:extLst>
              <a:ext uri="{FF2B5EF4-FFF2-40B4-BE49-F238E27FC236}">
                <a16:creationId xmlns:a16="http://schemas.microsoft.com/office/drawing/2014/main" id="{BB499456-3864-646B-0D61-D195609155DD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67" name="Group 3555">
          <a:extLst>
            <a:ext uri="{FF2B5EF4-FFF2-40B4-BE49-F238E27FC236}">
              <a16:creationId xmlns:a16="http://schemas.microsoft.com/office/drawing/2014/main" id="{22183BBC-48C8-4008-8EE9-E2852F496BC6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68" name="Line 3556">
            <a:extLst>
              <a:ext uri="{FF2B5EF4-FFF2-40B4-BE49-F238E27FC236}">
                <a16:creationId xmlns:a16="http://schemas.microsoft.com/office/drawing/2014/main" id="{42F3E7ED-C57E-6663-4729-A99BDD051006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Line 3557">
            <a:extLst>
              <a:ext uri="{FF2B5EF4-FFF2-40B4-BE49-F238E27FC236}">
                <a16:creationId xmlns:a16="http://schemas.microsoft.com/office/drawing/2014/main" id="{292CFC66-804D-FE1B-7429-6AD747FB3108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Line 3558">
            <a:extLst>
              <a:ext uri="{FF2B5EF4-FFF2-40B4-BE49-F238E27FC236}">
                <a16:creationId xmlns:a16="http://schemas.microsoft.com/office/drawing/2014/main" id="{15D10CF9-F305-7E58-5C7F-625F431061C1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Line 3559">
            <a:extLst>
              <a:ext uri="{FF2B5EF4-FFF2-40B4-BE49-F238E27FC236}">
                <a16:creationId xmlns:a16="http://schemas.microsoft.com/office/drawing/2014/main" id="{D83E44D6-FE94-D48D-51B4-59154B9BACA5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72" name="Group 3605">
          <a:extLst>
            <a:ext uri="{FF2B5EF4-FFF2-40B4-BE49-F238E27FC236}">
              <a16:creationId xmlns:a16="http://schemas.microsoft.com/office/drawing/2014/main" id="{29210832-67E8-4136-A657-DA044D09EBB4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73" name="Line 3606">
            <a:extLst>
              <a:ext uri="{FF2B5EF4-FFF2-40B4-BE49-F238E27FC236}">
                <a16:creationId xmlns:a16="http://schemas.microsoft.com/office/drawing/2014/main" id="{32301AC4-1DDA-CA51-06E1-EDFBA6887E70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" name="Line 3607">
            <a:extLst>
              <a:ext uri="{FF2B5EF4-FFF2-40B4-BE49-F238E27FC236}">
                <a16:creationId xmlns:a16="http://schemas.microsoft.com/office/drawing/2014/main" id="{F8157E77-5C87-3834-38F1-349BF3754BDF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Line 3608">
            <a:extLst>
              <a:ext uri="{FF2B5EF4-FFF2-40B4-BE49-F238E27FC236}">
                <a16:creationId xmlns:a16="http://schemas.microsoft.com/office/drawing/2014/main" id="{C070A84F-6275-93FD-4F78-30377CA3F683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Line 3609">
            <a:extLst>
              <a:ext uri="{FF2B5EF4-FFF2-40B4-BE49-F238E27FC236}">
                <a16:creationId xmlns:a16="http://schemas.microsoft.com/office/drawing/2014/main" id="{510FBA5C-D1F7-DBC3-0FFC-0924C96768A0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77" name="Group 3610">
          <a:extLst>
            <a:ext uri="{FF2B5EF4-FFF2-40B4-BE49-F238E27FC236}">
              <a16:creationId xmlns:a16="http://schemas.microsoft.com/office/drawing/2014/main" id="{50D12243-BE0C-4B2A-ACC2-479B11CFE73A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78" name="Line 3611">
            <a:extLst>
              <a:ext uri="{FF2B5EF4-FFF2-40B4-BE49-F238E27FC236}">
                <a16:creationId xmlns:a16="http://schemas.microsoft.com/office/drawing/2014/main" id="{EE972403-D4F0-8997-D0D5-3059EC636FA3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Line 3612">
            <a:extLst>
              <a:ext uri="{FF2B5EF4-FFF2-40B4-BE49-F238E27FC236}">
                <a16:creationId xmlns:a16="http://schemas.microsoft.com/office/drawing/2014/main" id="{DB43004F-63C4-FDFC-D0B6-131C9CCE020D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" name="Line 3613">
            <a:extLst>
              <a:ext uri="{FF2B5EF4-FFF2-40B4-BE49-F238E27FC236}">
                <a16:creationId xmlns:a16="http://schemas.microsoft.com/office/drawing/2014/main" id="{E320CB76-8CC6-775E-CD32-A2EDD251A03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Line 3614">
            <a:extLst>
              <a:ext uri="{FF2B5EF4-FFF2-40B4-BE49-F238E27FC236}">
                <a16:creationId xmlns:a16="http://schemas.microsoft.com/office/drawing/2014/main" id="{5CB8922E-E2C7-C4D9-2057-9F6F1A6C36BF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82" name="Group 3660">
          <a:extLst>
            <a:ext uri="{FF2B5EF4-FFF2-40B4-BE49-F238E27FC236}">
              <a16:creationId xmlns:a16="http://schemas.microsoft.com/office/drawing/2014/main" id="{52B43BFA-3B46-437D-B4DA-3A63F9CB1961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83" name="Line 3661">
            <a:extLst>
              <a:ext uri="{FF2B5EF4-FFF2-40B4-BE49-F238E27FC236}">
                <a16:creationId xmlns:a16="http://schemas.microsoft.com/office/drawing/2014/main" id="{6DE58C09-D233-FD19-5D32-2E451D05209C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Line 3662">
            <a:extLst>
              <a:ext uri="{FF2B5EF4-FFF2-40B4-BE49-F238E27FC236}">
                <a16:creationId xmlns:a16="http://schemas.microsoft.com/office/drawing/2014/main" id="{ED35EF33-3880-8C88-C390-268A89398126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Line 3663">
            <a:extLst>
              <a:ext uri="{FF2B5EF4-FFF2-40B4-BE49-F238E27FC236}">
                <a16:creationId xmlns:a16="http://schemas.microsoft.com/office/drawing/2014/main" id="{DFDCC5B5-D11F-3CC2-11DB-7DAEE1CBB3E6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Line 3664">
            <a:extLst>
              <a:ext uri="{FF2B5EF4-FFF2-40B4-BE49-F238E27FC236}">
                <a16:creationId xmlns:a16="http://schemas.microsoft.com/office/drawing/2014/main" id="{A2D59908-86F5-4F14-17A3-FE190096CCD3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87" name="Group 3665">
          <a:extLst>
            <a:ext uri="{FF2B5EF4-FFF2-40B4-BE49-F238E27FC236}">
              <a16:creationId xmlns:a16="http://schemas.microsoft.com/office/drawing/2014/main" id="{C04310D9-5E0A-43CB-9B0E-AC7A11977F8A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88" name="Line 3666">
            <a:extLst>
              <a:ext uri="{FF2B5EF4-FFF2-40B4-BE49-F238E27FC236}">
                <a16:creationId xmlns:a16="http://schemas.microsoft.com/office/drawing/2014/main" id="{DC802781-DA08-99B2-28D0-BCE19F2B7FD7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" name="Line 3667">
            <a:extLst>
              <a:ext uri="{FF2B5EF4-FFF2-40B4-BE49-F238E27FC236}">
                <a16:creationId xmlns:a16="http://schemas.microsoft.com/office/drawing/2014/main" id="{B877EA86-04FC-4FF7-73FE-76DB039847AD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" name="Line 3668">
            <a:extLst>
              <a:ext uri="{FF2B5EF4-FFF2-40B4-BE49-F238E27FC236}">
                <a16:creationId xmlns:a16="http://schemas.microsoft.com/office/drawing/2014/main" id="{5CFDB41B-5040-6D90-2659-0AB81DB2C038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" name="Line 3669">
            <a:extLst>
              <a:ext uri="{FF2B5EF4-FFF2-40B4-BE49-F238E27FC236}">
                <a16:creationId xmlns:a16="http://schemas.microsoft.com/office/drawing/2014/main" id="{7C72EC52-93B1-2D70-586E-9984B510B3CD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92" name="Group 3717">
          <a:extLst>
            <a:ext uri="{FF2B5EF4-FFF2-40B4-BE49-F238E27FC236}">
              <a16:creationId xmlns:a16="http://schemas.microsoft.com/office/drawing/2014/main" id="{421391DD-8C35-408A-91F0-A3DDE7AE0963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93" name="Line 3718">
            <a:extLst>
              <a:ext uri="{FF2B5EF4-FFF2-40B4-BE49-F238E27FC236}">
                <a16:creationId xmlns:a16="http://schemas.microsoft.com/office/drawing/2014/main" id="{FC5CABDA-F563-0233-8B9B-85C0EE09ED16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" name="Line 3719">
            <a:extLst>
              <a:ext uri="{FF2B5EF4-FFF2-40B4-BE49-F238E27FC236}">
                <a16:creationId xmlns:a16="http://schemas.microsoft.com/office/drawing/2014/main" id="{380BD23F-3634-AA4F-F1EA-8740F209CD31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" name="Line 3720">
            <a:extLst>
              <a:ext uri="{FF2B5EF4-FFF2-40B4-BE49-F238E27FC236}">
                <a16:creationId xmlns:a16="http://schemas.microsoft.com/office/drawing/2014/main" id="{B71A347F-0048-ED4B-009C-8B504FBCE8C4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" name="Line 3721">
            <a:extLst>
              <a:ext uri="{FF2B5EF4-FFF2-40B4-BE49-F238E27FC236}">
                <a16:creationId xmlns:a16="http://schemas.microsoft.com/office/drawing/2014/main" id="{AE66CD83-5FD9-9207-4284-A5B82DD1AD07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97" name="Group 3722">
          <a:extLst>
            <a:ext uri="{FF2B5EF4-FFF2-40B4-BE49-F238E27FC236}">
              <a16:creationId xmlns:a16="http://schemas.microsoft.com/office/drawing/2014/main" id="{46485050-B44A-4CCF-B734-CD008B781732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98" name="Line 3723">
            <a:extLst>
              <a:ext uri="{FF2B5EF4-FFF2-40B4-BE49-F238E27FC236}">
                <a16:creationId xmlns:a16="http://schemas.microsoft.com/office/drawing/2014/main" id="{CE35A8C0-E695-26D4-6404-5F6D88DFFDA5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Line 3724">
            <a:extLst>
              <a:ext uri="{FF2B5EF4-FFF2-40B4-BE49-F238E27FC236}">
                <a16:creationId xmlns:a16="http://schemas.microsoft.com/office/drawing/2014/main" id="{DC9BF0BC-436D-18AD-65CA-1D3D04802C02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" name="Line 3725">
            <a:extLst>
              <a:ext uri="{FF2B5EF4-FFF2-40B4-BE49-F238E27FC236}">
                <a16:creationId xmlns:a16="http://schemas.microsoft.com/office/drawing/2014/main" id="{8BCA35B1-CF54-A166-C66F-CE597D699EBD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Line 3726">
            <a:extLst>
              <a:ext uri="{FF2B5EF4-FFF2-40B4-BE49-F238E27FC236}">
                <a16:creationId xmlns:a16="http://schemas.microsoft.com/office/drawing/2014/main" id="{0B0C05C0-708D-B1A9-027C-23E19F282B4A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102" name="Group 3771">
          <a:extLst>
            <a:ext uri="{FF2B5EF4-FFF2-40B4-BE49-F238E27FC236}">
              <a16:creationId xmlns:a16="http://schemas.microsoft.com/office/drawing/2014/main" id="{3C867977-CD5B-440D-8651-0978789F623C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103" name="Line 3772">
            <a:extLst>
              <a:ext uri="{FF2B5EF4-FFF2-40B4-BE49-F238E27FC236}">
                <a16:creationId xmlns:a16="http://schemas.microsoft.com/office/drawing/2014/main" id="{064B64C5-0952-CA67-5487-1F28675F2EC1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Line 3773">
            <a:extLst>
              <a:ext uri="{FF2B5EF4-FFF2-40B4-BE49-F238E27FC236}">
                <a16:creationId xmlns:a16="http://schemas.microsoft.com/office/drawing/2014/main" id="{4C5A787B-366F-03FB-E743-D537A6FA7F71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Line 3774">
            <a:extLst>
              <a:ext uri="{FF2B5EF4-FFF2-40B4-BE49-F238E27FC236}">
                <a16:creationId xmlns:a16="http://schemas.microsoft.com/office/drawing/2014/main" id="{A9594467-CB34-210C-BDE0-F5229E3A352A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Line 3775">
            <a:extLst>
              <a:ext uri="{FF2B5EF4-FFF2-40B4-BE49-F238E27FC236}">
                <a16:creationId xmlns:a16="http://schemas.microsoft.com/office/drawing/2014/main" id="{C1ACE272-AFF8-9310-51EA-5CAF6E7BA026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107" name="Group 3776">
          <a:extLst>
            <a:ext uri="{FF2B5EF4-FFF2-40B4-BE49-F238E27FC236}">
              <a16:creationId xmlns:a16="http://schemas.microsoft.com/office/drawing/2014/main" id="{97FBF1F2-E5FB-49A9-A830-2B787CAFCB40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108" name="Line 3777">
            <a:extLst>
              <a:ext uri="{FF2B5EF4-FFF2-40B4-BE49-F238E27FC236}">
                <a16:creationId xmlns:a16="http://schemas.microsoft.com/office/drawing/2014/main" id="{6017C359-4DD1-9376-16BB-4A10274C5397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Line 3778">
            <a:extLst>
              <a:ext uri="{FF2B5EF4-FFF2-40B4-BE49-F238E27FC236}">
                <a16:creationId xmlns:a16="http://schemas.microsoft.com/office/drawing/2014/main" id="{B1B1207F-DB52-E4CD-43FE-3883A37A3037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" name="Line 3779">
            <a:extLst>
              <a:ext uri="{FF2B5EF4-FFF2-40B4-BE49-F238E27FC236}">
                <a16:creationId xmlns:a16="http://schemas.microsoft.com/office/drawing/2014/main" id="{135A4975-16A2-5910-C0C1-E32B94168243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" name="Line 3780">
            <a:extLst>
              <a:ext uri="{FF2B5EF4-FFF2-40B4-BE49-F238E27FC236}">
                <a16:creationId xmlns:a16="http://schemas.microsoft.com/office/drawing/2014/main" id="{325830AB-3C3B-2C6A-4817-37ED77596E10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112" name="Group 3825">
          <a:extLst>
            <a:ext uri="{FF2B5EF4-FFF2-40B4-BE49-F238E27FC236}">
              <a16:creationId xmlns:a16="http://schemas.microsoft.com/office/drawing/2014/main" id="{62EFA96D-50AD-4409-8842-4A93E1CDAEED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113" name="Line 3826">
            <a:extLst>
              <a:ext uri="{FF2B5EF4-FFF2-40B4-BE49-F238E27FC236}">
                <a16:creationId xmlns:a16="http://schemas.microsoft.com/office/drawing/2014/main" id="{AD1D2A41-997B-2CF4-789F-F0FB96BD83BF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" name="Line 3827">
            <a:extLst>
              <a:ext uri="{FF2B5EF4-FFF2-40B4-BE49-F238E27FC236}">
                <a16:creationId xmlns:a16="http://schemas.microsoft.com/office/drawing/2014/main" id="{804D51A9-7E36-416B-C12F-58F351EDEBDA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" name="Line 3828">
            <a:extLst>
              <a:ext uri="{FF2B5EF4-FFF2-40B4-BE49-F238E27FC236}">
                <a16:creationId xmlns:a16="http://schemas.microsoft.com/office/drawing/2014/main" id="{07302695-3616-BC48-2E78-7B0E72D0C1AD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" name="Line 3829">
            <a:extLst>
              <a:ext uri="{FF2B5EF4-FFF2-40B4-BE49-F238E27FC236}">
                <a16:creationId xmlns:a16="http://schemas.microsoft.com/office/drawing/2014/main" id="{E422231A-482A-DC7C-54AD-814A8186A95A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117" name="Group 3830">
          <a:extLst>
            <a:ext uri="{FF2B5EF4-FFF2-40B4-BE49-F238E27FC236}">
              <a16:creationId xmlns:a16="http://schemas.microsoft.com/office/drawing/2014/main" id="{4EA5CEC8-ACB6-4AB8-8E5C-4697F658CE9A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118" name="Line 3831">
            <a:extLst>
              <a:ext uri="{FF2B5EF4-FFF2-40B4-BE49-F238E27FC236}">
                <a16:creationId xmlns:a16="http://schemas.microsoft.com/office/drawing/2014/main" id="{34AA1082-DCBC-27FD-F2F6-B44BF861EEA6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Line 3832">
            <a:extLst>
              <a:ext uri="{FF2B5EF4-FFF2-40B4-BE49-F238E27FC236}">
                <a16:creationId xmlns:a16="http://schemas.microsoft.com/office/drawing/2014/main" id="{C6E0713D-3BE5-50FE-9731-8E6420730DA4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" name="Line 3833">
            <a:extLst>
              <a:ext uri="{FF2B5EF4-FFF2-40B4-BE49-F238E27FC236}">
                <a16:creationId xmlns:a16="http://schemas.microsoft.com/office/drawing/2014/main" id="{2A9E1310-F8B7-90CD-C8F0-C5A15C89CEF8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" name="Line 3834">
            <a:extLst>
              <a:ext uri="{FF2B5EF4-FFF2-40B4-BE49-F238E27FC236}">
                <a16:creationId xmlns:a16="http://schemas.microsoft.com/office/drawing/2014/main" id="{134F0C3B-F316-AD07-77E4-B7B991CA8971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122" name="Group 3879">
          <a:extLst>
            <a:ext uri="{FF2B5EF4-FFF2-40B4-BE49-F238E27FC236}">
              <a16:creationId xmlns:a16="http://schemas.microsoft.com/office/drawing/2014/main" id="{A9F9F43C-5136-406E-B3C3-25A685E73AFB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123" name="Line 3880">
            <a:extLst>
              <a:ext uri="{FF2B5EF4-FFF2-40B4-BE49-F238E27FC236}">
                <a16:creationId xmlns:a16="http://schemas.microsoft.com/office/drawing/2014/main" id="{87082D5E-1AF2-1343-CEC4-C91ECC6E069F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" name="Line 3881">
            <a:extLst>
              <a:ext uri="{FF2B5EF4-FFF2-40B4-BE49-F238E27FC236}">
                <a16:creationId xmlns:a16="http://schemas.microsoft.com/office/drawing/2014/main" id="{9C9230D7-A1E0-C34B-F7DD-E3826D3879FE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Line 3882">
            <a:extLst>
              <a:ext uri="{FF2B5EF4-FFF2-40B4-BE49-F238E27FC236}">
                <a16:creationId xmlns:a16="http://schemas.microsoft.com/office/drawing/2014/main" id="{61E96D6D-B8B2-F36F-3015-0597FE114E6E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" name="Line 3883">
            <a:extLst>
              <a:ext uri="{FF2B5EF4-FFF2-40B4-BE49-F238E27FC236}">
                <a16:creationId xmlns:a16="http://schemas.microsoft.com/office/drawing/2014/main" id="{272B00D9-78A1-BBBB-92B7-0F5911D3D54A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127" name="Group 3884">
          <a:extLst>
            <a:ext uri="{FF2B5EF4-FFF2-40B4-BE49-F238E27FC236}">
              <a16:creationId xmlns:a16="http://schemas.microsoft.com/office/drawing/2014/main" id="{EF8DFC25-0BF5-41D5-9426-C0B599011E59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128" name="Line 3885">
            <a:extLst>
              <a:ext uri="{FF2B5EF4-FFF2-40B4-BE49-F238E27FC236}">
                <a16:creationId xmlns:a16="http://schemas.microsoft.com/office/drawing/2014/main" id="{B6E69CFA-39B6-11EE-833E-0B4972F39775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Line 3886">
            <a:extLst>
              <a:ext uri="{FF2B5EF4-FFF2-40B4-BE49-F238E27FC236}">
                <a16:creationId xmlns:a16="http://schemas.microsoft.com/office/drawing/2014/main" id="{8954B5EC-4E85-E300-0A1A-778215B20FE4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" name="Line 3887">
            <a:extLst>
              <a:ext uri="{FF2B5EF4-FFF2-40B4-BE49-F238E27FC236}">
                <a16:creationId xmlns:a16="http://schemas.microsoft.com/office/drawing/2014/main" id="{FC110EB7-B0A6-E623-39AF-57E14EDE164A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" name="Line 3888">
            <a:extLst>
              <a:ext uri="{FF2B5EF4-FFF2-40B4-BE49-F238E27FC236}">
                <a16:creationId xmlns:a16="http://schemas.microsoft.com/office/drawing/2014/main" id="{0E2ECE70-313F-8C6E-B72B-F38B39D9BE19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132" name="Group 3933">
          <a:extLst>
            <a:ext uri="{FF2B5EF4-FFF2-40B4-BE49-F238E27FC236}">
              <a16:creationId xmlns:a16="http://schemas.microsoft.com/office/drawing/2014/main" id="{0B273078-926B-4854-B553-B714C9FC73E0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133" name="Line 3934">
            <a:extLst>
              <a:ext uri="{FF2B5EF4-FFF2-40B4-BE49-F238E27FC236}">
                <a16:creationId xmlns:a16="http://schemas.microsoft.com/office/drawing/2014/main" id="{396DC62C-FAC7-EEA5-5676-2DBBAB29AF45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" name="Line 3935">
            <a:extLst>
              <a:ext uri="{FF2B5EF4-FFF2-40B4-BE49-F238E27FC236}">
                <a16:creationId xmlns:a16="http://schemas.microsoft.com/office/drawing/2014/main" id="{4EC27A6A-1AE6-8E81-66A9-DFDA05C505C3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" name="Line 3936">
            <a:extLst>
              <a:ext uri="{FF2B5EF4-FFF2-40B4-BE49-F238E27FC236}">
                <a16:creationId xmlns:a16="http://schemas.microsoft.com/office/drawing/2014/main" id="{DB562A00-4613-49D9-3444-B7754BC65461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" name="Line 3937">
            <a:extLst>
              <a:ext uri="{FF2B5EF4-FFF2-40B4-BE49-F238E27FC236}">
                <a16:creationId xmlns:a16="http://schemas.microsoft.com/office/drawing/2014/main" id="{751D4727-A9E3-EC6E-9D90-1F98D5A1FF6C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137" name="Group 3938">
          <a:extLst>
            <a:ext uri="{FF2B5EF4-FFF2-40B4-BE49-F238E27FC236}">
              <a16:creationId xmlns:a16="http://schemas.microsoft.com/office/drawing/2014/main" id="{C3BB5221-351E-4748-8A13-AE2D17EB6330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138" name="Line 3939">
            <a:extLst>
              <a:ext uri="{FF2B5EF4-FFF2-40B4-BE49-F238E27FC236}">
                <a16:creationId xmlns:a16="http://schemas.microsoft.com/office/drawing/2014/main" id="{6EEED0FD-36AB-3DDB-1207-A1C98BF7D8E7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" name="Line 3940">
            <a:extLst>
              <a:ext uri="{FF2B5EF4-FFF2-40B4-BE49-F238E27FC236}">
                <a16:creationId xmlns:a16="http://schemas.microsoft.com/office/drawing/2014/main" id="{A9481EA7-BD55-9652-7639-455669446876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" name="Line 3941">
            <a:extLst>
              <a:ext uri="{FF2B5EF4-FFF2-40B4-BE49-F238E27FC236}">
                <a16:creationId xmlns:a16="http://schemas.microsoft.com/office/drawing/2014/main" id="{7056D56C-8A11-63DA-4C49-AC5CF44D65BD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" name="Line 3942">
            <a:extLst>
              <a:ext uri="{FF2B5EF4-FFF2-40B4-BE49-F238E27FC236}">
                <a16:creationId xmlns:a16="http://schemas.microsoft.com/office/drawing/2014/main" id="{FD01BAF7-EA88-C47D-2E61-B136F3FCADD5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142" name="Group 4156">
          <a:extLst>
            <a:ext uri="{FF2B5EF4-FFF2-40B4-BE49-F238E27FC236}">
              <a16:creationId xmlns:a16="http://schemas.microsoft.com/office/drawing/2014/main" id="{B9179834-E296-4E33-AF9B-F02EE7FB2BEC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143" name="Line 4157">
            <a:extLst>
              <a:ext uri="{FF2B5EF4-FFF2-40B4-BE49-F238E27FC236}">
                <a16:creationId xmlns:a16="http://schemas.microsoft.com/office/drawing/2014/main" id="{6BDDE83E-B622-F6E0-C2E0-F048C688DA3C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" name="Line 4158">
            <a:extLst>
              <a:ext uri="{FF2B5EF4-FFF2-40B4-BE49-F238E27FC236}">
                <a16:creationId xmlns:a16="http://schemas.microsoft.com/office/drawing/2014/main" id="{8F2BA166-2013-C482-06D6-ABD596323D74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" name="Line 4159">
            <a:extLst>
              <a:ext uri="{FF2B5EF4-FFF2-40B4-BE49-F238E27FC236}">
                <a16:creationId xmlns:a16="http://schemas.microsoft.com/office/drawing/2014/main" id="{54E498D4-1D15-3552-76F0-B4ADFE98D27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" name="Line 4160">
            <a:extLst>
              <a:ext uri="{FF2B5EF4-FFF2-40B4-BE49-F238E27FC236}">
                <a16:creationId xmlns:a16="http://schemas.microsoft.com/office/drawing/2014/main" id="{8C2D1532-C4F6-FA69-060A-7291C8BFF325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147" name="Group 4161">
          <a:extLst>
            <a:ext uri="{FF2B5EF4-FFF2-40B4-BE49-F238E27FC236}">
              <a16:creationId xmlns:a16="http://schemas.microsoft.com/office/drawing/2014/main" id="{0ED7B835-1E12-4972-8C36-31AFE92AAD71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148" name="Line 4162">
            <a:extLst>
              <a:ext uri="{FF2B5EF4-FFF2-40B4-BE49-F238E27FC236}">
                <a16:creationId xmlns:a16="http://schemas.microsoft.com/office/drawing/2014/main" id="{5610BAF6-16A3-A43B-D1B4-E2A8FE6DCB4D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" name="Line 4163">
            <a:extLst>
              <a:ext uri="{FF2B5EF4-FFF2-40B4-BE49-F238E27FC236}">
                <a16:creationId xmlns:a16="http://schemas.microsoft.com/office/drawing/2014/main" id="{D2641DEF-2E04-1AA7-7221-16F65CBAA742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" name="Line 4164">
            <a:extLst>
              <a:ext uri="{FF2B5EF4-FFF2-40B4-BE49-F238E27FC236}">
                <a16:creationId xmlns:a16="http://schemas.microsoft.com/office/drawing/2014/main" id="{29E5D72C-BF40-7BE3-436B-B19A211AF617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" name="Line 4165">
            <a:extLst>
              <a:ext uri="{FF2B5EF4-FFF2-40B4-BE49-F238E27FC236}">
                <a16:creationId xmlns:a16="http://schemas.microsoft.com/office/drawing/2014/main" id="{3921CE57-79D4-B2D2-1F8D-E6B1149002BB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66675</xdr:colOff>
      <xdr:row>44</xdr:row>
      <xdr:rowOff>0</xdr:rowOff>
    </xdr:from>
    <xdr:to>
      <xdr:col>24</xdr:col>
      <xdr:colOff>133350</xdr:colOff>
      <xdr:row>44</xdr:row>
      <xdr:rowOff>0</xdr:rowOff>
    </xdr:to>
    <xdr:grpSp>
      <xdr:nvGrpSpPr>
        <xdr:cNvPr id="152" name="Group 4270">
          <a:extLst>
            <a:ext uri="{FF2B5EF4-FFF2-40B4-BE49-F238E27FC236}">
              <a16:creationId xmlns:a16="http://schemas.microsoft.com/office/drawing/2014/main" id="{A4142039-A64C-403E-93AE-5B866C9374C6}"/>
            </a:ext>
          </a:extLst>
        </xdr:cNvPr>
        <xdr:cNvGrpSpPr>
          <a:grpSpLocks/>
        </xdr:cNvGrpSpPr>
      </xdr:nvGrpSpPr>
      <xdr:grpSpPr bwMode="auto">
        <a:xfrm>
          <a:off x="1876425" y="7096125"/>
          <a:ext cx="2600325" cy="0"/>
          <a:chOff x="193" y="96"/>
          <a:chExt cx="273" cy="277"/>
        </a:xfrm>
      </xdr:grpSpPr>
      <xdr:sp macro="" textlink="">
        <xdr:nvSpPr>
          <xdr:cNvPr id="153" name="Rectangle 4260" descr="흰색 대리석">
            <a:extLst>
              <a:ext uri="{FF2B5EF4-FFF2-40B4-BE49-F238E27FC236}">
                <a16:creationId xmlns:a16="http://schemas.microsoft.com/office/drawing/2014/main" id="{11CB7A37-6DEF-68A7-AA39-F1216B36D1A0}"/>
              </a:ext>
            </a:extLst>
          </xdr:cNvPr>
          <xdr:cNvSpPr>
            <a:spLocks noChangeArrowheads="1"/>
          </xdr:cNvSpPr>
        </xdr:nvSpPr>
        <xdr:spPr bwMode="auto">
          <a:xfrm>
            <a:off x="193" y="96"/>
            <a:ext cx="273" cy="2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4" name="Rectangle 4262" descr="흰색 대리석">
            <a:extLst>
              <a:ext uri="{FF2B5EF4-FFF2-40B4-BE49-F238E27FC236}">
                <a16:creationId xmlns:a16="http://schemas.microsoft.com/office/drawing/2014/main" id="{17FF9079-D252-5E81-DF4F-CD15BA7720DE}"/>
              </a:ext>
            </a:extLst>
          </xdr:cNvPr>
          <xdr:cNvSpPr>
            <a:spLocks noChangeArrowheads="1"/>
          </xdr:cNvSpPr>
        </xdr:nvSpPr>
        <xdr:spPr bwMode="auto">
          <a:xfrm>
            <a:off x="193" y="351"/>
            <a:ext cx="273" cy="2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5" name="Rectangle 4263" descr="흰색 대리석">
            <a:extLst>
              <a:ext uri="{FF2B5EF4-FFF2-40B4-BE49-F238E27FC236}">
                <a16:creationId xmlns:a16="http://schemas.microsoft.com/office/drawing/2014/main" id="{0BB23450-0CE1-0B3E-E4E2-325E04B92E26}"/>
              </a:ext>
            </a:extLst>
          </xdr:cNvPr>
          <xdr:cNvSpPr>
            <a:spLocks noChangeArrowheads="1"/>
          </xdr:cNvSpPr>
        </xdr:nvSpPr>
        <xdr:spPr bwMode="auto">
          <a:xfrm>
            <a:off x="446" y="118"/>
            <a:ext cx="20" cy="235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" name="Rectangle 4264" descr="흰색 대리석">
            <a:extLst>
              <a:ext uri="{FF2B5EF4-FFF2-40B4-BE49-F238E27FC236}">
                <a16:creationId xmlns:a16="http://schemas.microsoft.com/office/drawing/2014/main" id="{67774F15-779A-8A89-5866-B573EE47E8E8}"/>
              </a:ext>
            </a:extLst>
          </xdr:cNvPr>
          <xdr:cNvSpPr>
            <a:spLocks noChangeArrowheads="1"/>
          </xdr:cNvSpPr>
        </xdr:nvSpPr>
        <xdr:spPr bwMode="auto">
          <a:xfrm>
            <a:off x="193" y="118"/>
            <a:ext cx="20" cy="235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" name="Rectangle 4265" descr="흰색 대리석">
            <a:extLst>
              <a:ext uri="{FF2B5EF4-FFF2-40B4-BE49-F238E27FC236}">
                <a16:creationId xmlns:a16="http://schemas.microsoft.com/office/drawing/2014/main" id="{A26600E1-8B8F-B616-4A01-7BA224064799}"/>
              </a:ext>
            </a:extLst>
          </xdr:cNvPr>
          <xdr:cNvSpPr>
            <a:spLocks noChangeArrowheads="1"/>
          </xdr:cNvSpPr>
        </xdr:nvSpPr>
        <xdr:spPr bwMode="auto">
          <a:xfrm rot="8100000">
            <a:off x="432" y="106"/>
            <a:ext cx="20" cy="3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8" name="Rectangle 4266" descr="흰색 대리석">
            <a:extLst>
              <a:ext uri="{FF2B5EF4-FFF2-40B4-BE49-F238E27FC236}">
                <a16:creationId xmlns:a16="http://schemas.microsoft.com/office/drawing/2014/main" id="{3ADE5282-BDDC-47D7-73FE-362554D0D987}"/>
              </a:ext>
            </a:extLst>
          </xdr:cNvPr>
          <xdr:cNvSpPr>
            <a:spLocks noChangeArrowheads="1"/>
          </xdr:cNvSpPr>
        </xdr:nvSpPr>
        <xdr:spPr bwMode="auto">
          <a:xfrm rot="8100000">
            <a:off x="205" y="329"/>
            <a:ext cx="20" cy="3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9" name="Rectangle 4267" descr="흰색 대리석">
            <a:extLst>
              <a:ext uri="{FF2B5EF4-FFF2-40B4-BE49-F238E27FC236}">
                <a16:creationId xmlns:a16="http://schemas.microsoft.com/office/drawing/2014/main" id="{4F102E33-5C25-6F08-7410-049B6AEA860E}"/>
              </a:ext>
            </a:extLst>
          </xdr:cNvPr>
          <xdr:cNvSpPr>
            <a:spLocks noChangeArrowheads="1"/>
          </xdr:cNvSpPr>
        </xdr:nvSpPr>
        <xdr:spPr bwMode="auto">
          <a:xfrm rot="-8100000">
            <a:off x="206" y="105"/>
            <a:ext cx="20" cy="3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0" name="Rectangle 4268" descr="흰색 대리석">
            <a:extLst>
              <a:ext uri="{FF2B5EF4-FFF2-40B4-BE49-F238E27FC236}">
                <a16:creationId xmlns:a16="http://schemas.microsoft.com/office/drawing/2014/main" id="{A7394113-FADF-4D8C-D798-73E620F1DC78}"/>
              </a:ext>
            </a:extLst>
          </xdr:cNvPr>
          <xdr:cNvSpPr>
            <a:spLocks noChangeArrowheads="1"/>
          </xdr:cNvSpPr>
        </xdr:nvSpPr>
        <xdr:spPr bwMode="auto">
          <a:xfrm rot="-8100000">
            <a:off x="433" y="332"/>
            <a:ext cx="20" cy="3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9</xdr:col>
      <xdr:colOff>9525</xdr:colOff>
      <xdr:row>62</xdr:row>
      <xdr:rowOff>161925</xdr:rowOff>
    </xdr:from>
    <xdr:to>
      <xdr:col>29</xdr:col>
      <xdr:colOff>38100</xdr:colOff>
      <xdr:row>87</xdr:row>
      <xdr:rowOff>85725</xdr:rowOff>
    </xdr:to>
    <xdr:pic>
      <xdr:nvPicPr>
        <xdr:cNvPr id="161" name="Picture 4255">
          <a:extLst>
            <a:ext uri="{FF2B5EF4-FFF2-40B4-BE49-F238E27FC236}">
              <a16:creationId xmlns:a16="http://schemas.microsoft.com/office/drawing/2014/main" id="{90F19002-80E8-4C19-A4A8-B0DA66303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096125"/>
          <a:ext cx="3648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162" name="Group 455">
          <a:extLst>
            <a:ext uri="{FF2B5EF4-FFF2-40B4-BE49-F238E27FC236}">
              <a16:creationId xmlns:a16="http://schemas.microsoft.com/office/drawing/2014/main" id="{0E6F3A52-7923-41BC-A976-C02FD36DE3C4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163" name="Line 456">
            <a:extLst>
              <a:ext uri="{FF2B5EF4-FFF2-40B4-BE49-F238E27FC236}">
                <a16:creationId xmlns:a16="http://schemas.microsoft.com/office/drawing/2014/main" id="{92ADB531-AE71-D02F-A14F-C1A9D1CE0CDD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" name="Line 457">
            <a:extLst>
              <a:ext uri="{FF2B5EF4-FFF2-40B4-BE49-F238E27FC236}">
                <a16:creationId xmlns:a16="http://schemas.microsoft.com/office/drawing/2014/main" id="{5317932E-8761-B94F-17DD-AD6DE4807C65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" name="Line 458">
            <a:extLst>
              <a:ext uri="{FF2B5EF4-FFF2-40B4-BE49-F238E27FC236}">
                <a16:creationId xmlns:a16="http://schemas.microsoft.com/office/drawing/2014/main" id="{CA9013AD-8E4A-B972-88FB-50F5A5E77924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" name="Line 459">
            <a:extLst>
              <a:ext uri="{FF2B5EF4-FFF2-40B4-BE49-F238E27FC236}">
                <a16:creationId xmlns:a16="http://schemas.microsoft.com/office/drawing/2014/main" id="{656652A7-AC05-3BFC-CC4A-3828E663CA71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167" name="Group 495">
          <a:extLst>
            <a:ext uri="{FF2B5EF4-FFF2-40B4-BE49-F238E27FC236}">
              <a16:creationId xmlns:a16="http://schemas.microsoft.com/office/drawing/2014/main" id="{1EF49A92-F08B-4B15-85C5-4AFEB977A244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168" name="Line 496">
            <a:extLst>
              <a:ext uri="{FF2B5EF4-FFF2-40B4-BE49-F238E27FC236}">
                <a16:creationId xmlns:a16="http://schemas.microsoft.com/office/drawing/2014/main" id="{D6C65AC4-1A90-A9C5-84EC-6872F4EC8CF7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" name="Line 497">
            <a:extLst>
              <a:ext uri="{FF2B5EF4-FFF2-40B4-BE49-F238E27FC236}">
                <a16:creationId xmlns:a16="http://schemas.microsoft.com/office/drawing/2014/main" id="{F79D1A83-B1EF-2827-B2D0-6B90E8E8E94F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" name="Line 498">
            <a:extLst>
              <a:ext uri="{FF2B5EF4-FFF2-40B4-BE49-F238E27FC236}">
                <a16:creationId xmlns:a16="http://schemas.microsoft.com/office/drawing/2014/main" id="{CB79A3E8-EC50-EBE2-5104-C6A654189716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" name="Line 499">
            <a:extLst>
              <a:ext uri="{FF2B5EF4-FFF2-40B4-BE49-F238E27FC236}">
                <a16:creationId xmlns:a16="http://schemas.microsoft.com/office/drawing/2014/main" id="{C18B27CC-0627-EF18-D0FC-65C33A46D750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66675</xdr:colOff>
      <xdr:row>44</xdr:row>
      <xdr:rowOff>0</xdr:rowOff>
    </xdr:from>
    <xdr:to>
      <xdr:col>24</xdr:col>
      <xdr:colOff>133350</xdr:colOff>
      <xdr:row>44</xdr:row>
      <xdr:rowOff>0</xdr:rowOff>
    </xdr:to>
    <xdr:grpSp>
      <xdr:nvGrpSpPr>
        <xdr:cNvPr id="172" name="Group 4270">
          <a:extLst>
            <a:ext uri="{FF2B5EF4-FFF2-40B4-BE49-F238E27FC236}">
              <a16:creationId xmlns:a16="http://schemas.microsoft.com/office/drawing/2014/main" id="{2120304C-E583-44AC-A5C5-2F44AB1EE170}"/>
            </a:ext>
          </a:extLst>
        </xdr:cNvPr>
        <xdr:cNvGrpSpPr>
          <a:grpSpLocks/>
        </xdr:cNvGrpSpPr>
      </xdr:nvGrpSpPr>
      <xdr:grpSpPr bwMode="auto">
        <a:xfrm>
          <a:off x="1876425" y="7096125"/>
          <a:ext cx="2600325" cy="0"/>
          <a:chOff x="193" y="96"/>
          <a:chExt cx="273" cy="277"/>
        </a:xfrm>
      </xdr:grpSpPr>
      <xdr:sp macro="" textlink="">
        <xdr:nvSpPr>
          <xdr:cNvPr id="173" name="Rectangle 4260" descr="흰색 대리석">
            <a:extLst>
              <a:ext uri="{FF2B5EF4-FFF2-40B4-BE49-F238E27FC236}">
                <a16:creationId xmlns:a16="http://schemas.microsoft.com/office/drawing/2014/main" id="{1ACC875A-C473-9793-8C85-F5BD34E36A53}"/>
              </a:ext>
            </a:extLst>
          </xdr:cNvPr>
          <xdr:cNvSpPr>
            <a:spLocks noChangeArrowheads="1"/>
          </xdr:cNvSpPr>
        </xdr:nvSpPr>
        <xdr:spPr bwMode="auto">
          <a:xfrm>
            <a:off x="193" y="96"/>
            <a:ext cx="273" cy="2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" name="Rectangle 4262" descr="흰색 대리석">
            <a:extLst>
              <a:ext uri="{FF2B5EF4-FFF2-40B4-BE49-F238E27FC236}">
                <a16:creationId xmlns:a16="http://schemas.microsoft.com/office/drawing/2014/main" id="{63AE397F-0B79-283E-5DD9-143204F704E3}"/>
              </a:ext>
            </a:extLst>
          </xdr:cNvPr>
          <xdr:cNvSpPr>
            <a:spLocks noChangeArrowheads="1"/>
          </xdr:cNvSpPr>
        </xdr:nvSpPr>
        <xdr:spPr bwMode="auto">
          <a:xfrm>
            <a:off x="193" y="351"/>
            <a:ext cx="273" cy="2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5" name="Rectangle 4263" descr="흰색 대리석">
            <a:extLst>
              <a:ext uri="{FF2B5EF4-FFF2-40B4-BE49-F238E27FC236}">
                <a16:creationId xmlns:a16="http://schemas.microsoft.com/office/drawing/2014/main" id="{E1943CD2-4B84-E003-F17D-C8A0A51C3FBC}"/>
              </a:ext>
            </a:extLst>
          </xdr:cNvPr>
          <xdr:cNvSpPr>
            <a:spLocks noChangeArrowheads="1"/>
          </xdr:cNvSpPr>
        </xdr:nvSpPr>
        <xdr:spPr bwMode="auto">
          <a:xfrm>
            <a:off x="446" y="118"/>
            <a:ext cx="20" cy="235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6" name="Rectangle 4264" descr="흰색 대리석">
            <a:extLst>
              <a:ext uri="{FF2B5EF4-FFF2-40B4-BE49-F238E27FC236}">
                <a16:creationId xmlns:a16="http://schemas.microsoft.com/office/drawing/2014/main" id="{0470E955-9A0C-FB3B-067B-C91288975B25}"/>
              </a:ext>
            </a:extLst>
          </xdr:cNvPr>
          <xdr:cNvSpPr>
            <a:spLocks noChangeArrowheads="1"/>
          </xdr:cNvSpPr>
        </xdr:nvSpPr>
        <xdr:spPr bwMode="auto">
          <a:xfrm>
            <a:off x="193" y="118"/>
            <a:ext cx="20" cy="235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7" name="Rectangle 4265" descr="흰색 대리석">
            <a:extLst>
              <a:ext uri="{FF2B5EF4-FFF2-40B4-BE49-F238E27FC236}">
                <a16:creationId xmlns:a16="http://schemas.microsoft.com/office/drawing/2014/main" id="{C0456C25-4036-6AB0-37B1-EAF4A7CA635D}"/>
              </a:ext>
            </a:extLst>
          </xdr:cNvPr>
          <xdr:cNvSpPr>
            <a:spLocks noChangeArrowheads="1"/>
          </xdr:cNvSpPr>
        </xdr:nvSpPr>
        <xdr:spPr bwMode="auto">
          <a:xfrm rot="8100000">
            <a:off x="432" y="106"/>
            <a:ext cx="20" cy="3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8" name="Rectangle 4266" descr="흰색 대리석">
            <a:extLst>
              <a:ext uri="{FF2B5EF4-FFF2-40B4-BE49-F238E27FC236}">
                <a16:creationId xmlns:a16="http://schemas.microsoft.com/office/drawing/2014/main" id="{0AC809CD-10C5-3C9A-B72D-310E60AC1A50}"/>
              </a:ext>
            </a:extLst>
          </xdr:cNvPr>
          <xdr:cNvSpPr>
            <a:spLocks noChangeArrowheads="1"/>
          </xdr:cNvSpPr>
        </xdr:nvSpPr>
        <xdr:spPr bwMode="auto">
          <a:xfrm rot="8100000">
            <a:off x="205" y="329"/>
            <a:ext cx="20" cy="3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9" name="Rectangle 4267" descr="흰색 대리석">
            <a:extLst>
              <a:ext uri="{FF2B5EF4-FFF2-40B4-BE49-F238E27FC236}">
                <a16:creationId xmlns:a16="http://schemas.microsoft.com/office/drawing/2014/main" id="{0B2D77F7-18D9-C5F6-9246-53530CC94C3F}"/>
              </a:ext>
            </a:extLst>
          </xdr:cNvPr>
          <xdr:cNvSpPr>
            <a:spLocks noChangeArrowheads="1"/>
          </xdr:cNvSpPr>
        </xdr:nvSpPr>
        <xdr:spPr bwMode="auto">
          <a:xfrm rot="-8100000">
            <a:off x="206" y="105"/>
            <a:ext cx="20" cy="3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0" name="Rectangle 4268" descr="흰색 대리석">
            <a:extLst>
              <a:ext uri="{FF2B5EF4-FFF2-40B4-BE49-F238E27FC236}">
                <a16:creationId xmlns:a16="http://schemas.microsoft.com/office/drawing/2014/main" id="{BE8710BF-DC04-5226-E12B-693A9AE892BA}"/>
              </a:ext>
            </a:extLst>
          </xdr:cNvPr>
          <xdr:cNvSpPr>
            <a:spLocks noChangeArrowheads="1"/>
          </xdr:cNvSpPr>
        </xdr:nvSpPr>
        <xdr:spPr bwMode="auto">
          <a:xfrm rot="-8100000">
            <a:off x="433" y="332"/>
            <a:ext cx="20" cy="3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9</xdr:col>
      <xdr:colOff>28575</xdr:colOff>
      <xdr:row>120</xdr:row>
      <xdr:rowOff>9525</xdr:rowOff>
    </xdr:from>
    <xdr:to>
      <xdr:col>29</xdr:col>
      <xdr:colOff>57150</xdr:colOff>
      <xdr:row>144</xdr:row>
      <xdr:rowOff>104775</xdr:rowOff>
    </xdr:to>
    <xdr:pic>
      <xdr:nvPicPr>
        <xdr:cNvPr id="181" name="Picture 4255">
          <a:extLst>
            <a:ext uri="{FF2B5EF4-FFF2-40B4-BE49-F238E27FC236}">
              <a16:creationId xmlns:a16="http://schemas.microsoft.com/office/drawing/2014/main" id="{688A259E-268D-4B14-94D4-7A0BBC1B9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7096125"/>
          <a:ext cx="3648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182" name="Group 455">
          <a:extLst>
            <a:ext uri="{FF2B5EF4-FFF2-40B4-BE49-F238E27FC236}">
              <a16:creationId xmlns:a16="http://schemas.microsoft.com/office/drawing/2014/main" id="{9D9BD0CC-4278-4019-8F76-A5A363DCBB87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183" name="Line 456">
            <a:extLst>
              <a:ext uri="{FF2B5EF4-FFF2-40B4-BE49-F238E27FC236}">
                <a16:creationId xmlns:a16="http://schemas.microsoft.com/office/drawing/2014/main" id="{87844207-993D-04B2-F987-33E17B97003F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" name="Line 457">
            <a:extLst>
              <a:ext uri="{FF2B5EF4-FFF2-40B4-BE49-F238E27FC236}">
                <a16:creationId xmlns:a16="http://schemas.microsoft.com/office/drawing/2014/main" id="{45E39C40-6763-0941-61C1-4EDB30EDEC1C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" name="Line 458">
            <a:extLst>
              <a:ext uri="{FF2B5EF4-FFF2-40B4-BE49-F238E27FC236}">
                <a16:creationId xmlns:a16="http://schemas.microsoft.com/office/drawing/2014/main" id="{480E5B7C-EAE8-122B-A446-7B2C41B6906F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" name="Line 459">
            <a:extLst>
              <a:ext uri="{FF2B5EF4-FFF2-40B4-BE49-F238E27FC236}">
                <a16:creationId xmlns:a16="http://schemas.microsoft.com/office/drawing/2014/main" id="{EE5889F1-BCCF-F614-5B65-98B0950BE96D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187" name="Group 495">
          <a:extLst>
            <a:ext uri="{FF2B5EF4-FFF2-40B4-BE49-F238E27FC236}">
              <a16:creationId xmlns:a16="http://schemas.microsoft.com/office/drawing/2014/main" id="{ECFD3B00-6821-4063-A175-0285B64319F9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188" name="Line 496">
            <a:extLst>
              <a:ext uri="{FF2B5EF4-FFF2-40B4-BE49-F238E27FC236}">
                <a16:creationId xmlns:a16="http://schemas.microsoft.com/office/drawing/2014/main" id="{35556867-7210-1784-C1CE-0D228EB727BF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" name="Line 497">
            <a:extLst>
              <a:ext uri="{FF2B5EF4-FFF2-40B4-BE49-F238E27FC236}">
                <a16:creationId xmlns:a16="http://schemas.microsoft.com/office/drawing/2014/main" id="{D8D3A96D-8A52-9D9C-1186-BA9BE3DA7D6E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" name="Line 498">
            <a:extLst>
              <a:ext uri="{FF2B5EF4-FFF2-40B4-BE49-F238E27FC236}">
                <a16:creationId xmlns:a16="http://schemas.microsoft.com/office/drawing/2014/main" id="{571ADF2D-B572-3F3A-F264-C94ACEFFE89F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" name="Line 499">
            <a:extLst>
              <a:ext uri="{FF2B5EF4-FFF2-40B4-BE49-F238E27FC236}">
                <a16:creationId xmlns:a16="http://schemas.microsoft.com/office/drawing/2014/main" id="{B821E6A0-C52B-31FF-FF93-740112B3E156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95250</xdr:colOff>
      <xdr:row>44</xdr:row>
      <xdr:rowOff>0</xdr:rowOff>
    </xdr:from>
    <xdr:to>
      <xdr:col>24</xdr:col>
      <xdr:colOff>161925</xdr:colOff>
      <xdr:row>44</xdr:row>
      <xdr:rowOff>0</xdr:rowOff>
    </xdr:to>
    <xdr:grpSp>
      <xdr:nvGrpSpPr>
        <xdr:cNvPr id="192" name="Group 4270">
          <a:extLst>
            <a:ext uri="{FF2B5EF4-FFF2-40B4-BE49-F238E27FC236}">
              <a16:creationId xmlns:a16="http://schemas.microsoft.com/office/drawing/2014/main" id="{53FB43EE-940E-4713-B04D-0E965064563F}"/>
            </a:ext>
          </a:extLst>
        </xdr:cNvPr>
        <xdr:cNvGrpSpPr>
          <a:grpSpLocks/>
        </xdr:cNvGrpSpPr>
      </xdr:nvGrpSpPr>
      <xdr:grpSpPr bwMode="auto">
        <a:xfrm>
          <a:off x="1905000" y="7096125"/>
          <a:ext cx="2600325" cy="0"/>
          <a:chOff x="193" y="96"/>
          <a:chExt cx="273" cy="277"/>
        </a:xfrm>
      </xdr:grpSpPr>
      <xdr:sp macro="" textlink="">
        <xdr:nvSpPr>
          <xdr:cNvPr id="193" name="Rectangle 4260" descr="흰색 대리석">
            <a:extLst>
              <a:ext uri="{FF2B5EF4-FFF2-40B4-BE49-F238E27FC236}">
                <a16:creationId xmlns:a16="http://schemas.microsoft.com/office/drawing/2014/main" id="{7BB34105-98CF-7D80-D2F9-D23131A33405}"/>
              </a:ext>
            </a:extLst>
          </xdr:cNvPr>
          <xdr:cNvSpPr>
            <a:spLocks noChangeArrowheads="1"/>
          </xdr:cNvSpPr>
        </xdr:nvSpPr>
        <xdr:spPr bwMode="auto">
          <a:xfrm>
            <a:off x="193" y="96"/>
            <a:ext cx="273" cy="2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4" name="Rectangle 4262" descr="흰색 대리석">
            <a:extLst>
              <a:ext uri="{FF2B5EF4-FFF2-40B4-BE49-F238E27FC236}">
                <a16:creationId xmlns:a16="http://schemas.microsoft.com/office/drawing/2014/main" id="{CA93CD6E-D144-5539-E830-0687B984CD4B}"/>
              </a:ext>
            </a:extLst>
          </xdr:cNvPr>
          <xdr:cNvSpPr>
            <a:spLocks noChangeArrowheads="1"/>
          </xdr:cNvSpPr>
        </xdr:nvSpPr>
        <xdr:spPr bwMode="auto">
          <a:xfrm>
            <a:off x="193" y="351"/>
            <a:ext cx="273" cy="2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5" name="Rectangle 4263" descr="흰색 대리석">
            <a:extLst>
              <a:ext uri="{FF2B5EF4-FFF2-40B4-BE49-F238E27FC236}">
                <a16:creationId xmlns:a16="http://schemas.microsoft.com/office/drawing/2014/main" id="{8D4184EC-F2EF-C353-BC2B-6EFB19F55DB2}"/>
              </a:ext>
            </a:extLst>
          </xdr:cNvPr>
          <xdr:cNvSpPr>
            <a:spLocks noChangeArrowheads="1"/>
          </xdr:cNvSpPr>
        </xdr:nvSpPr>
        <xdr:spPr bwMode="auto">
          <a:xfrm>
            <a:off x="446" y="118"/>
            <a:ext cx="20" cy="235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6" name="Rectangle 4264" descr="흰색 대리석">
            <a:extLst>
              <a:ext uri="{FF2B5EF4-FFF2-40B4-BE49-F238E27FC236}">
                <a16:creationId xmlns:a16="http://schemas.microsoft.com/office/drawing/2014/main" id="{6EB7547A-EFA7-8084-79B0-97B34D5D9ACF}"/>
              </a:ext>
            </a:extLst>
          </xdr:cNvPr>
          <xdr:cNvSpPr>
            <a:spLocks noChangeArrowheads="1"/>
          </xdr:cNvSpPr>
        </xdr:nvSpPr>
        <xdr:spPr bwMode="auto">
          <a:xfrm>
            <a:off x="193" y="118"/>
            <a:ext cx="20" cy="235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7" name="Rectangle 4265" descr="흰색 대리석">
            <a:extLst>
              <a:ext uri="{FF2B5EF4-FFF2-40B4-BE49-F238E27FC236}">
                <a16:creationId xmlns:a16="http://schemas.microsoft.com/office/drawing/2014/main" id="{AA1422E3-1C1D-FACD-755F-98BF2EBF944D}"/>
              </a:ext>
            </a:extLst>
          </xdr:cNvPr>
          <xdr:cNvSpPr>
            <a:spLocks noChangeArrowheads="1"/>
          </xdr:cNvSpPr>
        </xdr:nvSpPr>
        <xdr:spPr bwMode="auto">
          <a:xfrm rot="8100000">
            <a:off x="432" y="106"/>
            <a:ext cx="20" cy="3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8" name="Rectangle 4266" descr="흰색 대리석">
            <a:extLst>
              <a:ext uri="{FF2B5EF4-FFF2-40B4-BE49-F238E27FC236}">
                <a16:creationId xmlns:a16="http://schemas.microsoft.com/office/drawing/2014/main" id="{FD8AD806-0D52-67D0-1572-74D3AEACEE1A}"/>
              </a:ext>
            </a:extLst>
          </xdr:cNvPr>
          <xdr:cNvSpPr>
            <a:spLocks noChangeArrowheads="1"/>
          </xdr:cNvSpPr>
        </xdr:nvSpPr>
        <xdr:spPr bwMode="auto">
          <a:xfrm rot="8100000">
            <a:off x="205" y="329"/>
            <a:ext cx="20" cy="3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9" name="Rectangle 4267" descr="흰색 대리석">
            <a:extLst>
              <a:ext uri="{FF2B5EF4-FFF2-40B4-BE49-F238E27FC236}">
                <a16:creationId xmlns:a16="http://schemas.microsoft.com/office/drawing/2014/main" id="{53862E03-16FA-317A-05DC-CE5211A9B916}"/>
              </a:ext>
            </a:extLst>
          </xdr:cNvPr>
          <xdr:cNvSpPr>
            <a:spLocks noChangeArrowheads="1"/>
          </xdr:cNvSpPr>
        </xdr:nvSpPr>
        <xdr:spPr bwMode="auto">
          <a:xfrm rot="-8100000">
            <a:off x="206" y="105"/>
            <a:ext cx="20" cy="3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0" name="Rectangle 4268" descr="흰색 대리석">
            <a:extLst>
              <a:ext uri="{FF2B5EF4-FFF2-40B4-BE49-F238E27FC236}">
                <a16:creationId xmlns:a16="http://schemas.microsoft.com/office/drawing/2014/main" id="{092D6BEA-4183-EA91-967F-9F7B1421DA58}"/>
              </a:ext>
            </a:extLst>
          </xdr:cNvPr>
          <xdr:cNvSpPr>
            <a:spLocks noChangeArrowheads="1"/>
          </xdr:cNvSpPr>
        </xdr:nvSpPr>
        <xdr:spPr bwMode="auto">
          <a:xfrm rot="-8100000">
            <a:off x="433" y="332"/>
            <a:ext cx="20" cy="32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9</xdr:col>
      <xdr:colOff>47625</xdr:colOff>
      <xdr:row>177</xdr:row>
      <xdr:rowOff>38100</xdr:rowOff>
    </xdr:from>
    <xdr:to>
      <xdr:col>29</xdr:col>
      <xdr:colOff>76200</xdr:colOff>
      <xdr:row>201</xdr:row>
      <xdr:rowOff>133350</xdr:rowOff>
    </xdr:to>
    <xdr:pic>
      <xdr:nvPicPr>
        <xdr:cNvPr id="201" name="Picture 4255">
          <a:extLst>
            <a:ext uri="{FF2B5EF4-FFF2-40B4-BE49-F238E27FC236}">
              <a16:creationId xmlns:a16="http://schemas.microsoft.com/office/drawing/2014/main" id="{ADE206E6-D7F6-447B-8BF9-0207E82BF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7096125"/>
          <a:ext cx="3648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202" name="Group 455">
          <a:extLst>
            <a:ext uri="{FF2B5EF4-FFF2-40B4-BE49-F238E27FC236}">
              <a16:creationId xmlns:a16="http://schemas.microsoft.com/office/drawing/2014/main" id="{1B53400B-8A33-4B73-A823-4B0DE6780DD0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203" name="Line 456">
            <a:extLst>
              <a:ext uri="{FF2B5EF4-FFF2-40B4-BE49-F238E27FC236}">
                <a16:creationId xmlns:a16="http://schemas.microsoft.com/office/drawing/2014/main" id="{B2810EFC-3C62-B7F2-BFBC-63D277630BAC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" name="Line 457">
            <a:extLst>
              <a:ext uri="{FF2B5EF4-FFF2-40B4-BE49-F238E27FC236}">
                <a16:creationId xmlns:a16="http://schemas.microsoft.com/office/drawing/2014/main" id="{D3E4E147-525F-9528-ACFB-DE0E43B5CFC6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" name="Line 458">
            <a:extLst>
              <a:ext uri="{FF2B5EF4-FFF2-40B4-BE49-F238E27FC236}">
                <a16:creationId xmlns:a16="http://schemas.microsoft.com/office/drawing/2014/main" id="{D1557C0D-1833-23F6-25BD-91ECE4A0FD5E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" name="Line 459">
            <a:extLst>
              <a:ext uri="{FF2B5EF4-FFF2-40B4-BE49-F238E27FC236}">
                <a16:creationId xmlns:a16="http://schemas.microsoft.com/office/drawing/2014/main" id="{684B81AA-B6F9-5128-05F5-4BEE57EECABE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0</xdr:colOff>
      <xdr:row>44</xdr:row>
      <xdr:rowOff>0</xdr:rowOff>
    </xdr:to>
    <xdr:grpSp>
      <xdr:nvGrpSpPr>
        <xdr:cNvPr id="207" name="Group 495">
          <a:extLst>
            <a:ext uri="{FF2B5EF4-FFF2-40B4-BE49-F238E27FC236}">
              <a16:creationId xmlns:a16="http://schemas.microsoft.com/office/drawing/2014/main" id="{0F66A0D6-AD3C-48B4-AAAE-4439A233D146}"/>
            </a:ext>
          </a:extLst>
        </xdr:cNvPr>
        <xdr:cNvGrpSpPr>
          <a:grpSpLocks/>
        </xdr:cNvGrpSpPr>
      </xdr:nvGrpSpPr>
      <xdr:grpSpPr bwMode="auto">
        <a:xfrm>
          <a:off x="8143875" y="7096125"/>
          <a:ext cx="0" cy="0"/>
          <a:chOff x="393" y="616"/>
          <a:chExt cx="19" cy="17"/>
        </a:xfrm>
      </xdr:grpSpPr>
      <xdr:sp macro="" textlink="">
        <xdr:nvSpPr>
          <xdr:cNvPr id="208" name="Line 496">
            <a:extLst>
              <a:ext uri="{FF2B5EF4-FFF2-40B4-BE49-F238E27FC236}">
                <a16:creationId xmlns:a16="http://schemas.microsoft.com/office/drawing/2014/main" id="{318B82F0-7D9A-D7D8-9784-5DF2857A3F58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616"/>
            <a:ext cx="3" cy="1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" name="Line 497">
            <a:extLst>
              <a:ext uri="{FF2B5EF4-FFF2-40B4-BE49-F238E27FC236}">
                <a16:creationId xmlns:a16="http://schemas.microsoft.com/office/drawing/2014/main" id="{BB3B389B-88A7-99C8-CAB3-5D6D0E3B8788}"/>
              </a:ext>
            </a:extLst>
          </xdr:cNvPr>
          <xdr:cNvSpPr>
            <a:spLocks noChangeShapeType="1"/>
          </xdr:cNvSpPr>
        </xdr:nvSpPr>
        <xdr:spPr bwMode="auto">
          <a:xfrm>
            <a:off x="399" y="616"/>
            <a:ext cx="1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" name="Line 498">
            <a:extLst>
              <a:ext uri="{FF2B5EF4-FFF2-40B4-BE49-F238E27FC236}">
                <a16:creationId xmlns:a16="http://schemas.microsoft.com/office/drawing/2014/main" id="{1CC3D3BB-A587-15C7-6ED5-A34A2C7D3F17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4" y="624"/>
            <a:ext cx="2" cy="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" name="Line 499">
            <a:extLst>
              <a:ext uri="{FF2B5EF4-FFF2-40B4-BE49-F238E27FC236}">
                <a16:creationId xmlns:a16="http://schemas.microsoft.com/office/drawing/2014/main" id="{60D6A6D4-460D-96AE-DBCA-54B921616688}"/>
              </a:ext>
            </a:extLst>
          </xdr:cNvPr>
          <xdr:cNvSpPr>
            <a:spLocks noChangeShapeType="1"/>
          </xdr:cNvSpPr>
        </xdr:nvSpPr>
        <xdr:spPr bwMode="auto">
          <a:xfrm flipH="1">
            <a:off x="393" y="624"/>
            <a:ext cx="1" cy="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OneDrive\&#48148;&#53461;%20&#54868;&#47732;\&#50724;&#44257;2&#44368;\2023.12.01%20&#49464;&#51333;-&#50504;&#49457;%20&#44256;&#49549;&#46020;&#47196;%20&#50689;&#50629;&#49548;&#44396;&#44036;%20&#44060;&#49440;%20&#49892;&#49884;&#49444;&#44228;&#50857;&#50669;(&#50724;&#44257;2&#44368;)-&#45796;&#50928;&#48148;\2023.12.11%20&#49464;&#51333;-&#50504;&#49457;%20&#44256;&#49549;&#46020;&#47196;%20&#50689;&#50629;&#49548;&#44396;&#44036;%20&#44060;&#49440;%20&#49892;&#49884;&#49444;&#44228;&#50857;&#50669;(&#50724;&#44257;2&#44368;)-&#45796;&#50928;&#48148;\P.C%20BOX%20&#49688;&#47049;.xlsx" TargetMode="External"/><Relationship Id="rId1" Type="http://schemas.openxmlformats.org/officeDocument/2006/relationships/externalLinkPath" Target="&#50724;&#44257;2&#44368;/2023.12.01%20&#49464;&#51333;-&#50504;&#49457;%20&#44256;&#49549;&#46020;&#47196;%20&#50689;&#50629;&#49548;&#44396;&#44036;%20&#44060;&#49440;%20&#49892;&#49884;&#49444;&#44228;&#50857;&#50669;(&#50724;&#44257;2&#44368;)-&#45796;&#50928;&#48148;/2023.12.11%20&#49464;&#51333;-&#50504;&#49457;%20&#44256;&#49549;&#46020;&#47196;%20&#50689;&#50629;&#49548;&#44396;&#44036;%20&#44060;&#49440;%20&#49892;&#49884;&#49444;&#44228;&#50857;&#50669;(&#50724;&#44257;2&#44368;)-&#45796;&#50928;&#48148;/P.C%20BOX%20&#49688;&#4704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표지"/>
      <sheetName val="수량집계"/>
      <sheetName val="암거관로 집계표"/>
      <sheetName val="관로 및 토피별"/>
      <sheetName val="1련BOX 3000x2500"/>
      <sheetName val="난간벽 집계표"/>
      <sheetName val="시,종점부 난간벽 산출근거"/>
      <sheetName val="Sheet1"/>
    </sheetNames>
    <sheetDataSet>
      <sheetData sheetId="0"/>
      <sheetData sheetId="1"/>
      <sheetData sheetId="2"/>
      <sheetData sheetId="3">
        <row r="6">
          <cell r="C6">
            <v>0</v>
          </cell>
          <cell r="E6">
            <v>2.1950000000000003</v>
          </cell>
          <cell r="G6">
            <v>0</v>
          </cell>
          <cell r="I6">
            <v>0</v>
          </cell>
        </row>
        <row r="9">
          <cell r="C9">
            <v>64</v>
          </cell>
          <cell r="E9">
            <v>1.5</v>
          </cell>
          <cell r="G9">
            <v>0</v>
          </cell>
          <cell r="I9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1E98D-BEE6-4C8D-BEDE-8EE71548723D}">
  <dimension ref="A1:AW233"/>
  <sheetViews>
    <sheetView tabSelected="1" view="pageBreakPreview" zoomScaleNormal="100" zoomScaleSheetLayoutView="100" workbookViewId="0">
      <selection activeCell="P1" sqref="O1:P1"/>
    </sheetView>
  </sheetViews>
  <sheetFormatPr defaultColWidth="3.75" defaultRowHeight="21.95" customHeight="1" outlineLevelRow="1" x14ac:dyDescent="0.15"/>
  <cols>
    <col min="1" max="22" width="2.375" style="55" customWidth="1"/>
    <col min="23" max="45" width="2.375" style="143" customWidth="1"/>
    <col min="46" max="55" width="2.375" style="55" customWidth="1"/>
    <col min="56" max="16384" width="3.75" style="55"/>
  </cols>
  <sheetData>
    <row r="1" spans="1:48" s="8" customFormat="1" ht="42.75" customHeight="1" x14ac:dyDescent="0.25">
      <c r="A1" s="1"/>
      <c r="B1" s="2"/>
      <c r="C1" s="3"/>
      <c r="D1" s="3"/>
      <c r="E1" s="3"/>
      <c r="F1" s="2" t="s">
        <v>0</v>
      </c>
      <c r="G1" s="3"/>
      <c r="H1" s="3"/>
      <c r="I1" s="3"/>
      <c r="J1" s="3"/>
      <c r="K1" s="3"/>
      <c r="L1" s="2" t="s">
        <v>1</v>
      </c>
      <c r="M1" s="3"/>
      <c r="N1" s="3"/>
      <c r="O1" s="4">
        <f>AS14</f>
        <v>3</v>
      </c>
      <c r="P1" s="4"/>
      <c r="Q1" s="4"/>
      <c r="R1" s="5" t="s">
        <v>2</v>
      </c>
      <c r="S1" s="3"/>
      <c r="T1" s="6">
        <f>AS15</f>
        <v>2.5</v>
      </c>
      <c r="U1" s="6"/>
      <c r="V1" s="6"/>
      <c r="W1" s="6"/>
      <c r="X1" s="2" t="s">
        <v>3</v>
      </c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7"/>
    </row>
    <row r="2" spans="1:48" s="11" customFormat="1" ht="12" customHeight="1" x14ac:dyDescent="0.15">
      <c r="A2" s="9"/>
      <c r="B2" s="10"/>
      <c r="C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2"/>
      <c r="U2" s="13"/>
      <c r="AK2" s="14"/>
    </row>
    <row r="3" spans="1:48" s="11" customFormat="1" ht="12" customHeight="1" x14ac:dyDescent="0.15">
      <c r="A3" s="9"/>
      <c r="B3" s="10"/>
      <c r="C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2"/>
      <c r="U3" s="13"/>
      <c r="AA3" s="15">
        <f>AS9</f>
        <v>0.36</v>
      </c>
      <c r="AB3" s="15"/>
      <c r="AK3" s="14"/>
    </row>
    <row r="4" spans="1:48" s="11" customFormat="1" ht="12" customHeight="1" x14ac:dyDescent="0.15">
      <c r="A4" s="9"/>
      <c r="B4" s="10"/>
      <c r="C4" s="10"/>
      <c r="F4" s="10"/>
      <c r="G4" s="10"/>
      <c r="H4" s="10"/>
      <c r="I4" s="10"/>
      <c r="J4" s="10"/>
      <c r="K4" s="10"/>
      <c r="L4" s="10"/>
      <c r="M4" s="10"/>
      <c r="N4" s="16"/>
      <c r="O4" s="10"/>
      <c r="P4" s="10"/>
      <c r="Q4" s="10"/>
      <c r="R4" s="10"/>
      <c r="S4" s="10"/>
      <c r="T4" s="12"/>
      <c r="U4" s="13"/>
      <c r="AA4" s="15"/>
      <c r="AB4" s="15"/>
      <c r="AK4" s="14"/>
    </row>
    <row r="5" spans="1:48" s="11" customFormat="1" ht="12" customHeight="1" x14ac:dyDescent="0.15">
      <c r="A5" s="9"/>
      <c r="B5" s="10"/>
      <c r="C5" s="10"/>
      <c r="F5" s="10"/>
      <c r="G5" s="10"/>
      <c r="H5" s="10"/>
      <c r="I5" s="10"/>
      <c r="J5" s="10"/>
      <c r="O5" s="10"/>
      <c r="P5" s="10"/>
      <c r="Q5" s="10"/>
      <c r="R5" s="10"/>
      <c r="S5" s="10"/>
      <c r="T5" s="12"/>
      <c r="U5" s="13"/>
      <c r="AA5" s="15"/>
      <c r="AB5" s="15"/>
      <c r="AK5" s="14"/>
    </row>
    <row r="6" spans="1:48" s="11" customFormat="1" ht="12" customHeight="1" x14ac:dyDescent="0.15">
      <c r="A6" s="9"/>
      <c r="B6" s="10"/>
      <c r="C6" s="10"/>
      <c r="F6" s="10"/>
      <c r="G6" s="10"/>
      <c r="H6" s="10"/>
      <c r="I6" s="10"/>
      <c r="K6" s="10"/>
      <c r="L6" s="10"/>
      <c r="M6" s="10"/>
      <c r="N6" s="10"/>
      <c r="O6" s="10"/>
      <c r="P6" s="10"/>
      <c r="Q6" s="10"/>
      <c r="R6" s="10"/>
      <c r="S6" s="10"/>
      <c r="T6" s="12"/>
      <c r="U6" s="13"/>
      <c r="AA6" s="15"/>
      <c r="AB6" s="15"/>
      <c r="AK6" s="14"/>
    </row>
    <row r="7" spans="1:48" s="11" customFormat="1" ht="12" customHeight="1" x14ac:dyDescent="0.15">
      <c r="A7" s="9"/>
      <c r="B7" s="10"/>
      <c r="C7" s="10"/>
      <c r="F7" s="17"/>
      <c r="G7" s="10"/>
      <c r="H7" s="10"/>
      <c r="I7" s="10"/>
      <c r="J7" s="10"/>
      <c r="K7" s="10"/>
      <c r="L7" s="10"/>
      <c r="AK7" s="14"/>
      <c r="AN7" s="11" t="s">
        <v>4</v>
      </c>
    </row>
    <row r="8" spans="1:48" s="11" customFormat="1" ht="12" customHeight="1" x14ac:dyDescent="0.15">
      <c r="A8" s="9"/>
      <c r="B8" s="10"/>
      <c r="C8" s="10"/>
      <c r="F8" s="17"/>
      <c r="G8" s="10"/>
      <c r="H8" s="10"/>
      <c r="I8" s="18"/>
      <c r="J8" s="10"/>
      <c r="K8" s="10"/>
      <c r="L8" s="10"/>
      <c r="M8" s="10"/>
      <c r="N8" s="10"/>
      <c r="O8" s="10"/>
      <c r="P8" s="10"/>
      <c r="Q8" s="18"/>
      <c r="R8" s="10"/>
      <c r="S8" s="10"/>
      <c r="T8" s="12"/>
      <c r="U8" s="13"/>
      <c r="AK8" s="14"/>
    </row>
    <row r="9" spans="1:48" s="11" customFormat="1" ht="12" customHeight="1" x14ac:dyDescent="0.15">
      <c r="A9" s="9"/>
      <c r="B9" s="10"/>
      <c r="C9" s="10"/>
      <c r="F9" s="10"/>
      <c r="G9" s="10"/>
      <c r="H9" s="10"/>
      <c r="I9" s="10"/>
      <c r="J9" s="10"/>
      <c r="K9" s="10"/>
      <c r="L9" s="10"/>
      <c r="M9" s="10"/>
      <c r="Q9" s="10"/>
      <c r="R9" s="10"/>
      <c r="S9" s="10"/>
      <c r="T9" s="12"/>
      <c r="U9" s="13"/>
      <c r="AK9" s="14"/>
      <c r="AN9" s="19" t="s">
        <v>5</v>
      </c>
      <c r="AO9" s="19"/>
      <c r="AP9" s="19"/>
      <c r="AQ9" s="19"/>
      <c r="AR9" s="19"/>
      <c r="AS9" s="20">
        <v>0.36</v>
      </c>
      <c r="AT9" s="20"/>
      <c r="AU9" s="20"/>
      <c r="AV9" s="13"/>
    </row>
    <row r="10" spans="1:48" s="11" customFormat="1" ht="12" customHeight="1" x14ac:dyDescent="0.15">
      <c r="A10" s="9"/>
      <c r="B10" s="10"/>
      <c r="C10" s="10"/>
      <c r="F10" s="10"/>
      <c r="G10" s="10"/>
      <c r="H10" s="18"/>
      <c r="I10" s="10"/>
      <c r="J10" s="10"/>
      <c r="K10" s="10"/>
      <c r="L10" s="10"/>
      <c r="M10" s="10"/>
      <c r="N10" s="10"/>
      <c r="O10" s="10"/>
      <c r="P10" s="10"/>
      <c r="Q10" s="10"/>
      <c r="R10" s="18"/>
      <c r="S10" s="10"/>
      <c r="T10" s="12"/>
      <c r="U10" s="13"/>
      <c r="AK10" s="14"/>
      <c r="AN10" s="19" t="s">
        <v>6</v>
      </c>
      <c r="AO10" s="19"/>
      <c r="AP10" s="19"/>
      <c r="AQ10" s="19"/>
      <c r="AR10" s="19"/>
      <c r="AS10" s="20">
        <v>0.36</v>
      </c>
      <c r="AT10" s="20"/>
      <c r="AU10" s="20"/>
      <c r="AV10" s="13"/>
    </row>
    <row r="11" spans="1:48" s="11" customFormat="1" ht="12" customHeight="1" x14ac:dyDescent="0.15">
      <c r="A11" s="9"/>
      <c r="B11" s="10"/>
      <c r="C11" s="10"/>
      <c r="F11" s="10"/>
      <c r="G11" s="10"/>
      <c r="L11" s="10"/>
      <c r="M11" s="10"/>
      <c r="N11" s="21"/>
      <c r="O11" s="10"/>
      <c r="P11" s="10"/>
      <c r="Q11" s="10"/>
      <c r="R11" s="10"/>
      <c r="S11" s="10"/>
      <c r="T11" s="12"/>
      <c r="U11" s="13"/>
      <c r="AA11" s="22">
        <f>AS15</f>
        <v>2.5</v>
      </c>
      <c r="AB11" s="22"/>
      <c r="AC11" s="22">
        <f>AS9+AS15+AS10</f>
        <v>3.2199999999999998</v>
      </c>
      <c r="AK11" s="14"/>
      <c r="AN11" s="19" t="s">
        <v>7</v>
      </c>
      <c r="AO11" s="19"/>
      <c r="AP11" s="19"/>
      <c r="AQ11" s="19"/>
      <c r="AR11" s="19"/>
      <c r="AS11" s="20">
        <v>0.34</v>
      </c>
      <c r="AT11" s="20"/>
      <c r="AU11" s="20"/>
      <c r="AV11" s="13"/>
    </row>
    <row r="12" spans="1:48" s="11" customFormat="1" ht="12" customHeight="1" x14ac:dyDescent="0.15">
      <c r="A12" s="9"/>
      <c r="B12" s="10"/>
      <c r="C12" s="10"/>
      <c r="F12" s="10"/>
      <c r="G12" s="10"/>
      <c r="H12" s="10"/>
      <c r="I12" s="10"/>
      <c r="J12" s="10"/>
      <c r="K12" s="23"/>
      <c r="L12" s="23"/>
      <c r="M12" s="23"/>
      <c r="N12" s="21"/>
      <c r="O12" s="10"/>
      <c r="P12" s="10"/>
      <c r="Q12" s="10"/>
      <c r="R12" s="10"/>
      <c r="S12" s="10"/>
      <c r="T12" s="12"/>
      <c r="U12" s="13"/>
      <c r="W12" s="24"/>
      <c r="AA12" s="22"/>
      <c r="AB12" s="22"/>
      <c r="AC12" s="22"/>
      <c r="AK12" s="14"/>
      <c r="AN12" s="19" t="s">
        <v>8</v>
      </c>
      <c r="AO12" s="19"/>
      <c r="AP12" s="19"/>
      <c r="AQ12" s="19"/>
      <c r="AR12" s="19"/>
      <c r="AS12" s="20">
        <v>0.3</v>
      </c>
      <c r="AT12" s="20"/>
      <c r="AU12" s="20"/>
      <c r="AV12" s="13"/>
    </row>
    <row r="13" spans="1:48" s="11" customFormat="1" ht="12" customHeight="1" x14ac:dyDescent="0.15">
      <c r="A13" s="9"/>
      <c r="B13" s="10"/>
      <c r="C13" s="10"/>
      <c r="F13" s="10"/>
      <c r="G13" s="10"/>
      <c r="H13" s="10"/>
      <c r="I13" s="10"/>
      <c r="J13" s="10"/>
      <c r="K13" s="13"/>
      <c r="L13" s="13"/>
      <c r="M13" s="13"/>
      <c r="N13" s="21"/>
      <c r="O13" s="10"/>
      <c r="P13" s="10"/>
      <c r="Q13" s="10"/>
      <c r="R13" s="10"/>
      <c r="S13" s="10"/>
      <c r="T13" s="12"/>
      <c r="U13" s="13"/>
      <c r="AA13" s="22"/>
      <c r="AB13" s="22"/>
      <c r="AC13" s="22"/>
      <c r="AK13" s="14"/>
      <c r="AN13" s="19" t="s">
        <v>8</v>
      </c>
      <c r="AO13" s="19"/>
      <c r="AP13" s="19"/>
      <c r="AQ13" s="19"/>
      <c r="AR13" s="19"/>
      <c r="AS13" s="20">
        <v>0.3</v>
      </c>
      <c r="AT13" s="20"/>
      <c r="AU13" s="20"/>
      <c r="AV13" s="13"/>
    </row>
    <row r="14" spans="1:48" s="11" customFormat="1" ht="12" customHeight="1" x14ac:dyDescent="0.15">
      <c r="A14" s="9"/>
      <c r="B14" s="10"/>
      <c r="C14" s="10"/>
      <c r="F14" s="10"/>
      <c r="G14" s="10"/>
      <c r="H14" s="10"/>
      <c r="I14" s="10"/>
      <c r="J14" s="10"/>
      <c r="K14" s="13"/>
      <c r="L14" s="13"/>
      <c r="M14" s="13"/>
      <c r="N14" s="21"/>
      <c r="O14" s="10"/>
      <c r="P14" s="10"/>
      <c r="Q14" s="10"/>
      <c r="R14" s="10"/>
      <c r="S14" s="10"/>
      <c r="T14" s="12"/>
      <c r="U14" s="13"/>
      <c r="AA14" s="22"/>
      <c r="AB14" s="22"/>
      <c r="AC14" s="22"/>
      <c r="AK14" s="14"/>
      <c r="AN14" s="19" t="s">
        <v>9</v>
      </c>
      <c r="AO14" s="19"/>
      <c r="AP14" s="19"/>
      <c r="AQ14" s="19"/>
      <c r="AR14" s="19"/>
      <c r="AS14" s="20">
        <v>3</v>
      </c>
      <c r="AT14" s="20"/>
      <c r="AU14" s="20"/>
      <c r="AV14" s="13"/>
    </row>
    <row r="15" spans="1:48" s="11" customFormat="1" ht="12" customHeight="1" x14ac:dyDescent="0.15">
      <c r="A15" s="9"/>
      <c r="B15" s="10"/>
      <c r="C15" s="10"/>
      <c r="F15" s="10"/>
      <c r="G15" s="10"/>
      <c r="H15" s="10"/>
      <c r="I15" s="10"/>
      <c r="J15" s="10"/>
      <c r="K15" s="13"/>
      <c r="L15" s="13"/>
      <c r="M15" s="13"/>
      <c r="N15" s="21"/>
      <c r="O15" s="10"/>
      <c r="P15" s="10"/>
      <c r="Q15" s="10"/>
      <c r="R15" s="10"/>
      <c r="S15" s="10"/>
      <c r="T15" s="12"/>
      <c r="U15" s="13"/>
      <c r="AK15" s="14"/>
      <c r="AN15" s="19" t="s">
        <v>10</v>
      </c>
      <c r="AO15" s="19"/>
      <c r="AP15" s="19"/>
      <c r="AQ15" s="19"/>
      <c r="AR15" s="19"/>
      <c r="AS15" s="20">
        <v>2.5</v>
      </c>
      <c r="AT15" s="20"/>
      <c r="AU15" s="20"/>
    </row>
    <row r="16" spans="1:48" s="11" customFormat="1" ht="12" customHeight="1" x14ac:dyDescent="0.15">
      <c r="A16" s="9"/>
      <c r="B16" s="10"/>
      <c r="C16" s="10"/>
      <c r="F16" s="10"/>
      <c r="G16" s="10"/>
      <c r="H16" s="10"/>
      <c r="I16" s="10"/>
      <c r="J16" s="10"/>
      <c r="K16" s="25">
        <f>AS12</f>
        <v>0.3</v>
      </c>
      <c r="L16" s="25"/>
      <c r="M16" s="25"/>
      <c r="N16" s="25"/>
      <c r="O16" s="10"/>
      <c r="P16" s="26" t="s">
        <v>11</v>
      </c>
      <c r="Q16" s="26"/>
      <c r="R16" s="26"/>
      <c r="S16" s="26"/>
      <c r="T16" s="27">
        <f>AS16</f>
        <v>0.05</v>
      </c>
      <c r="U16" s="27"/>
      <c r="V16" s="27"/>
      <c r="AK16" s="14"/>
      <c r="AN16" s="19" t="s">
        <v>12</v>
      </c>
      <c r="AO16" s="19"/>
      <c r="AP16" s="19"/>
      <c r="AQ16" s="19"/>
      <c r="AR16" s="19"/>
      <c r="AS16" s="20">
        <v>0.05</v>
      </c>
      <c r="AT16" s="20"/>
      <c r="AU16" s="20"/>
    </row>
    <row r="17" spans="1:49" s="11" customFormat="1" ht="12" customHeight="1" x14ac:dyDescent="0.15">
      <c r="A17" s="9"/>
      <c r="B17" s="10"/>
      <c r="C17" s="10"/>
      <c r="F17" s="10"/>
      <c r="G17" s="10"/>
      <c r="H17" s="10"/>
      <c r="I17" s="10"/>
      <c r="J17" s="10"/>
      <c r="K17" s="13"/>
      <c r="L17" s="13"/>
      <c r="M17" s="13"/>
      <c r="N17" s="21"/>
      <c r="O17" s="10"/>
      <c r="P17" s="26" t="s">
        <v>13</v>
      </c>
      <c r="Q17" s="26"/>
      <c r="R17" s="26"/>
      <c r="S17" s="26"/>
      <c r="T17" s="27">
        <f>AS17</f>
        <v>0.1</v>
      </c>
      <c r="U17" s="27"/>
      <c r="V17" s="27"/>
      <c r="AK17" s="14"/>
      <c r="AN17" s="19" t="s">
        <v>14</v>
      </c>
      <c r="AO17" s="19"/>
      <c r="AP17" s="19"/>
      <c r="AQ17" s="19"/>
      <c r="AR17" s="19"/>
      <c r="AS17" s="20">
        <v>0.1</v>
      </c>
      <c r="AT17" s="20"/>
      <c r="AU17" s="20"/>
    </row>
    <row r="18" spans="1:49" s="11" customFormat="1" ht="12" customHeight="1" x14ac:dyDescent="0.15">
      <c r="A18" s="9"/>
      <c r="B18" s="10"/>
      <c r="C18" s="10"/>
      <c r="F18" s="10"/>
      <c r="G18" s="10"/>
      <c r="H18" s="10"/>
      <c r="I18" s="10"/>
      <c r="J18" s="10"/>
      <c r="K18" s="13"/>
      <c r="L18" s="13"/>
      <c r="M18" s="13"/>
      <c r="N18" s="21"/>
      <c r="O18" s="28">
        <f>AS13</f>
        <v>0.3</v>
      </c>
      <c r="P18" s="26" t="s">
        <v>15</v>
      </c>
      <c r="Q18" s="26"/>
      <c r="R18" s="26"/>
      <c r="S18" s="26"/>
      <c r="T18" s="27">
        <f>AS18*1000</f>
        <v>705</v>
      </c>
      <c r="U18" s="27"/>
      <c r="V18" s="27"/>
      <c r="AK18" s="14"/>
      <c r="AN18" s="19" t="s">
        <v>16</v>
      </c>
      <c r="AO18" s="19"/>
      <c r="AP18" s="19"/>
      <c r="AQ18" s="19"/>
      <c r="AR18" s="19"/>
      <c r="AS18" s="20">
        <v>0.70499999999999996</v>
      </c>
      <c r="AT18" s="20"/>
      <c r="AU18" s="20"/>
    </row>
    <row r="19" spans="1:49" s="11" customFormat="1" ht="12" customHeight="1" x14ac:dyDescent="0.15">
      <c r="A19" s="9"/>
      <c r="B19" s="10"/>
      <c r="C19" s="10"/>
      <c r="F19" s="10"/>
      <c r="G19" s="10"/>
      <c r="H19" s="10"/>
      <c r="I19" s="10"/>
      <c r="J19" s="10"/>
      <c r="K19" s="13"/>
      <c r="L19" s="13"/>
      <c r="M19" s="13"/>
      <c r="N19" s="21"/>
      <c r="O19" s="28"/>
      <c r="P19" s="10"/>
      <c r="Q19" s="10"/>
      <c r="R19" s="10"/>
      <c r="S19" s="10"/>
      <c r="T19" s="12"/>
      <c r="U19" s="13"/>
      <c r="AA19" s="15">
        <f>AS10</f>
        <v>0.36</v>
      </c>
      <c r="AB19" s="15"/>
      <c r="AK19" s="14"/>
      <c r="AN19" s="13"/>
      <c r="AO19" s="13"/>
      <c r="AP19" s="13"/>
      <c r="AQ19" s="13"/>
      <c r="AR19" s="13"/>
      <c r="AS19" s="20"/>
      <c r="AT19" s="20"/>
      <c r="AU19" s="20"/>
    </row>
    <row r="20" spans="1:49" s="11" customFormat="1" ht="12" customHeight="1" x14ac:dyDescent="0.15">
      <c r="A20" s="9"/>
      <c r="B20" s="10"/>
      <c r="C20" s="10"/>
      <c r="F20" s="10"/>
      <c r="G20" s="10"/>
      <c r="H20" s="10"/>
      <c r="I20" s="10"/>
      <c r="J20" s="10"/>
      <c r="K20" s="13"/>
      <c r="L20" s="13"/>
      <c r="M20" s="13"/>
      <c r="N20" s="21"/>
      <c r="O20" s="28"/>
      <c r="P20" s="10"/>
      <c r="Q20" s="10"/>
      <c r="R20" s="10"/>
      <c r="S20" s="10"/>
      <c r="T20" s="12"/>
      <c r="U20" s="13"/>
      <c r="Z20" s="29"/>
      <c r="AA20" s="15"/>
      <c r="AB20" s="15"/>
      <c r="AK20" s="14"/>
      <c r="AN20" s="13"/>
      <c r="AO20" s="13"/>
      <c r="AP20" s="13"/>
      <c r="AQ20" s="13"/>
      <c r="AR20" s="13"/>
      <c r="AS20" s="30"/>
      <c r="AT20" s="30"/>
      <c r="AU20" s="30"/>
      <c r="AV20" s="30"/>
      <c r="AW20" s="30"/>
    </row>
    <row r="21" spans="1:49" s="11" customFormat="1" ht="12" customHeight="1" x14ac:dyDescent="0.15">
      <c r="A21" s="9"/>
      <c r="B21" s="10"/>
      <c r="C21" s="10"/>
      <c r="F21" s="10"/>
      <c r="G21" s="10"/>
      <c r="H21" s="10"/>
      <c r="I21" s="10"/>
      <c r="J21" s="10"/>
      <c r="K21" s="13"/>
      <c r="L21" s="13"/>
      <c r="M21" s="13"/>
      <c r="N21" s="21"/>
      <c r="O21" s="10"/>
      <c r="P21" s="10"/>
      <c r="Q21" s="10"/>
      <c r="R21" s="10"/>
      <c r="S21" s="10"/>
      <c r="T21" s="12"/>
      <c r="U21" s="13"/>
      <c r="Z21" s="29"/>
      <c r="AA21" s="15"/>
      <c r="AB21" s="15"/>
      <c r="AC21" s="31"/>
      <c r="AK21" s="14"/>
      <c r="AN21" s="13"/>
      <c r="AO21" s="13"/>
      <c r="AP21" s="13"/>
      <c r="AQ21" s="13"/>
      <c r="AR21" s="13"/>
      <c r="AS21" s="32"/>
      <c r="AT21" s="32"/>
      <c r="AU21" s="32"/>
    </row>
    <row r="22" spans="1:49" s="11" customFormat="1" ht="12" customHeight="1" x14ac:dyDescent="0.15">
      <c r="A22" s="9"/>
      <c r="B22" s="10"/>
      <c r="C22" s="10"/>
      <c r="F22" s="10"/>
      <c r="G22" s="10"/>
      <c r="H22" s="10"/>
      <c r="I22" s="10"/>
      <c r="J22" s="10"/>
      <c r="K22" s="13"/>
      <c r="L22" s="13"/>
      <c r="M22" s="13"/>
      <c r="N22" s="21"/>
      <c r="O22" s="10"/>
      <c r="P22" s="10"/>
      <c r="Q22" s="10"/>
      <c r="R22" s="10"/>
      <c r="S22" s="10"/>
      <c r="T22" s="12"/>
      <c r="U22" s="13"/>
      <c r="Z22" s="29"/>
      <c r="AA22" s="15"/>
      <c r="AB22" s="15"/>
      <c r="AC22" s="31"/>
      <c r="AK22" s="14"/>
      <c r="AN22" s="13"/>
      <c r="AO22" s="13"/>
      <c r="AP22" s="13"/>
      <c r="AQ22" s="13"/>
      <c r="AR22" s="13"/>
      <c r="AS22" s="32"/>
      <c r="AT22" s="32"/>
      <c r="AU22" s="32"/>
    </row>
    <row r="23" spans="1:49" s="11" customFormat="1" ht="12" customHeight="1" x14ac:dyDescent="0.15">
      <c r="A23" s="9"/>
      <c r="B23" s="10"/>
      <c r="C23" s="10"/>
      <c r="F23" s="10"/>
      <c r="G23" s="10"/>
      <c r="H23" s="10"/>
      <c r="I23" s="10"/>
      <c r="J23" s="10"/>
      <c r="K23" s="13"/>
      <c r="L23" s="13"/>
      <c r="M23" s="13"/>
      <c r="N23" s="21"/>
      <c r="O23" s="10"/>
      <c r="P23" s="10"/>
      <c r="Q23" s="10"/>
      <c r="R23" s="10"/>
      <c r="S23" s="10"/>
      <c r="T23" s="12"/>
      <c r="U23" s="13"/>
      <c r="Z23" s="29"/>
      <c r="AA23" s="33"/>
      <c r="AB23" s="33"/>
      <c r="AK23" s="14"/>
    </row>
    <row r="24" spans="1:49" s="11" customFormat="1" ht="12" customHeight="1" x14ac:dyDescent="0.15">
      <c r="A24" s="9"/>
      <c r="B24" s="10"/>
      <c r="C24" s="10"/>
      <c r="F24" s="10"/>
      <c r="G24" s="10"/>
      <c r="H24" s="10"/>
      <c r="I24" s="10"/>
      <c r="J24" s="10"/>
      <c r="K24" s="13"/>
      <c r="L24" s="13"/>
      <c r="M24" s="13"/>
      <c r="N24" s="21"/>
      <c r="O24" s="10"/>
      <c r="P24" s="10"/>
      <c r="Q24" s="10"/>
      <c r="R24" s="10"/>
      <c r="S24" s="10"/>
      <c r="T24" s="12"/>
      <c r="U24" s="13"/>
      <c r="AA24" s="33"/>
      <c r="AB24" s="33"/>
      <c r="AK24" s="14"/>
    </row>
    <row r="25" spans="1:49" s="11" customFormat="1" ht="12" customHeight="1" x14ac:dyDescent="0.15">
      <c r="A25" s="9"/>
      <c r="B25" s="10"/>
      <c r="C25" s="10"/>
      <c r="F25" s="10"/>
      <c r="G25" s="10"/>
      <c r="H25" s="10"/>
      <c r="I25" s="10"/>
      <c r="J25" s="10"/>
      <c r="K25" s="13"/>
      <c r="L25" s="13"/>
      <c r="M25" s="13"/>
      <c r="N25" s="21"/>
      <c r="O25" s="10"/>
      <c r="P25" s="10"/>
      <c r="Q25" s="10"/>
      <c r="R25" s="10"/>
      <c r="S25" s="10"/>
      <c r="T25" s="12"/>
      <c r="U25" s="13"/>
      <c r="AK25" s="14"/>
    </row>
    <row r="26" spans="1:49" s="11" customFormat="1" ht="12" customHeight="1" x14ac:dyDescent="0.15">
      <c r="A26" s="9"/>
      <c r="B26" s="10"/>
      <c r="C26" s="10"/>
      <c r="F26" s="10"/>
      <c r="G26" s="10"/>
      <c r="H26" s="10"/>
      <c r="I26" s="10"/>
      <c r="J26" s="34"/>
      <c r="K26" s="35">
        <f>AS11</f>
        <v>0.34</v>
      </c>
      <c r="L26" s="35"/>
      <c r="M26" s="13"/>
      <c r="N26" s="21"/>
      <c r="O26" s="10"/>
      <c r="P26" s="10"/>
      <c r="Q26" s="36">
        <f>AS14</f>
        <v>3</v>
      </c>
      <c r="R26" s="36"/>
      <c r="S26" s="36"/>
      <c r="T26" s="12"/>
      <c r="U26" s="13"/>
      <c r="W26" s="10"/>
      <c r="X26" s="26">
        <f>K26</f>
        <v>0.34</v>
      </c>
      <c r="Y26" s="26"/>
      <c r="Z26" s="10"/>
      <c r="AK26" s="14"/>
    </row>
    <row r="27" spans="1:49" s="11" customFormat="1" ht="12" customHeight="1" x14ac:dyDescent="0.15">
      <c r="A27" s="9"/>
      <c r="B27" s="10"/>
      <c r="C27" s="10"/>
      <c r="F27" s="10"/>
      <c r="G27" s="10"/>
      <c r="H27" s="10"/>
      <c r="I27" s="35">
        <f>AS17</f>
        <v>0.1</v>
      </c>
      <c r="J27" s="35"/>
      <c r="K27" s="35"/>
      <c r="L27" s="13"/>
      <c r="M27" s="13"/>
      <c r="N27" s="21"/>
      <c r="O27" s="10"/>
      <c r="P27" s="10"/>
      <c r="Q27" s="36">
        <f>AS14+AS11*2</f>
        <v>3.68</v>
      </c>
      <c r="R27" s="36"/>
      <c r="S27" s="36"/>
      <c r="T27" s="12"/>
      <c r="U27" s="13"/>
      <c r="Y27" s="35">
        <f>I27</f>
        <v>0.1</v>
      </c>
      <c r="Z27" s="35"/>
      <c r="AA27" s="37"/>
      <c r="AK27" s="14"/>
    </row>
    <row r="28" spans="1:49" s="11" customFormat="1" ht="12" customHeight="1" x14ac:dyDescent="0.15">
      <c r="A28" s="9"/>
      <c r="B28" s="10"/>
      <c r="C28" s="10"/>
      <c r="F28" s="10"/>
      <c r="G28" s="10"/>
      <c r="H28" s="10"/>
      <c r="I28" s="10"/>
      <c r="J28" s="10"/>
      <c r="K28" s="13"/>
      <c r="L28" s="13"/>
      <c r="M28" s="13"/>
      <c r="N28" s="21"/>
      <c r="O28" s="10"/>
      <c r="P28" s="10"/>
      <c r="Q28" s="36"/>
      <c r="R28" s="36"/>
      <c r="S28" s="36"/>
      <c r="T28" s="12"/>
      <c r="U28" s="13"/>
      <c r="AH28" s="38">
        <v>1</v>
      </c>
      <c r="AI28" s="38"/>
      <c r="AJ28" s="38"/>
      <c r="AK28" s="39"/>
    </row>
    <row r="29" spans="1:49" s="11" customFormat="1" ht="12" customHeight="1" x14ac:dyDescent="0.15">
      <c r="A29" s="9"/>
      <c r="B29" s="10"/>
      <c r="C29" s="10"/>
      <c r="F29" s="10"/>
      <c r="G29" s="10"/>
      <c r="H29" s="10"/>
      <c r="I29" s="10"/>
      <c r="J29" s="10"/>
      <c r="K29" s="13"/>
      <c r="L29" s="13"/>
      <c r="M29" s="13"/>
      <c r="N29" s="21"/>
      <c r="O29" s="10"/>
      <c r="P29" s="10"/>
      <c r="Q29" s="10"/>
      <c r="R29" s="10"/>
      <c r="S29" s="10"/>
      <c r="T29" s="12"/>
      <c r="U29" s="13"/>
      <c r="AH29" s="40"/>
      <c r="AI29" s="40"/>
      <c r="AJ29" s="40"/>
      <c r="AK29" s="41"/>
    </row>
    <row r="30" spans="1:49" s="11" customFormat="1" ht="12" customHeight="1" x14ac:dyDescent="0.15">
      <c r="A30" s="42" t="s">
        <v>17</v>
      </c>
      <c r="B30" s="43"/>
      <c r="C30" s="43"/>
      <c r="D30" s="43"/>
      <c r="E30" s="43"/>
      <c r="F30" s="43"/>
      <c r="G30" s="43"/>
      <c r="H30" s="43"/>
      <c r="I30" s="44"/>
      <c r="J30" s="45" t="s">
        <v>18</v>
      </c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4"/>
      <c r="AF30" s="43" t="s">
        <v>19</v>
      </c>
      <c r="AG30" s="43"/>
      <c r="AH30" s="43"/>
      <c r="AI30" s="43"/>
      <c r="AJ30" s="43"/>
      <c r="AK30" s="46"/>
    </row>
    <row r="31" spans="1:49" s="11" customFormat="1" ht="12" customHeight="1" x14ac:dyDescent="0.15">
      <c r="A31" s="47"/>
      <c r="B31" s="48"/>
      <c r="C31" s="48"/>
      <c r="D31" s="48"/>
      <c r="E31" s="48"/>
      <c r="F31" s="48"/>
      <c r="G31" s="48"/>
      <c r="H31" s="48"/>
      <c r="I31" s="49"/>
      <c r="J31" s="50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9"/>
      <c r="AF31" s="48"/>
      <c r="AG31" s="48"/>
      <c r="AH31" s="48"/>
      <c r="AI31" s="48"/>
      <c r="AJ31" s="48"/>
      <c r="AK31" s="51"/>
    </row>
    <row r="32" spans="1:49" ht="12" customHeight="1" x14ac:dyDescent="0.15">
      <c r="A32" s="52"/>
      <c r="B32" s="53"/>
      <c r="C32" s="53"/>
      <c r="D32" s="53"/>
      <c r="E32" s="53"/>
      <c r="F32" s="53"/>
      <c r="G32" s="53"/>
      <c r="H32" s="53"/>
      <c r="I32" s="54"/>
      <c r="J32" s="50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9"/>
      <c r="AF32" s="48"/>
      <c r="AG32" s="48"/>
      <c r="AH32" s="48"/>
      <c r="AI32" s="48"/>
      <c r="AJ32" s="48"/>
      <c r="AK32" s="51"/>
      <c r="AL32" s="55"/>
      <c r="AM32" s="55"/>
      <c r="AN32" s="55"/>
      <c r="AO32" s="55"/>
      <c r="AP32" s="55"/>
      <c r="AQ32" s="55"/>
      <c r="AR32" s="55"/>
      <c r="AS32" s="55"/>
    </row>
    <row r="33" spans="1:37" s="11" customFormat="1" ht="12" customHeight="1" x14ac:dyDescent="0.15">
      <c r="A33" s="56" t="s">
        <v>20</v>
      </c>
      <c r="B33" s="57"/>
      <c r="C33" s="57"/>
      <c r="D33" s="58"/>
      <c r="E33" s="59" t="s">
        <v>21</v>
      </c>
      <c r="F33" s="60"/>
      <c r="G33" s="60"/>
      <c r="H33" s="60"/>
      <c r="I33" s="61"/>
      <c r="J33" s="62"/>
      <c r="K33" s="63"/>
      <c r="L33" s="63"/>
      <c r="M33" s="63"/>
      <c r="N33" s="64"/>
      <c r="O33" s="65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6"/>
      <c r="AF33" s="67"/>
      <c r="AG33" s="68"/>
      <c r="AH33" s="62"/>
      <c r="AI33" s="62"/>
      <c r="AJ33" s="62"/>
      <c r="AK33" s="69"/>
    </row>
    <row r="34" spans="1:37" s="11" customFormat="1" ht="12" customHeight="1" x14ac:dyDescent="0.15">
      <c r="A34" s="56"/>
      <c r="B34" s="57"/>
      <c r="C34" s="57"/>
      <c r="D34" s="58"/>
      <c r="E34" s="70"/>
      <c r="F34" s="71"/>
      <c r="G34" s="71"/>
      <c r="H34" s="71"/>
      <c r="I34" s="72"/>
      <c r="J34" s="12"/>
      <c r="K34" s="36">
        <f>Q27+I27*2</f>
        <v>3.8800000000000003</v>
      </c>
      <c r="L34" s="36"/>
      <c r="M34" s="36"/>
      <c r="N34" s="12" t="s">
        <v>22</v>
      </c>
      <c r="O34" s="36">
        <f>T17</f>
        <v>0.1</v>
      </c>
      <c r="P34" s="36"/>
      <c r="Q34" s="36"/>
      <c r="R34" s="12" t="s">
        <v>22</v>
      </c>
      <c r="S34" s="73">
        <f>AH28</f>
        <v>1</v>
      </c>
      <c r="T34" s="73"/>
      <c r="U34" s="73"/>
      <c r="V34" s="12"/>
      <c r="W34" s="12"/>
      <c r="X34" s="12"/>
      <c r="Y34" s="12"/>
      <c r="Z34" s="12"/>
      <c r="AA34" s="12"/>
      <c r="AB34" s="12"/>
      <c r="AC34" s="12"/>
      <c r="AD34" s="12"/>
      <c r="AE34" s="74"/>
      <c r="AF34" s="75"/>
      <c r="AG34" s="76">
        <f>K34*O34</f>
        <v>0.38800000000000007</v>
      </c>
      <c r="AH34" s="76"/>
      <c r="AI34" s="76"/>
      <c r="AJ34" s="12" t="s">
        <v>23</v>
      </c>
      <c r="AK34" s="77"/>
    </row>
    <row r="35" spans="1:37" s="11" customFormat="1" ht="12" customHeight="1" x14ac:dyDescent="0.15">
      <c r="A35" s="78"/>
      <c r="B35" s="60"/>
      <c r="C35" s="60"/>
      <c r="D35" s="61"/>
      <c r="E35" s="70"/>
      <c r="F35" s="71"/>
      <c r="G35" s="71"/>
      <c r="H35" s="71"/>
      <c r="I35" s="72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80"/>
      <c r="AF35" s="81"/>
      <c r="AG35" s="81"/>
      <c r="AH35" s="79"/>
      <c r="AI35" s="79"/>
      <c r="AJ35" s="79"/>
      <c r="AK35" s="82"/>
    </row>
    <row r="36" spans="1:37" s="11" customFormat="1" ht="12" customHeight="1" x14ac:dyDescent="0.15">
      <c r="A36" s="83" t="s">
        <v>24</v>
      </c>
      <c r="B36" s="84"/>
      <c r="C36" s="84"/>
      <c r="D36" s="85"/>
      <c r="E36" s="70" t="s">
        <v>25</v>
      </c>
      <c r="F36" s="71"/>
      <c r="G36" s="71"/>
      <c r="H36" s="71"/>
      <c r="I36" s="72"/>
      <c r="J36" s="62"/>
      <c r="K36" s="63"/>
      <c r="L36" s="63"/>
      <c r="M36" s="63"/>
      <c r="N36" s="63"/>
      <c r="O36" s="65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6"/>
      <c r="AF36" s="67"/>
      <c r="AG36" s="68"/>
      <c r="AH36" s="62"/>
      <c r="AI36" s="62"/>
      <c r="AJ36" s="62"/>
      <c r="AK36" s="69"/>
    </row>
    <row r="37" spans="1:37" s="11" customFormat="1" ht="12" customHeight="1" x14ac:dyDescent="0.15">
      <c r="A37" s="86"/>
      <c r="B37" s="87"/>
      <c r="C37" s="87"/>
      <c r="D37" s="88"/>
      <c r="E37" s="70"/>
      <c r="F37" s="71"/>
      <c r="G37" s="71"/>
      <c r="H37" s="71"/>
      <c r="I37" s="72"/>
      <c r="J37" s="12"/>
      <c r="K37" s="36">
        <f>I27</f>
        <v>0.1</v>
      </c>
      <c r="L37" s="36"/>
      <c r="M37" s="36"/>
      <c r="N37" s="12" t="s">
        <v>22</v>
      </c>
      <c r="O37" s="89">
        <v>2</v>
      </c>
      <c r="P37" s="89"/>
      <c r="Q37" s="89"/>
      <c r="R37" s="12" t="s">
        <v>22</v>
      </c>
      <c r="S37" s="73">
        <f>S34</f>
        <v>1</v>
      </c>
      <c r="T37" s="73"/>
      <c r="U37" s="73"/>
      <c r="V37" s="12"/>
      <c r="W37" s="12"/>
      <c r="X37" s="12"/>
      <c r="Y37" s="12"/>
      <c r="Z37" s="12"/>
      <c r="AA37" s="12"/>
      <c r="AB37" s="12"/>
      <c r="AC37" s="12"/>
      <c r="AD37" s="12"/>
      <c r="AE37" s="74"/>
      <c r="AF37" s="75"/>
      <c r="AG37" s="76">
        <f>K37*O37</f>
        <v>0.2</v>
      </c>
      <c r="AH37" s="90"/>
      <c r="AI37" s="90"/>
      <c r="AJ37" s="12" t="s">
        <v>23</v>
      </c>
      <c r="AK37" s="77"/>
    </row>
    <row r="38" spans="1:37" s="11" customFormat="1" ht="12" customHeight="1" x14ac:dyDescent="0.15">
      <c r="A38" s="91"/>
      <c r="B38" s="92"/>
      <c r="C38" s="92"/>
      <c r="D38" s="93"/>
      <c r="E38" s="70"/>
      <c r="F38" s="71"/>
      <c r="G38" s="71"/>
      <c r="H38" s="71"/>
      <c r="I38" s="72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80"/>
      <c r="AF38" s="79"/>
      <c r="AG38" s="79"/>
      <c r="AH38" s="79"/>
      <c r="AI38" s="79"/>
      <c r="AJ38" s="79"/>
      <c r="AK38" s="82"/>
    </row>
    <row r="39" spans="1:37" s="11" customFormat="1" ht="12" customHeight="1" x14ac:dyDescent="0.15">
      <c r="A39" s="94" t="s">
        <v>26</v>
      </c>
      <c r="B39" s="71"/>
      <c r="C39" s="71"/>
      <c r="D39" s="95"/>
      <c r="E39" s="70"/>
      <c r="F39" s="71"/>
      <c r="G39" s="71"/>
      <c r="H39" s="71"/>
      <c r="I39" s="72"/>
      <c r="J39" s="96"/>
      <c r="K39" s="97"/>
      <c r="L39" s="63"/>
      <c r="M39" s="63"/>
      <c r="N39" s="64"/>
      <c r="O39" s="65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6"/>
      <c r="AF39" s="67"/>
      <c r="AG39" s="98"/>
      <c r="AH39" s="62"/>
      <c r="AI39" s="62"/>
      <c r="AJ39" s="62"/>
      <c r="AK39" s="69"/>
    </row>
    <row r="40" spans="1:37" s="11" customFormat="1" ht="12" customHeight="1" x14ac:dyDescent="0.15">
      <c r="A40" s="94"/>
      <c r="B40" s="71"/>
      <c r="C40" s="71"/>
      <c r="D40" s="95"/>
      <c r="E40" s="70"/>
      <c r="F40" s="71"/>
      <c r="G40" s="71"/>
      <c r="H40" s="71"/>
      <c r="I40" s="72"/>
      <c r="J40" s="99"/>
      <c r="K40" s="36">
        <f>K34</f>
        <v>3.8800000000000003</v>
      </c>
      <c r="L40" s="36"/>
      <c r="M40" s="36"/>
      <c r="N40" s="12" t="s">
        <v>22</v>
      </c>
      <c r="O40" s="36">
        <v>0.1</v>
      </c>
      <c r="P40" s="36"/>
      <c r="Q40" s="36"/>
      <c r="R40" s="12" t="s">
        <v>22</v>
      </c>
      <c r="S40" s="73">
        <f>S34</f>
        <v>1</v>
      </c>
      <c r="T40" s="73"/>
      <c r="U40" s="73"/>
      <c r="V40" s="12"/>
      <c r="W40" s="12"/>
      <c r="X40" s="12"/>
      <c r="Y40" s="12"/>
      <c r="Z40" s="12"/>
      <c r="AA40" s="12"/>
      <c r="AB40" s="12"/>
      <c r="AC40" s="12"/>
      <c r="AD40" s="12"/>
      <c r="AE40" s="74"/>
      <c r="AF40" s="75"/>
      <c r="AG40" s="76">
        <f>K40*O40</f>
        <v>0.38800000000000007</v>
      </c>
      <c r="AH40" s="90"/>
      <c r="AI40" s="90"/>
      <c r="AJ40" s="12" t="s">
        <v>23</v>
      </c>
      <c r="AK40" s="77"/>
    </row>
    <row r="41" spans="1:37" s="11" customFormat="1" ht="12" customHeight="1" x14ac:dyDescent="0.15">
      <c r="A41" s="100"/>
      <c r="B41" s="95"/>
      <c r="C41" s="95"/>
      <c r="D41" s="95"/>
      <c r="E41" s="70"/>
      <c r="F41" s="71"/>
      <c r="G41" s="71"/>
      <c r="H41" s="71"/>
      <c r="I41" s="72"/>
      <c r="J41" s="101"/>
      <c r="K41" s="102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80"/>
      <c r="AF41" s="81"/>
      <c r="AG41" s="81"/>
      <c r="AH41" s="79"/>
      <c r="AI41" s="79"/>
      <c r="AJ41" s="79"/>
      <c r="AK41" s="82"/>
    </row>
    <row r="42" spans="1:37" s="11" customFormat="1" ht="12" customHeight="1" outlineLevel="1" x14ac:dyDescent="0.15">
      <c r="A42" s="94" t="s">
        <v>27</v>
      </c>
      <c r="B42" s="71"/>
      <c r="C42" s="71"/>
      <c r="D42" s="95"/>
      <c r="E42" s="70"/>
      <c r="F42" s="71"/>
      <c r="G42" s="71"/>
      <c r="H42" s="71"/>
      <c r="I42" s="72"/>
      <c r="J42" s="96"/>
      <c r="K42" s="97"/>
      <c r="L42" s="63"/>
      <c r="M42" s="63"/>
      <c r="N42" s="64"/>
      <c r="O42" s="65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6"/>
      <c r="AF42" s="67"/>
      <c r="AG42" s="98"/>
      <c r="AH42" s="62"/>
      <c r="AI42" s="62"/>
      <c r="AJ42" s="62"/>
      <c r="AK42" s="69"/>
    </row>
    <row r="43" spans="1:37" s="11" customFormat="1" ht="12" customHeight="1" outlineLevel="1" x14ac:dyDescent="0.15">
      <c r="A43" s="94"/>
      <c r="B43" s="71"/>
      <c r="C43" s="71"/>
      <c r="D43" s="95"/>
      <c r="E43" s="70"/>
      <c r="F43" s="71"/>
      <c r="G43" s="71"/>
      <c r="H43" s="71"/>
      <c r="I43" s="72"/>
      <c r="J43" s="99"/>
      <c r="K43" s="36">
        <f>K34</f>
        <v>3.8800000000000003</v>
      </c>
      <c r="L43" s="36"/>
      <c r="M43" s="36"/>
      <c r="N43" s="12" t="s">
        <v>2</v>
      </c>
      <c r="O43" s="36">
        <v>0.70499999999999996</v>
      </c>
      <c r="P43" s="36"/>
      <c r="Q43" s="36"/>
      <c r="R43" s="12" t="s">
        <v>2</v>
      </c>
      <c r="S43" s="36">
        <f>S34</f>
        <v>1</v>
      </c>
      <c r="T43" s="36"/>
      <c r="U43" s="36"/>
      <c r="V43" s="12"/>
      <c r="W43" s="12"/>
      <c r="X43" s="12"/>
      <c r="Y43" s="12"/>
      <c r="Z43" s="12"/>
      <c r="AA43" s="12"/>
      <c r="AB43" s="12"/>
      <c r="AC43" s="12"/>
      <c r="AD43" s="12"/>
      <c r="AE43" s="74"/>
      <c r="AF43" s="75"/>
      <c r="AG43" s="76">
        <f>K43*O43*S43</f>
        <v>2.7354000000000003</v>
      </c>
      <c r="AH43" s="90"/>
      <c r="AI43" s="90"/>
      <c r="AJ43" s="12" t="s">
        <v>28</v>
      </c>
      <c r="AK43" s="77"/>
    </row>
    <row r="44" spans="1:37" s="11" customFormat="1" ht="12" customHeight="1" outlineLevel="1" x14ac:dyDescent="0.15">
      <c r="A44" s="100"/>
      <c r="B44" s="95"/>
      <c r="C44" s="95"/>
      <c r="D44" s="95"/>
      <c r="E44" s="70"/>
      <c r="F44" s="71"/>
      <c r="G44" s="71"/>
      <c r="H44" s="71"/>
      <c r="I44" s="72"/>
      <c r="J44" s="101"/>
      <c r="K44" s="102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80"/>
      <c r="AF44" s="81"/>
      <c r="AG44" s="81"/>
      <c r="AH44" s="79"/>
      <c r="AI44" s="79"/>
      <c r="AJ44" s="79"/>
      <c r="AK44" s="82"/>
    </row>
    <row r="45" spans="1:37" s="11" customFormat="1" ht="12" hidden="1" customHeight="1" outlineLevel="1" x14ac:dyDescent="0.15">
      <c r="A45" s="94" t="s">
        <v>29</v>
      </c>
      <c r="B45" s="71"/>
      <c r="C45" s="71"/>
      <c r="D45" s="95"/>
      <c r="E45" s="70" t="s">
        <v>30</v>
      </c>
      <c r="F45" s="71"/>
      <c r="G45" s="71"/>
      <c r="H45" s="71"/>
      <c r="I45" s="72"/>
      <c r="J45" s="96"/>
      <c r="K45" s="97"/>
      <c r="L45" s="63"/>
      <c r="M45" s="63"/>
      <c r="N45" s="64"/>
      <c r="O45" s="65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6"/>
      <c r="AF45" s="67"/>
      <c r="AG45" s="98"/>
      <c r="AH45" s="62"/>
      <c r="AI45" s="62"/>
      <c r="AJ45" s="62"/>
      <c r="AK45" s="69"/>
    </row>
    <row r="46" spans="1:37" s="11" customFormat="1" ht="12" hidden="1" customHeight="1" outlineLevel="1" x14ac:dyDescent="0.15">
      <c r="A46" s="94"/>
      <c r="B46" s="71"/>
      <c r="C46" s="71"/>
      <c r="D46" s="95"/>
      <c r="E46" s="70"/>
      <c r="F46" s="71"/>
      <c r="G46" s="71"/>
      <c r="H46" s="71"/>
      <c r="I46" s="72"/>
      <c r="J46" s="99"/>
      <c r="K46" s="36">
        <v>2</v>
      </c>
      <c r="L46" s="36"/>
      <c r="M46" s="36"/>
      <c r="N46" s="12" t="s">
        <v>31</v>
      </c>
      <c r="O46" s="36">
        <v>0.2</v>
      </c>
      <c r="P46" s="36"/>
      <c r="Q46" s="36"/>
      <c r="R46" s="12" t="s">
        <v>32</v>
      </c>
      <c r="S46" s="103">
        <v>1</v>
      </c>
      <c r="T46" s="103"/>
      <c r="U46" s="103"/>
      <c r="V46" s="12"/>
      <c r="W46" s="12"/>
      <c r="X46" s="12"/>
      <c r="Y46" s="12"/>
      <c r="Z46" s="12"/>
      <c r="AA46" s="12"/>
      <c r="AB46" s="12"/>
      <c r="AC46" s="12"/>
      <c r="AD46" s="12"/>
      <c r="AE46" s="74"/>
      <c r="AF46" s="75"/>
      <c r="AG46" s="76">
        <f>ROUND(K46/O46+S46, 0)</f>
        <v>11</v>
      </c>
      <c r="AH46" s="90"/>
      <c r="AI46" s="90"/>
      <c r="AJ46" s="12" t="s">
        <v>33</v>
      </c>
      <c r="AK46" s="77"/>
    </row>
    <row r="47" spans="1:37" s="11" customFormat="1" ht="12" hidden="1" customHeight="1" outlineLevel="1" x14ac:dyDescent="0.15">
      <c r="A47" s="100"/>
      <c r="B47" s="95"/>
      <c r="C47" s="95"/>
      <c r="D47" s="95"/>
      <c r="E47" s="70"/>
      <c r="F47" s="71"/>
      <c r="G47" s="71"/>
      <c r="H47" s="71"/>
      <c r="I47" s="72"/>
      <c r="J47" s="101"/>
      <c r="K47" s="102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80"/>
      <c r="AF47" s="81"/>
      <c r="AG47" s="81"/>
      <c r="AH47" s="79"/>
      <c r="AI47" s="79"/>
      <c r="AJ47" s="79"/>
      <c r="AK47" s="82"/>
    </row>
    <row r="48" spans="1:37" s="110" customFormat="1" ht="12" hidden="1" customHeight="1" x14ac:dyDescent="0.15">
      <c r="A48" s="104" t="s">
        <v>34</v>
      </c>
      <c r="B48" s="105"/>
      <c r="C48" s="105"/>
      <c r="D48" s="106"/>
      <c r="E48" s="107" t="s">
        <v>35</v>
      </c>
      <c r="F48" s="105"/>
      <c r="G48" s="105"/>
      <c r="H48" s="105"/>
      <c r="I48" s="106"/>
      <c r="J48" s="108"/>
      <c r="K48" s="109"/>
      <c r="M48" s="12"/>
      <c r="N48" s="12"/>
      <c r="O48" s="12"/>
      <c r="P48" s="111"/>
      <c r="X48" s="105" t="s">
        <v>36</v>
      </c>
      <c r="Y48" s="105"/>
      <c r="Z48" s="105"/>
      <c r="AA48" s="105"/>
      <c r="AB48" s="20">
        <f>'[1]관로 및 토피별'!C6</f>
        <v>0</v>
      </c>
      <c r="AC48" s="20"/>
      <c r="AD48" s="20"/>
      <c r="AE48" s="74" t="s">
        <v>37</v>
      </c>
      <c r="AF48" s="112"/>
      <c r="AG48" s="112"/>
      <c r="AH48" s="112"/>
      <c r="AI48" s="111"/>
      <c r="AJ48" s="111"/>
      <c r="AK48" s="113"/>
    </row>
    <row r="49" spans="1:38" s="110" customFormat="1" ht="12" hidden="1" customHeight="1" x14ac:dyDescent="0.15">
      <c r="A49" s="56"/>
      <c r="B49" s="57"/>
      <c r="C49" s="57"/>
      <c r="D49" s="58"/>
      <c r="E49" s="114"/>
      <c r="F49" s="57"/>
      <c r="G49" s="57"/>
      <c r="H49" s="57"/>
      <c r="I49" s="58"/>
      <c r="J49" s="108" t="s">
        <v>38</v>
      </c>
      <c r="K49" s="109" t="s">
        <v>39</v>
      </c>
      <c r="M49" s="12"/>
      <c r="N49" s="12"/>
      <c r="O49" s="12"/>
      <c r="P49" s="111"/>
      <c r="X49" s="57" t="s">
        <v>40</v>
      </c>
      <c r="Y49" s="57"/>
      <c r="Z49" s="57"/>
      <c r="AA49" s="57"/>
      <c r="AB49" s="20">
        <f>'[1]관로 및 토피별'!E6</f>
        <v>2.1950000000000003</v>
      </c>
      <c r="AC49" s="20"/>
      <c r="AD49" s="20"/>
      <c r="AE49" s="74" t="s">
        <v>37</v>
      </c>
      <c r="AF49" s="75"/>
      <c r="AG49" s="76">
        <f>SUM(AB48:AD51)</f>
        <v>2.1950000000000003</v>
      </c>
      <c r="AH49" s="90"/>
      <c r="AI49" s="90"/>
      <c r="AJ49" s="12" t="s">
        <v>37</v>
      </c>
      <c r="AK49" s="113"/>
    </row>
    <row r="50" spans="1:38" s="110" customFormat="1" ht="12" hidden="1" customHeight="1" x14ac:dyDescent="0.15">
      <c r="A50" s="56"/>
      <c r="B50" s="57"/>
      <c r="C50" s="57"/>
      <c r="D50" s="58"/>
      <c r="E50" s="114"/>
      <c r="F50" s="57"/>
      <c r="G50" s="57"/>
      <c r="H50" s="57"/>
      <c r="I50" s="58"/>
      <c r="J50" s="115"/>
      <c r="K50" s="12"/>
      <c r="L50" s="12"/>
      <c r="M50" s="12"/>
      <c r="N50" s="12"/>
      <c r="O50" s="12"/>
      <c r="P50" s="12"/>
      <c r="Q50" s="13"/>
      <c r="R50" s="13"/>
      <c r="S50" s="13"/>
      <c r="T50" s="116"/>
      <c r="U50" s="116"/>
      <c r="V50" s="116"/>
      <c r="W50" s="12"/>
      <c r="X50" s="57" t="s">
        <v>41</v>
      </c>
      <c r="Y50" s="57"/>
      <c r="Z50" s="57"/>
      <c r="AA50" s="57"/>
      <c r="AB50" s="20">
        <f>'[1]관로 및 토피별'!G6</f>
        <v>0</v>
      </c>
      <c r="AC50" s="20"/>
      <c r="AD50" s="20"/>
      <c r="AE50" s="74"/>
      <c r="AF50" s="34"/>
      <c r="AK50" s="113"/>
    </row>
    <row r="51" spans="1:38" s="110" customFormat="1" ht="12" hidden="1" customHeight="1" x14ac:dyDescent="0.15">
      <c r="A51" s="56"/>
      <c r="B51" s="57"/>
      <c r="C51" s="57"/>
      <c r="D51" s="58"/>
      <c r="E51" s="114"/>
      <c r="F51" s="57"/>
      <c r="G51" s="57"/>
      <c r="H51" s="57"/>
      <c r="I51" s="58"/>
      <c r="J51" s="115"/>
      <c r="K51" s="109"/>
      <c r="M51" s="12"/>
      <c r="N51" s="12"/>
      <c r="O51" s="12"/>
      <c r="P51" s="12"/>
      <c r="Q51" s="13"/>
      <c r="R51" s="13"/>
      <c r="S51" s="13"/>
      <c r="T51" s="116"/>
      <c r="U51" s="116"/>
      <c r="V51" s="116"/>
      <c r="W51" s="12"/>
      <c r="X51" s="57" t="s">
        <v>42</v>
      </c>
      <c r="Y51" s="57"/>
      <c r="Z51" s="57"/>
      <c r="AA51" s="57"/>
      <c r="AB51" s="20">
        <f>'[1]관로 및 토피별'!I6</f>
        <v>0</v>
      </c>
      <c r="AC51" s="20"/>
      <c r="AD51" s="20"/>
      <c r="AE51" s="74"/>
      <c r="AF51" s="112"/>
      <c r="AG51" s="112"/>
      <c r="AH51" s="112"/>
      <c r="AI51" s="111"/>
      <c r="AJ51" s="111"/>
      <c r="AK51" s="113"/>
    </row>
    <row r="52" spans="1:38" s="110" customFormat="1" ht="12" hidden="1" customHeight="1" x14ac:dyDescent="0.15">
      <c r="A52" s="56"/>
      <c r="B52" s="57"/>
      <c r="C52" s="57"/>
      <c r="D52" s="58"/>
      <c r="E52" s="114"/>
      <c r="F52" s="57"/>
      <c r="G52" s="57"/>
      <c r="H52" s="57"/>
      <c r="I52" s="58"/>
      <c r="J52" s="108"/>
      <c r="M52" s="12"/>
      <c r="N52" s="12"/>
      <c r="O52" s="12"/>
      <c r="P52" s="111"/>
      <c r="X52" s="111"/>
      <c r="Y52" s="57"/>
      <c r="Z52" s="57"/>
      <c r="AA52" s="57"/>
      <c r="AB52" s="20"/>
      <c r="AC52" s="20"/>
      <c r="AD52" s="20"/>
      <c r="AE52" s="74"/>
      <c r="AF52" s="75"/>
      <c r="AG52" s="76"/>
      <c r="AH52" s="90"/>
      <c r="AI52" s="90"/>
      <c r="AJ52" s="12"/>
      <c r="AK52" s="117"/>
      <c r="AL52" s="13"/>
    </row>
    <row r="53" spans="1:38" s="110" customFormat="1" ht="12" hidden="1" customHeight="1" x14ac:dyDescent="0.15">
      <c r="A53" s="56"/>
      <c r="B53" s="57"/>
      <c r="C53" s="57"/>
      <c r="D53" s="58"/>
      <c r="E53" s="114"/>
      <c r="F53" s="57"/>
      <c r="G53" s="57"/>
      <c r="H53" s="57"/>
      <c r="I53" s="58"/>
      <c r="J53" s="115"/>
      <c r="K53" s="12"/>
      <c r="L53" s="12"/>
      <c r="M53" s="12"/>
      <c r="N53" s="12"/>
      <c r="O53" s="12"/>
      <c r="P53" s="12"/>
      <c r="Q53" s="13"/>
      <c r="R53" s="13"/>
      <c r="S53" s="13"/>
      <c r="T53" s="116"/>
      <c r="U53" s="116"/>
      <c r="V53" s="116"/>
      <c r="W53" s="12"/>
      <c r="X53" s="111"/>
      <c r="Y53" s="57"/>
      <c r="Z53" s="57"/>
      <c r="AA53" s="57"/>
      <c r="AB53" s="118"/>
      <c r="AC53" s="118"/>
      <c r="AD53" s="118"/>
      <c r="AE53" s="74"/>
      <c r="AF53" s="34"/>
      <c r="AG53" s="76"/>
      <c r="AH53" s="90"/>
      <c r="AI53" s="90"/>
      <c r="AJ53" s="12"/>
      <c r="AK53" s="113"/>
    </row>
    <row r="54" spans="1:38" s="110" customFormat="1" ht="12" hidden="1" customHeight="1" x14ac:dyDescent="0.15">
      <c r="A54" s="56"/>
      <c r="B54" s="57"/>
      <c r="C54" s="57"/>
      <c r="D54" s="58"/>
      <c r="E54" s="114"/>
      <c r="F54" s="57"/>
      <c r="G54" s="57"/>
      <c r="H54" s="57"/>
      <c r="I54" s="58"/>
      <c r="J54" s="108" t="s">
        <v>38</v>
      </c>
      <c r="K54" s="109" t="s">
        <v>43</v>
      </c>
      <c r="M54" s="12"/>
      <c r="N54" s="12"/>
      <c r="O54" s="12"/>
      <c r="P54" s="12"/>
      <c r="Q54" s="13"/>
      <c r="R54" s="13"/>
      <c r="S54" s="13"/>
      <c r="T54" s="116"/>
      <c r="U54" s="116"/>
      <c r="V54" s="116"/>
      <c r="W54" s="12"/>
      <c r="X54" s="57" t="s">
        <v>36</v>
      </c>
      <c r="Y54" s="57"/>
      <c r="Z54" s="57"/>
      <c r="AA54" s="57"/>
      <c r="AB54" s="20">
        <f>'[1]관로 및 토피별'!C9</f>
        <v>64</v>
      </c>
      <c r="AC54" s="20"/>
      <c r="AD54" s="20"/>
      <c r="AE54" s="74" t="s">
        <v>37</v>
      </c>
      <c r="AF54" s="112"/>
      <c r="AG54" s="112"/>
      <c r="AH54" s="112"/>
      <c r="AI54" s="111"/>
      <c r="AJ54" s="111"/>
      <c r="AK54" s="113"/>
    </row>
    <row r="55" spans="1:38" s="110" customFormat="1" ht="12" hidden="1" customHeight="1" x14ac:dyDescent="0.15">
      <c r="A55" s="56"/>
      <c r="B55" s="57"/>
      <c r="C55" s="57"/>
      <c r="D55" s="58"/>
      <c r="E55" s="114"/>
      <c r="F55" s="57"/>
      <c r="G55" s="57"/>
      <c r="H55" s="57"/>
      <c r="I55" s="58"/>
      <c r="J55" s="108"/>
      <c r="M55" s="12"/>
      <c r="N55" s="12"/>
      <c r="O55" s="12"/>
      <c r="P55" s="111"/>
      <c r="X55" s="57" t="s">
        <v>40</v>
      </c>
      <c r="Y55" s="57"/>
      <c r="Z55" s="57"/>
      <c r="AA55" s="57"/>
      <c r="AB55" s="20">
        <f>'[1]관로 및 토피별'!E9</f>
        <v>1.5</v>
      </c>
      <c r="AC55" s="20"/>
      <c r="AD55" s="20"/>
      <c r="AE55" s="74" t="s">
        <v>37</v>
      </c>
      <c r="AF55" s="75"/>
      <c r="AG55" s="76">
        <f>SUM(AB54:AD57)</f>
        <v>65.5</v>
      </c>
      <c r="AH55" s="90"/>
      <c r="AI55" s="90"/>
      <c r="AJ55" s="12" t="s">
        <v>37</v>
      </c>
      <c r="AK55" s="113"/>
    </row>
    <row r="56" spans="1:38" s="110" customFormat="1" ht="12" hidden="1" customHeight="1" x14ac:dyDescent="0.15">
      <c r="A56" s="56"/>
      <c r="B56" s="57"/>
      <c r="C56" s="57"/>
      <c r="D56" s="58"/>
      <c r="E56" s="114"/>
      <c r="F56" s="57"/>
      <c r="G56" s="57"/>
      <c r="H56" s="57"/>
      <c r="I56" s="58"/>
      <c r="J56" s="115"/>
      <c r="K56" s="12"/>
      <c r="L56" s="12"/>
      <c r="M56" s="12"/>
      <c r="N56" s="12"/>
      <c r="O56" s="12"/>
      <c r="P56" s="12"/>
      <c r="Q56" s="13"/>
      <c r="R56" s="13"/>
      <c r="S56" s="13"/>
      <c r="T56" s="116"/>
      <c r="U56" s="116"/>
      <c r="V56" s="116"/>
      <c r="W56" s="12"/>
      <c r="X56" s="57" t="s">
        <v>41</v>
      </c>
      <c r="Y56" s="57"/>
      <c r="Z56" s="57"/>
      <c r="AA56" s="57"/>
      <c r="AB56" s="20">
        <f>'[1]관로 및 토피별'!G9</f>
        <v>0</v>
      </c>
      <c r="AC56" s="20"/>
      <c r="AD56" s="20"/>
      <c r="AE56" s="74"/>
      <c r="AF56" s="34"/>
      <c r="AK56" s="113"/>
    </row>
    <row r="57" spans="1:38" s="110" customFormat="1" ht="12" hidden="1" customHeight="1" x14ac:dyDescent="0.15">
      <c r="A57" s="56"/>
      <c r="B57" s="57"/>
      <c r="C57" s="57"/>
      <c r="D57" s="58"/>
      <c r="E57" s="114"/>
      <c r="F57" s="57"/>
      <c r="G57" s="57"/>
      <c r="H57" s="57"/>
      <c r="I57" s="58"/>
      <c r="J57" s="115"/>
      <c r="K57" s="109"/>
      <c r="M57" s="12"/>
      <c r="N57" s="12"/>
      <c r="O57" s="12"/>
      <c r="P57" s="12"/>
      <c r="Q57" s="13"/>
      <c r="R57" s="13"/>
      <c r="S57" s="13"/>
      <c r="T57" s="116"/>
      <c r="U57" s="116"/>
      <c r="V57" s="116"/>
      <c r="W57" s="12"/>
      <c r="X57" s="57" t="s">
        <v>42</v>
      </c>
      <c r="Y57" s="57"/>
      <c r="Z57" s="57"/>
      <c r="AA57" s="57"/>
      <c r="AB57" s="20">
        <f>'[1]관로 및 토피별'!I9</f>
        <v>0</v>
      </c>
      <c r="AC57" s="20"/>
      <c r="AD57" s="20"/>
      <c r="AE57" s="74"/>
      <c r="AF57" s="112"/>
      <c r="AG57" s="112"/>
      <c r="AH57" s="112"/>
      <c r="AI57" s="111"/>
      <c r="AJ57" s="111"/>
      <c r="AK57" s="113"/>
    </row>
    <row r="58" spans="1:38" s="110" customFormat="1" ht="12" hidden="1" customHeight="1" x14ac:dyDescent="0.15">
      <c r="A58" s="56"/>
      <c r="B58" s="57"/>
      <c r="C58" s="57"/>
      <c r="D58" s="58"/>
      <c r="E58" s="114"/>
      <c r="F58" s="57"/>
      <c r="G58" s="57"/>
      <c r="H58" s="57"/>
      <c r="I58" s="58"/>
      <c r="J58" s="115"/>
      <c r="K58" s="109"/>
      <c r="M58" s="12"/>
      <c r="N58" s="12"/>
      <c r="O58" s="12"/>
      <c r="P58" s="12"/>
      <c r="Q58" s="13"/>
      <c r="R58" s="13"/>
      <c r="S58" s="13"/>
      <c r="T58" s="116"/>
      <c r="U58" s="116"/>
      <c r="V58" s="116"/>
      <c r="W58" s="12"/>
      <c r="X58" s="111"/>
      <c r="Y58" s="12"/>
      <c r="Z58" s="12"/>
      <c r="AA58" s="12"/>
      <c r="AB58" s="119"/>
      <c r="AC58" s="119"/>
      <c r="AD58" s="119"/>
      <c r="AE58" s="74"/>
      <c r="AF58" s="112"/>
      <c r="AG58" s="112"/>
      <c r="AH58" s="112"/>
      <c r="AI58" s="111"/>
      <c r="AJ58" s="111"/>
      <c r="AK58" s="113"/>
    </row>
    <row r="59" spans="1:38" s="110" customFormat="1" ht="12" hidden="1" customHeight="1" x14ac:dyDescent="0.15">
      <c r="A59" s="56"/>
      <c r="B59" s="57"/>
      <c r="C59" s="57"/>
      <c r="D59" s="58"/>
      <c r="E59" s="114"/>
      <c r="F59" s="57"/>
      <c r="G59" s="57"/>
      <c r="H59" s="57"/>
      <c r="I59" s="58"/>
      <c r="J59" s="108"/>
      <c r="M59" s="12"/>
      <c r="N59" s="12"/>
      <c r="O59" s="12"/>
      <c r="P59" s="111"/>
      <c r="X59" s="111"/>
      <c r="Y59" s="57"/>
      <c r="Z59" s="57"/>
      <c r="AA59" s="57"/>
      <c r="AB59" s="20"/>
      <c r="AC59" s="20"/>
      <c r="AD59" s="20"/>
      <c r="AE59" s="74"/>
      <c r="AF59" s="75"/>
      <c r="AG59" s="76"/>
      <c r="AH59" s="90"/>
      <c r="AI59" s="90"/>
      <c r="AJ59" s="12"/>
      <c r="AK59" s="113"/>
    </row>
    <row r="60" spans="1:38" s="110" customFormat="1" ht="12" hidden="1" customHeight="1" x14ac:dyDescent="0.15">
      <c r="A60" s="120"/>
      <c r="B60" s="121"/>
      <c r="C60" s="121"/>
      <c r="D60" s="122"/>
      <c r="E60" s="123"/>
      <c r="F60" s="121"/>
      <c r="G60" s="121"/>
      <c r="H60" s="121"/>
      <c r="I60" s="122"/>
      <c r="J60" s="124"/>
      <c r="K60" s="125"/>
      <c r="L60" s="125"/>
      <c r="M60" s="125"/>
      <c r="N60" s="125"/>
      <c r="O60" s="125"/>
      <c r="P60" s="125"/>
      <c r="Q60" s="126"/>
      <c r="R60" s="126"/>
      <c r="S60" s="126"/>
      <c r="T60" s="127"/>
      <c r="U60" s="127"/>
      <c r="V60" s="127"/>
      <c r="W60" s="125"/>
      <c r="X60" s="128"/>
      <c r="Y60" s="121"/>
      <c r="Z60" s="121"/>
      <c r="AA60" s="121"/>
      <c r="AB60" s="129"/>
      <c r="AC60" s="129"/>
      <c r="AD60" s="129"/>
      <c r="AE60" s="130"/>
      <c r="AF60" s="131"/>
      <c r="AG60" s="132"/>
      <c r="AH60" s="133"/>
      <c r="AI60" s="133"/>
      <c r="AJ60" s="125"/>
      <c r="AK60" s="134"/>
    </row>
    <row r="61" spans="1:38" s="8" customFormat="1" ht="42.6" hidden="1" customHeight="1" x14ac:dyDescent="0.25">
      <c r="A61" s="1"/>
      <c r="B61" s="2"/>
      <c r="C61" s="3"/>
      <c r="D61" s="3"/>
      <c r="E61" s="3"/>
      <c r="F61" s="2" t="s">
        <v>0</v>
      </c>
      <c r="G61" s="3"/>
      <c r="H61" s="3"/>
      <c r="I61" s="3"/>
      <c r="J61" s="3"/>
      <c r="K61" s="3"/>
      <c r="L61" s="2" t="s">
        <v>1</v>
      </c>
      <c r="M61" s="3"/>
      <c r="N61" s="3"/>
      <c r="O61" s="4">
        <f>AS74</f>
        <v>2.5</v>
      </c>
      <c r="P61" s="4"/>
      <c r="Q61" s="4"/>
      <c r="R61" s="5" t="s">
        <v>2</v>
      </c>
      <c r="S61" s="3"/>
      <c r="T61" s="6">
        <f>AS75</f>
        <v>2</v>
      </c>
      <c r="U61" s="6"/>
      <c r="V61" s="6"/>
      <c r="W61" s="6"/>
      <c r="X61" s="2" t="s">
        <v>3</v>
      </c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7"/>
    </row>
    <row r="62" spans="1:38" s="11" customFormat="1" ht="12.75" hidden="1" customHeight="1" x14ac:dyDescent="0.15">
      <c r="A62" s="9"/>
      <c r="B62" s="10"/>
      <c r="C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2"/>
      <c r="U62" s="13"/>
      <c r="AK62" s="14"/>
    </row>
    <row r="63" spans="1:38" s="11" customFormat="1" ht="12.75" hidden="1" customHeight="1" x14ac:dyDescent="0.15">
      <c r="A63" s="9"/>
      <c r="B63" s="10"/>
      <c r="C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2"/>
      <c r="U63" s="13"/>
      <c r="AA63" s="135">
        <f>AS69*1000</f>
        <v>240</v>
      </c>
      <c r="AB63" s="135"/>
      <c r="AK63" s="14"/>
    </row>
    <row r="64" spans="1:38" s="11" customFormat="1" ht="12.75" hidden="1" customHeight="1" x14ac:dyDescent="0.15">
      <c r="A64" s="9"/>
      <c r="B64" s="10"/>
      <c r="C64" s="10"/>
      <c r="F64" s="10"/>
      <c r="G64" s="10"/>
      <c r="H64" s="10"/>
      <c r="I64" s="10"/>
      <c r="J64" s="10"/>
      <c r="K64" s="10"/>
      <c r="L64" s="10"/>
      <c r="M64" s="10"/>
      <c r="N64" s="16"/>
      <c r="O64" s="10"/>
      <c r="P64" s="10"/>
      <c r="Q64" s="10"/>
      <c r="R64" s="10"/>
      <c r="S64" s="10"/>
      <c r="T64" s="12"/>
      <c r="U64" s="13"/>
      <c r="AA64" s="135"/>
      <c r="AB64" s="135"/>
      <c r="AK64" s="14"/>
    </row>
    <row r="65" spans="1:49" s="11" customFormat="1" ht="12.75" hidden="1" customHeight="1" x14ac:dyDescent="0.15">
      <c r="A65" s="9"/>
      <c r="B65" s="10"/>
      <c r="C65" s="10"/>
      <c r="F65" s="10"/>
      <c r="G65" s="10"/>
      <c r="H65" s="10"/>
      <c r="I65" s="10"/>
      <c r="J65" s="10"/>
      <c r="O65" s="10"/>
      <c r="P65" s="10"/>
      <c r="Q65" s="10"/>
      <c r="R65" s="10"/>
      <c r="S65" s="10"/>
      <c r="T65" s="12"/>
      <c r="U65" s="13"/>
      <c r="AA65" s="135"/>
      <c r="AB65" s="135"/>
      <c r="AK65" s="14"/>
    </row>
    <row r="66" spans="1:49" s="11" customFormat="1" ht="12.75" hidden="1" customHeight="1" x14ac:dyDescent="0.15">
      <c r="A66" s="9"/>
      <c r="B66" s="10"/>
      <c r="C66" s="10"/>
      <c r="F66" s="10"/>
      <c r="G66" s="10"/>
      <c r="H66" s="10"/>
      <c r="I66" s="10"/>
      <c r="K66" s="10"/>
      <c r="L66" s="10"/>
      <c r="M66" s="10"/>
      <c r="N66" s="10"/>
      <c r="O66" s="10"/>
      <c r="P66" s="10"/>
      <c r="Q66" s="10"/>
      <c r="R66" s="10"/>
      <c r="S66" s="10"/>
      <c r="T66" s="12"/>
      <c r="U66" s="13"/>
      <c r="AA66" s="135"/>
      <c r="AB66" s="135"/>
      <c r="AK66" s="14"/>
    </row>
    <row r="67" spans="1:49" s="11" customFormat="1" ht="12.75" hidden="1" customHeight="1" x14ac:dyDescent="0.15">
      <c r="A67" s="9"/>
      <c r="B67" s="10"/>
      <c r="C67" s="10"/>
      <c r="F67" s="17"/>
      <c r="G67" s="10"/>
      <c r="H67" s="10"/>
      <c r="I67" s="10"/>
      <c r="J67" s="10"/>
      <c r="K67" s="10"/>
      <c r="L67" s="10"/>
      <c r="AK67" s="14"/>
      <c r="AN67" s="11" t="s">
        <v>4</v>
      </c>
    </row>
    <row r="68" spans="1:49" s="11" customFormat="1" ht="12.75" hidden="1" customHeight="1" x14ac:dyDescent="0.15">
      <c r="A68" s="9"/>
      <c r="B68" s="10"/>
      <c r="C68" s="10"/>
      <c r="F68" s="17"/>
      <c r="G68" s="10"/>
      <c r="H68" s="10"/>
      <c r="I68" s="18"/>
      <c r="J68" s="10"/>
      <c r="K68" s="10"/>
      <c r="L68" s="10"/>
      <c r="M68" s="10"/>
      <c r="N68" s="10"/>
      <c r="O68" s="10"/>
      <c r="P68" s="10"/>
      <c r="Q68" s="18"/>
      <c r="R68" s="10"/>
      <c r="S68" s="10"/>
      <c r="T68" s="12"/>
      <c r="U68" s="13"/>
      <c r="AK68" s="14"/>
    </row>
    <row r="69" spans="1:49" s="11" customFormat="1" ht="12.75" hidden="1" customHeight="1" x14ac:dyDescent="0.15">
      <c r="A69" s="9"/>
      <c r="B69" s="10"/>
      <c r="C69" s="10"/>
      <c r="F69" s="10"/>
      <c r="G69" s="10"/>
      <c r="H69" s="10"/>
      <c r="I69" s="10"/>
      <c r="J69" s="10"/>
      <c r="K69" s="10"/>
      <c r="L69" s="10"/>
      <c r="M69" s="10"/>
      <c r="Q69" s="10"/>
      <c r="R69" s="10"/>
      <c r="S69" s="10"/>
      <c r="T69" s="12"/>
      <c r="U69" s="13"/>
      <c r="AK69" s="14"/>
      <c r="AN69" s="19" t="s">
        <v>5</v>
      </c>
      <c r="AO69" s="19"/>
      <c r="AP69" s="19"/>
      <c r="AQ69" s="19"/>
      <c r="AR69" s="19"/>
      <c r="AS69" s="20">
        <v>0.24</v>
      </c>
      <c r="AT69" s="20"/>
      <c r="AU69" s="20"/>
      <c r="AV69" s="13"/>
    </row>
    <row r="70" spans="1:49" s="11" customFormat="1" ht="12.75" hidden="1" customHeight="1" x14ac:dyDescent="0.15">
      <c r="A70" s="9"/>
      <c r="B70" s="10"/>
      <c r="C70" s="10"/>
      <c r="F70" s="10"/>
      <c r="G70" s="10"/>
      <c r="H70" s="18"/>
      <c r="I70" s="10"/>
      <c r="J70" s="10"/>
      <c r="K70" s="10"/>
      <c r="L70" s="10"/>
      <c r="M70" s="10"/>
      <c r="N70" s="10"/>
      <c r="O70" s="10"/>
      <c r="P70" s="10"/>
      <c r="Q70" s="10"/>
      <c r="R70" s="18"/>
      <c r="S70" s="10"/>
      <c r="T70" s="12"/>
      <c r="U70" s="13"/>
      <c r="AK70" s="14"/>
      <c r="AN70" s="19" t="s">
        <v>6</v>
      </c>
      <c r="AO70" s="19"/>
      <c r="AP70" s="19"/>
      <c r="AQ70" s="19"/>
      <c r="AR70" s="19"/>
      <c r="AS70" s="20">
        <v>0.24</v>
      </c>
      <c r="AT70" s="20"/>
      <c r="AU70" s="20"/>
      <c r="AV70" s="13"/>
    </row>
    <row r="71" spans="1:49" s="11" customFormat="1" ht="12.75" hidden="1" customHeight="1" x14ac:dyDescent="0.15">
      <c r="A71" s="9"/>
      <c r="B71" s="10"/>
      <c r="C71" s="10"/>
      <c r="F71" s="10"/>
      <c r="G71" s="10"/>
      <c r="L71" s="10"/>
      <c r="M71" s="10"/>
      <c r="N71" s="21"/>
      <c r="O71" s="10"/>
      <c r="P71" s="10"/>
      <c r="Q71" s="10"/>
      <c r="R71" s="10"/>
      <c r="S71" s="10"/>
      <c r="T71" s="12"/>
      <c r="U71" s="13"/>
      <c r="AA71" s="136">
        <f>AS75</f>
        <v>2</v>
      </c>
      <c r="AB71" s="136"/>
      <c r="AC71" s="136">
        <f>AS69+AS75+AS70</f>
        <v>2.4800000000000004</v>
      </c>
      <c r="AK71" s="14"/>
      <c r="AN71" s="19" t="s">
        <v>7</v>
      </c>
      <c r="AO71" s="19"/>
      <c r="AP71" s="19"/>
      <c r="AQ71" s="19"/>
      <c r="AR71" s="19"/>
      <c r="AS71" s="20">
        <v>0.22</v>
      </c>
      <c r="AT71" s="20"/>
      <c r="AU71" s="20"/>
      <c r="AV71" s="13"/>
    </row>
    <row r="72" spans="1:49" s="11" customFormat="1" ht="12.75" hidden="1" customHeight="1" x14ac:dyDescent="0.15">
      <c r="A72" s="9"/>
      <c r="B72" s="10"/>
      <c r="C72" s="10"/>
      <c r="F72" s="10"/>
      <c r="G72" s="10"/>
      <c r="H72" s="10"/>
      <c r="I72" s="10"/>
      <c r="J72" s="10"/>
      <c r="K72" s="23"/>
      <c r="L72" s="23"/>
      <c r="M72" s="23"/>
      <c r="N72" s="21"/>
      <c r="O72" s="10"/>
      <c r="P72" s="10"/>
      <c r="Q72" s="10"/>
      <c r="R72" s="10"/>
      <c r="S72" s="10"/>
      <c r="T72" s="12"/>
      <c r="U72" s="13"/>
      <c r="W72" s="24"/>
      <c r="AA72" s="136"/>
      <c r="AB72" s="136"/>
      <c r="AC72" s="136"/>
      <c r="AK72" s="14"/>
      <c r="AN72" s="19" t="s">
        <v>8</v>
      </c>
      <c r="AO72" s="19"/>
      <c r="AP72" s="19"/>
      <c r="AQ72" s="19"/>
      <c r="AR72" s="19"/>
      <c r="AS72" s="20">
        <v>0.22</v>
      </c>
      <c r="AT72" s="20"/>
      <c r="AU72" s="20"/>
      <c r="AV72" s="13"/>
    </row>
    <row r="73" spans="1:49" s="11" customFormat="1" ht="12.75" hidden="1" customHeight="1" x14ac:dyDescent="0.15">
      <c r="A73" s="9"/>
      <c r="B73" s="10"/>
      <c r="C73" s="10"/>
      <c r="F73" s="10"/>
      <c r="G73" s="10"/>
      <c r="H73" s="10"/>
      <c r="I73" s="10"/>
      <c r="J73" s="10"/>
      <c r="K73" s="13"/>
      <c r="L73" s="13"/>
      <c r="M73" s="13"/>
      <c r="N73" s="21"/>
      <c r="O73" s="10"/>
      <c r="P73" s="10"/>
      <c r="Q73" s="10"/>
      <c r="R73" s="10"/>
      <c r="S73" s="10"/>
      <c r="T73" s="12"/>
      <c r="U73" s="13"/>
      <c r="AA73" s="136"/>
      <c r="AB73" s="136"/>
      <c r="AC73" s="136"/>
      <c r="AK73" s="14"/>
      <c r="AN73" s="19" t="s">
        <v>8</v>
      </c>
      <c r="AO73" s="19"/>
      <c r="AP73" s="19"/>
      <c r="AQ73" s="19"/>
      <c r="AR73" s="19"/>
      <c r="AS73" s="20">
        <v>0.22</v>
      </c>
      <c r="AT73" s="20"/>
      <c r="AU73" s="20"/>
      <c r="AV73" s="13"/>
    </row>
    <row r="74" spans="1:49" s="11" customFormat="1" ht="12.75" hidden="1" customHeight="1" x14ac:dyDescent="0.15">
      <c r="A74" s="9"/>
      <c r="B74" s="10"/>
      <c r="C74" s="10"/>
      <c r="F74" s="10"/>
      <c r="G74" s="10"/>
      <c r="H74" s="10"/>
      <c r="I74" s="10"/>
      <c r="J74" s="10"/>
      <c r="K74" s="13"/>
      <c r="L74" s="13"/>
      <c r="M74" s="13"/>
      <c r="N74" s="21"/>
      <c r="O74" s="10"/>
      <c r="P74" s="10"/>
      <c r="Q74" s="10"/>
      <c r="R74" s="10"/>
      <c r="S74" s="10"/>
      <c r="T74" s="12"/>
      <c r="U74" s="13"/>
      <c r="AA74" s="136"/>
      <c r="AB74" s="136"/>
      <c r="AC74" s="136"/>
      <c r="AK74" s="14"/>
      <c r="AN74" s="19" t="s">
        <v>9</v>
      </c>
      <c r="AO74" s="19"/>
      <c r="AP74" s="19"/>
      <c r="AQ74" s="19"/>
      <c r="AR74" s="19"/>
      <c r="AS74" s="20">
        <v>2.5</v>
      </c>
      <c r="AT74" s="20"/>
      <c r="AU74" s="20"/>
      <c r="AV74" s="13"/>
    </row>
    <row r="75" spans="1:49" s="11" customFormat="1" ht="12.75" hidden="1" customHeight="1" x14ac:dyDescent="0.15">
      <c r="A75" s="9"/>
      <c r="B75" s="10"/>
      <c r="C75" s="10"/>
      <c r="F75" s="10"/>
      <c r="G75" s="10"/>
      <c r="H75" s="10"/>
      <c r="I75" s="10"/>
      <c r="J75" s="10"/>
      <c r="K75" s="13"/>
      <c r="L75" s="13"/>
      <c r="M75" s="13"/>
      <c r="N75" s="21"/>
      <c r="O75" s="10"/>
      <c r="P75" s="10"/>
      <c r="Q75" s="10"/>
      <c r="R75" s="10"/>
      <c r="S75" s="10"/>
      <c r="T75" s="12"/>
      <c r="U75" s="13"/>
      <c r="AK75" s="14"/>
      <c r="AN75" s="19" t="s">
        <v>10</v>
      </c>
      <c r="AO75" s="19"/>
      <c r="AP75" s="19"/>
      <c r="AQ75" s="19"/>
      <c r="AR75" s="19"/>
      <c r="AS75" s="20">
        <v>2</v>
      </c>
      <c r="AT75" s="20"/>
      <c r="AU75" s="20"/>
    </row>
    <row r="76" spans="1:49" s="11" customFormat="1" ht="12.75" hidden="1" customHeight="1" x14ac:dyDescent="0.15">
      <c r="A76" s="9"/>
      <c r="B76" s="10"/>
      <c r="C76" s="10"/>
      <c r="F76" s="10"/>
      <c r="G76" s="10"/>
      <c r="H76" s="10"/>
      <c r="I76" s="10"/>
      <c r="J76" s="10"/>
      <c r="K76" s="57">
        <f>AS72*1000</f>
        <v>220</v>
      </c>
      <c r="L76" s="57"/>
      <c r="M76" s="57"/>
      <c r="N76" s="57"/>
      <c r="O76" s="10"/>
      <c r="P76" s="26" t="s">
        <v>11</v>
      </c>
      <c r="Q76" s="26"/>
      <c r="R76" s="26"/>
      <c r="S76" s="26"/>
      <c r="T76" s="137">
        <f>AS76*1000</f>
        <v>50</v>
      </c>
      <c r="U76" s="137"/>
      <c r="AK76" s="14"/>
      <c r="AN76" s="19" t="s">
        <v>12</v>
      </c>
      <c r="AO76" s="19"/>
      <c r="AP76" s="19"/>
      <c r="AQ76" s="19"/>
      <c r="AR76" s="19"/>
      <c r="AS76" s="20">
        <v>0.05</v>
      </c>
      <c r="AT76" s="20"/>
      <c r="AU76" s="20"/>
    </row>
    <row r="77" spans="1:49" s="11" customFormat="1" ht="12.75" hidden="1" customHeight="1" x14ac:dyDescent="0.15">
      <c r="A77" s="9"/>
      <c r="B77" s="10"/>
      <c r="C77" s="10"/>
      <c r="F77" s="10"/>
      <c r="G77" s="10"/>
      <c r="H77" s="10"/>
      <c r="I77" s="10"/>
      <c r="J77" s="10"/>
      <c r="K77" s="13"/>
      <c r="L77" s="13"/>
      <c r="M77" s="13"/>
      <c r="N77" s="21"/>
      <c r="O77" s="10"/>
      <c r="P77" s="26" t="s">
        <v>13</v>
      </c>
      <c r="Q77" s="26"/>
      <c r="R77" s="26"/>
      <c r="S77" s="26"/>
      <c r="T77" s="137">
        <f>AS77*1000</f>
        <v>100</v>
      </c>
      <c r="U77" s="137"/>
      <c r="AK77" s="14"/>
      <c r="AN77" s="19" t="s">
        <v>14</v>
      </c>
      <c r="AO77" s="19"/>
      <c r="AP77" s="19"/>
      <c r="AQ77" s="19"/>
      <c r="AR77" s="19"/>
      <c r="AS77" s="20">
        <v>0.1</v>
      </c>
      <c r="AT77" s="20"/>
      <c r="AU77" s="20"/>
    </row>
    <row r="78" spans="1:49" s="11" customFormat="1" ht="12.75" hidden="1" customHeight="1" x14ac:dyDescent="0.15">
      <c r="A78" s="9"/>
      <c r="B78" s="10"/>
      <c r="C78" s="10"/>
      <c r="F78" s="10"/>
      <c r="G78" s="10"/>
      <c r="H78" s="10"/>
      <c r="I78" s="10"/>
      <c r="J78" s="10"/>
      <c r="K78" s="13"/>
      <c r="L78" s="13"/>
      <c r="M78" s="13"/>
      <c r="N78" s="21"/>
      <c r="O78" s="138">
        <f>AS73*1000</f>
        <v>220</v>
      </c>
      <c r="P78" s="26" t="s">
        <v>15</v>
      </c>
      <c r="Q78" s="26"/>
      <c r="R78" s="26"/>
      <c r="S78" s="26"/>
      <c r="T78" s="137">
        <f>AS78*1000</f>
        <v>0</v>
      </c>
      <c r="U78" s="137"/>
      <c r="AK78" s="14"/>
      <c r="AN78" s="19" t="s">
        <v>16</v>
      </c>
      <c r="AO78" s="19"/>
      <c r="AP78" s="19"/>
      <c r="AQ78" s="19"/>
      <c r="AR78" s="19"/>
      <c r="AS78" s="20">
        <v>0</v>
      </c>
      <c r="AT78" s="20"/>
      <c r="AU78" s="20"/>
    </row>
    <row r="79" spans="1:49" s="11" customFormat="1" ht="12.75" hidden="1" customHeight="1" x14ac:dyDescent="0.15">
      <c r="A79" s="9"/>
      <c r="B79" s="10"/>
      <c r="C79" s="10"/>
      <c r="F79" s="10"/>
      <c r="G79" s="10"/>
      <c r="H79" s="10"/>
      <c r="I79" s="10"/>
      <c r="J79" s="10"/>
      <c r="K79" s="13"/>
      <c r="L79" s="13"/>
      <c r="M79" s="13"/>
      <c r="N79" s="21"/>
      <c r="O79" s="138"/>
      <c r="P79" s="10"/>
      <c r="Q79" s="10"/>
      <c r="R79" s="10"/>
      <c r="S79" s="10"/>
      <c r="T79" s="12"/>
      <c r="U79" s="13"/>
      <c r="AA79" s="135">
        <f>AS70*1000</f>
        <v>240</v>
      </c>
      <c r="AB79" s="135"/>
      <c r="AK79" s="14"/>
      <c r="AN79" s="13"/>
      <c r="AO79" s="13"/>
      <c r="AP79" s="13"/>
      <c r="AQ79" s="13"/>
      <c r="AR79" s="13"/>
      <c r="AS79" s="20"/>
      <c r="AT79" s="20"/>
      <c r="AU79" s="20"/>
    </row>
    <row r="80" spans="1:49" s="11" customFormat="1" ht="12.75" hidden="1" customHeight="1" x14ac:dyDescent="0.15">
      <c r="A80" s="9"/>
      <c r="B80" s="10"/>
      <c r="C80" s="10"/>
      <c r="F80" s="10"/>
      <c r="G80" s="10"/>
      <c r="H80" s="10"/>
      <c r="I80" s="10"/>
      <c r="J80" s="10"/>
      <c r="K80" s="13"/>
      <c r="L80" s="13"/>
      <c r="M80" s="13"/>
      <c r="N80" s="21"/>
      <c r="O80" s="138"/>
      <c r="P80" s="10"/>
      <c r="Q80" s="10"/>
      <c r="R80" s="10"/>
      <c r="S80" s="10"/>
      <c r="T80" s="12"/>
      <c r="U80" s="13"/>
      <c r="Z80" s="29"/>
      <c r="AA80" s="135"/>
      <c r="AB80" s="135"/>
      <c r="AK80" s="14"/>
      <c r="AN80" s="13"/>
      <c r="AO80" s="13"/>
      <c r="AP80" s="13"/>
      <c r="AQ80" s="13"/>
      <c r="AR80" s="13"/>
      <c r="AS80" s="30"/>
      <c r="AT80" s="30"/>
      <c r="AU80" s="30"/>
      <c r="AV80" s="30"/>
      <c r="AW80" s="30"/>
    </row>
    <row r="81" spans="1:47" s="11" customFormat="1" ht="12.75" hidden="1" customHeight="1" x14ac:dyDescent="0.15">
      <c r="A81" s="9"/>
      <c r="B81" s="10"/>
      <c r="C81" s="10"/>
      <c r="F81" s="10"/>
      <c r="G81" s="10"/>
      <c r="H81" s="10"/>
      <c r="I81" s="10"/>
      <c r="J81" s="10"/>
      <c r="K81" s="13"/>
      <c r="L81" s="13"/>
      <c r="M81" s="13"/>
      <c r="N81" s="21"/>
      <c r="O81" s="10"/>
      <c r="P81" s="10"/>
      <c r="Q81" s="10"/>
      <c r="R81" s="10"/>
      <c r="S81" s="10"/>
      <c r="T81" s="12"/>
      <c r="U81" s="13"/>
      <c r="Z81" s="29"/>
      <c r="AA81" s="135"/>
      <c r="AB81" s="135"/>
      <c r="AC81" s="31"/>
      <c r="AK81" s="14"/>
      <c r="AN81" s="13"/>
      <c r="AO81" s="13"/>
      <c r="AP81" s="13"/>
      <c r="AQ81" s="13"/>
      <c r="AR81" s="13"/>
      <c r="AS81" s="32"/>
      <c r="AT81" s="32"/>
      <c r="AU81" s="32"/>
    </row>
    <row r="82" spans="1:47" s="11" customFormat="1" ht="12.75" hidden="1" customHeight="1" x14ac:dyDescent="0.15">
      <c r="A82" s="9"/>
      <c r="B82" s="10"/>
      <c r="C82" s="10"/>
      <c r="F82" s="10"/>
      <c r="G82" s="10"/>
      <c r="H82" s="10"/>
      <c r="I82" s="10"/>
      <c r="J82" s="10"/>
      <c r="K82" s="13"/>
      <c r="L82" s="13"/>
      <c r="M82" s="13"/>
      <c r="N82" s="21"/>
      <c r="O82" s="10"/>
      <c r="P82" s="10"/>
      <c r="Q82" s="10"/>
      <c r="R82" s="10"/>
      <c r="S82" s="10"/>
      <c r="T82" s="12"/>
      <c r="U82" s="13"/>
      <c r="Z82" s="29"/>
      <c r="AA82" s="135"/>
      <c r="AB82" s="135"/>
      <c r="AC82" s="31"/>
      <c r="AK82" s="14"/>
      <c r="AN82" s="13"/>
      <c r="AO82" s="13"/>
      <c r="AP82" s="13"/>
      <c r="AQ82" s="13"/>
      <c r="AR82" s="13"/>
      <c r="AS82" s="32"/>
      <c r="AT82" s="32"/>
      <c r="AU82" s="32"/>
    </row>
    <row r="83" spans="1:47" s="11" customFormat="1" ht="12.75" hidden="1" customHeight="1" x14ac:dyDescent="0.15">
      <c r="A83" s="9"/>
      <c r="B83" s="10"/>
      <c r="C83" s="10"/>
      <c r="F83" s="10"/>
      <c r="G83" s="10"/>
      <c r="H83" s="10"/>
      <c r="I83" s="10"/>
      <c r="J83" s="10"/>
      <c r="K83" s="13"/>
      <c r="L83" s="13"/>
      <c r="M83" s="13"/>
      <c r="N83" s="21"/>
      <c r="O83" s="10"/>
      <c r="P83" s="10"/>
      <c r="Q83" s="10"/>
      <c r="R83" s="10"/>
      <c r="S83" s="10"/>
      <c r="T83" s="12"/>
      <c r="U83" s="13"/>
      <c r="Z83" s="29"/>
      <c r="AA83" s="33"/>
      <c r="AB83" s="33"/>
      <c r="AK83" s="14"/>
    </row>
    <row r="84" spans="1:47" s="11" customFormat="1" ht="12.75" hidden="1" customHeight="1" x14ac:dyDescent="0.15">
      <c r="A84" s="9"/>
      <c r="B84" s="10"/>
      <c r="C84" s="10"/>
      <c r="F84" s="10"/>
      <c r="G84" s="10"/>
      <c r="H84" s="10"/>
      <c r="I84" s="10"/>
      <c r="J84" s="10"/>
      <c r="K84" s="13"/>
      <c r="L84" s="13"/>
      <c r="M84" s="13"/>
      <c r="N84" s="21"/>
      <c r="O84" s="10"/>
      <c r="P84" s="10"/>
      <c r="Q84" s="10"/>
      <c r="R84" s="10"/>
      <c r="S84" s="10"/>
      <c r="T84" s="12"/>
      <c r="U84" s="13"/>
      <c r="AA84" s="33"/>
      <c r="AB84" s="33"/>
      <c r="AK84" s="14"/>
    </row>
    <row r="85" spans="1:47" s="11" customFormat="1" ht="12.75" hidden="1" customHeight="1" x14ac:dyDescent="0.15">
      <c r="A85" s="9"/>
      <c r="B85" s="10"/>
      <c r="C85" s="10"/>
      <c r="F85" s="10"/>
      <c r="G85" s="10"/>
      <c r="H85" s="10"/>
      <c r="I85" s="10"/>
      <c r="J85" s="10"/>
      <c r="K85" s="13"/>
      <c r="L85" s="13"/>
      <c r="M85" s="13"/>
      <c r="N85" s="21"/>
      <c r="O85" s="10"/>
      <c r="P85" s="10"/>
      <c r="Q85" s="10"/>
      <c r="R85" s="10"/>
      <c r="S85" s="10"/>
      <c r="T85" s="12"/>
      <c r="U85" s="13"/>
      <c r="AK85" s="14"/>
    </row>
    <row r="86" spans="1:47" s="11" customFormat="1" ht="12.75" hidden="1" customHeight="1" x14ac:dyDescent="0.15">
      <c r="A86" s="9"/>
      <c r="B86" s="10"/>
      <c r="C86" s="10"/>
      <c r="F86" s="10"/>
      <c r="G86" s="10"/>
      <c r="H86" s="10"/>
      <c r="I86" s="10"/>
      <c r="J86" s="139">
        <f>AS71*1000</f>
        <v>220</v>
      </c>
      <c r="K86" s="139"/>
      <c r="L86" s="139"/>
      <c r="M86" s="13"/>
      <c r="N86" s="21"/>
      <c r="O86" s="10"/>
      <c r="P86" s="10"/>
      <c r="Q86" s="36">
        <f>AS74</f>
        <v>2.5</v>
      </c>
      <c r="R86" s="36"/>
      <c r="S86" s="36"/>
      <c r="T86" s="12"/>
      <c r="U86" s="13"/>
      <c r="W86" s="140">
        <f>J86</f>
        <v>220</v>
      </c>
      <c r="X86" s="140"/>
      <c r="Y86" s="140"/>
      <c r="Z86" s="140"/>
      <c r="AK86" s="14"/>
    </row>
    <row r="87" spans="1:47" s="11" customFormat="1" ht="12.75" hidden="1" customHeight="1" x14ac:dyDescent="0.15">
      <c r="A87" s="9"/>
      <c r="B87" s="10"/>
      <c r="C87" s="10"/>
      <c r="F87" s="10"/>
      <c r="G87" s="10"/>
      <c r="H87" s="10"/>
      <c r="I87" s="139">
        <v>100</v>
      </c>
      <c r="J87" s="139"/>
      <c r="K87" s="139"/>
      <c r="L87" s="13"/>
      <c r="M87" s="13"/>
      <c r="N87" s="21"/>
      <c r="O87" s="10"/>
      <c r="P87" s="10"/>
      <c r="Q87" s="141">
        <f>AS74+AS71*2</f>
        <v>2.94</v>
      </c>
      <c r="R87" s="141"/>
      <c r="S87" s="141"/>
      <c r="T87" s="12"/>
      <c r="U87" s="13"/>
      <c r="Y87" s="139">
        <v>100</v>
      </c>
      <c r="Z87" s="139"/>
      <c r="AA87" s="37"/>
      <c r="AK87" s="14"/>
    </row>
    <row r="88" spans="1:47" s="11" customFormat="1" ht="12.75" hidden="1" customHeight="1" x14ac:dyDescent="0.15">
      <c r="A88" s="9"/>
      <c r="B88" s="10"/>
      <c r="C88" s="10"/>
      <c r="F88" s="10"/>
      <c r="G88" s="10"/>
      <c r="H88" s="10"/>
      <c r="I88" s="10"/>
      <c r="J88" s="10"/>
      <c r="K88" s="13"/>
      <c r="L88" s="13"/>
      <c r="M88" s="13"/>
      <c r="N88" s="21"/>
      <c r="O88" s="10"/>
      <c r="P88" s="10"/>
      <c r="Q88" s="10"/>
      <c r="R88" s="10"/>
      <c r="S88" s="10"/>
      <c r="T88" s="12"/>
      <c r="U88" s="13"/>
      <c r="AK88" s="14"/>
    </row>
    <row r="89" spans="1:47" s="11" customFormat="1" ht="12.75" hidden="1" customHeight="1" x14ac:dyDescent="0.15">
      <c r="A89" s="9"/>
      <c r="B89" s="10"/>
      <c r="C89" s="10"/>
      <c r="F89" s="10"/>
      <c r="G89" s="10"/>
      <c r="H89" s="10"/>
      <c r="I89" s="10"/>
      <c r="J89" s="10"/>
      <c r="K89" s="13"/>
      <c r="L89" s="13"/>
      <c r="M89" s="13"/>
      <c r="N89" s="21"/>
      <c r="O89" s="10"/>
      <c r="P89" s="10"/>
      <c r="Q89" s="10"/>
      <c r="R89" s="10"/>
      <c r="S89" s="10"/>
      <c r="T89" s="12"/>
      <c r="U89" s="13"/>
      <c r="AK89" s="14"/>
    </row>
    <row r="90" spans="1:47" s="11" customFormat="1" ht="12.75" hidden="1" customHeight="1" x14ac:dyDescent="0.15">
      <c r="A90" s="42" t="s">
        <v>17</v>
      </c>
      <c r="B90" s="43"/>
      <c r="C90" s="43"/>
      <c r="D90" s="43"/>
      <c r="E90" s="43"/>
      <c r="F90" s="43"/>
      <c r="G90" s="43"/>
      <c r="H90" s="43"/>
      <c r="I90" s="44"/>
      <c r="J90" s="45" t="s">
        <v>18</v>
      </c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4"/>
      <c r="AF90" s="43" t="s">
        <v>19</v>
      </c>
      <c r="AG90" s="43"/>
      <c r="AH90" s="43"/>
      <c r="AI90" s="43"/>
      <c r="AJ90" s="43"/>
      <c r="AK90" s="46"/>
    </row>
    <row r="91" spans="1:47" s="11" customFormat="1" ht="12.75" hidden="1" customHeight="1" x14ac:dyDescent="0.15">
      <c r="A91" s="47"/>
      <c r="B91" s="48"/>
      <c r="C91" s="48"/>
      <c r="D91" s="48"/>
      <c r="E91" s="48"/>
      <c r="F91" s="48"/>
      <c r="G91" s="48"/>
      <c r="H91" s="48"/>
      <c r="I91" s="49"/>
      <c r="J91" s="50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9"/>
      <c r="AF91" s="48"/>
      <c r="AG91" s="48"/>
      <c r="AH91" s="48"/>
      <c r="AI91" s="48"/>
      <c r="AJ91" s="48"/>
      <c r="AK91" s="51"/>
    </row>
    <row r="92" spans="1:47" ht="12.75" hidden="1" customHeight="1" x14ac:dyDescent="0.15">
      <c r="A92" s="52"/>
      <c r="B92" s="53"/>
      <c r="C92" s="53"/>
      <c r="D92" s="53"/>
      <c r="E92" s="53"/>
      <c r="F92" s="53"/>
      <c r="G92" s="53"/>
      <c r="H92" s="53"/>
      <c r="I92" s="54"/>
      <c r="J92" s="50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9"/>
      <c r="AF92" s="48"/>
      <c r="AG92" s="48"/>
      <c r="AH92" s="48"/>
      <c r="AI92" s="48"/>
      <c r="AJ92" s="48"/>
      <c r="AK92" s="51"/>
      <c r="AL92" s="55"/>
      <c r="AM92" s="55"/>
      <c r="AN92" s="55"/>
      <c r="AO92" s="55"/>
      <c r="AP92" s="55"/>
      <c r="AQ92" s="55"/>
      <c r="AR92" s="55"/>
      <c r="AS92" s="55"/>
    </row>
    <row r="93" spans="1:47" s="11" customFormat="1" ht="12.75" hidden="1" customHeight="1" x14ac:dyDescent="0.15">
      <c r="A93" s="56" t="s">
        <v>20</v>
      </c>
      <c r="B93" s="57"/>
      <c r="C93" s="57"/>
      <c r="D93" s="58"/>
      <c r="E93" s="59" t="s">
        <v>44</v>
      </c>
      <c r="F93" s="60"/>
      <c r="G93" s="60"/>
      <c r="H93" s="60"/>
      <c r="I93" s="61"/>
      <c r="J93" s="62"/>
      <c r="K93" s="63"/>
      <c r="L93" s="63"/>
      <c r="M93" s="63"/>
      <c r="N93" s="64"/>
      <c r="O93" s="65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6"/>
      <c r="AF93" s="67"/>
      <c r="AG93" s="68"/>
      <c r="AH93" s="62"/>
      <c r="AI93" s="62"/>
      <c r="AJ93" s="62"/>
      <c r="AK93" s="69"/>
    </row>
    <row r="94" spans="1:47" s="11" customFormat="1" ht="12.75" hidden="1" customHeight="1" x14ac:dyDescent="0.15">
      <c r="A94" s="56"/>
      <c r="B94" s="57"/>
      <c r="C94" s="57"/>
      <c r="D94" s="58"/>
      <c r="E94" s="70"/>
      <c r="F94" s="71"/>
      <c r="G94" s="71"/>
      <c r="H94" s="71"/>
      <c r="I94" s="72"/>
      <c r="J94" s="12"/>
      <c r="K94" s="36">
        <f>Q87+0.2</f>
        <v>3.14</v>
      </c>
      <c r="L94" s="36"/>
      <c r="M94" s="36"/>
      <c r="N94" s="12" t="s">
        <v>2</v>
      </c>
      <c r="O94" s="36">
        <f>AS77</f>
        <v>0.1</v>
      </c>
      <c r="P94" s="36"/>
      <c r="Q94" s="36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74"/>
      <c r="AF94" s="75"/>
      <c r="AG94" s="76">
        <f>K94*O94</f>
        <v>0.31400000000000006</v>
      </c>
      <c r="AH94" s="76"/>
      <c r="AI94" s="76"/>
      <c r="AJ94" s="12" t="s">
        <v>23</v>
      </c>
      <c r="AK94" s="77"/>
    </row>
    <row r="95" spans="1:47" s="11" customFormat="1" ht="12.75" hidden="1" customHeight="1" x14ac:dyDescent="0.15">
      <c r="A95" s="78"/>
      <c r="B95" s="60"/>
      <c r="C95" s="60"/>
      <c r="D95" s="61"/>
      <c r="E95" s="70"/>
      <c r="F95" s="71"/>
      <c r="G95" s="71"/>
      <c r="H95" s="71"/>
      <c r="I95" s="72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80"/>
      <c r="AF95" s="81"/>
      <c r="AG95" s="81"/>
      <c r="AH95" s="79"/>
      <c r="AI95" s="79"/>
      <c r="AJ95" s="79"/>
      <c r="AK95" s="82"/>
    </row>
    <row r="96" spans="1:47" s="11" customFormat="1" ht="12.75" hidden="1" customHeight="1" x14ac:dyDescent="0.15">
      <c r="A96" s="83" t="s">
        <v>24</v>
      </c>
      <c r="B96" s="84"/>
      <c r="C96" s="84"/>
      <c r="D96" s="85"/>
      <c r="E96" s="70" t="s">
        <v>25</v>
      </c>
      <c r="F96" s="71"/>
      <c r="G96" s="71"/>
      <c r="H96" s="71"/>
      <c r="I96" s="72"/>
      <c r="J96" s="62"/>
      <c r="K96" s="63"/>
      <c r="L96" s="63"/>
      <c r="M96" s="63"/>
      <c r="N96" s="63"/>
      <c r="O96" s="65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6"/>
      <c r="AF96" s="67"/>
      <c r="AG96" s="68"/>
      <c r="AH96" s="62"/>
      <c r="AI96" s="62"/>
      <c r="AJ96" s="62"/>
      <c r="AK96" s="69"/>
    </row>
    <row r="97" spans="1:38" s="11" customFormat="1" ht="12.75" hidden="1" customHeight="1" x14ac:dyDescent="0.15">
      <c r="A97" s="86"/>
      <c r="B97" s="87"/>
      <c r="C97" s="87"/>
      <c r="D97" s="88"/>
      <c r="E97" s="70"/>
      <c r="F97" s="71"/>
      <c r="G97" s="71"/>
      <c r="H97" s="71"/>
      <c r="I97" s="72"/>
      <c r="J97" s="12"/>
      <c r="K97" s="36">
        <v>0.1</v>
      </c>
      <c r="L97" s="36"/>
      <c r="M97" s="36"/>
      <c r="N97" s="12" t="s">
        <v>2</v>
      </c>
      <c r="O97" s="89">
        <v>2</v>
      </c>
      <c r="P97" s="89"/>
      <c r="Q97" s="89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74"/>
      <c r="AF97" s="75"/>
      <c r="AG97" s="76">
        <f>K97*O97</f>
        <v>0.2</v>
      </c>
      <c r="AH97" s="90"/>
      <c r="AI97" s="90"/>
      <c r="AJ97" s="12" t="s">
        <v>23</v>
      </c>
      <c r="AK97" s="77"/>
    </row>
    <row r="98" spans="1:38" s="11" customFormat="1" ht="12.75" hidden="1" customHeight="1" x14ac:dyDescent="0.15">
      <c r="A98" s="91"/>
      <c r="B98" s="92"/>
      <c r="C98" s="92"/>
      <c r="D98" s="93"/>
      <c r="E98" s="70"/>
      <c r="F98" s="71"/>
      <c r="G98" s="71"/>
      <c r="H98" s="71"/>
      <c r="I98" s="72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80"/>
      <c r="AF98" s="79"/>
      <c r="AG98" s="79"/>
      <c r="AH98" s="79"/>
      <c r="AI98" s="79"/>
      <c r="AJ98" s="79"/>
      <c r="AK98" s="82"/>
    </row>
    <row r="99" spans="1:38" s="11" customFormat="1" ht="12.75" hidden="1" customHeight="1" x14ac:dyDescent="0.15">
      <c r="A99" s="94" t="s">
        <v>26</v>
      </c>
      <c r="B99" s="71"/>
      <c r="C99" s="71"/>
      <c r="D99" s="95"/>
      <c r="E99" s="70"/>
      <c r="F99" s="71"/>
      <c r="G99" s="71"/>
      <c r="H99" s="71"/>
      <c r="I99" s="72"/>
      <c r="J99" s="96"/>
      <c r="K99" s="97"/>
      <c r="L99" s="63"/>
      <c r="M99" s="63"/>
      <c r="N99" s="64"/>
      <c r="O99" s="65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6"/>
      <c r="AF99" s="67"/>
      <c r="AG99" s="98"/>
      <c r="AH99" s="62"/>
      <c r="AI99" s="62"/>
      <c r="AJ99" s="62"/>
      <c r="AK99" s="69"/>
    </row>
    <row r="100" spans="1:38" s="11" customFormat="1" ht="12.75" hidden="1" customHeight="1" x14ac:dyDescent="0.15">
      <c r="A100" s="94"/>
      <c r="B100" s="71"/>
      <c r="C100" s="71"/>
      <c r="D100" s="95"/>
      <c r="E100" s="70"/>
      <c r="F100" s="71"/>
      <c r="G100" s="71"/>
      <c r="H100" s="71"/>
      <c r="I100" s="72"/>
      <c r="J100" s="99"/>
      <c r="K100" s="36">
        <f>K94</f>
        <v>3.14</v>
      </c>
      <c r="L100" s="36"/>
      <c r="M100" s="36"/>
      <c r="N100" s="12" t="s">
        <v>2</v>
      </c>
      <c r="O100" s="36">
        <f>AS76</f>
        <v>0.05</v>
      </c>
      <c r="P100" s="36"/>
      <c r="Q100" s="36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74"/>
      <c r="AF100" s="75"/>
      <c r="AG100" s="76">
        <f>K100*O100</f>
        <v>0.15700000000000003</v>
      </c>
      <c r="AH100" s="90"/>
      <c r="AI100" s="90"/>
      <c r="AJ100" s="12" t="s">
        <v>23</v>
      </c>
      <c r="AK100" s="77"/>
    </row>
    <row r="101" spans="1:38" s="11" customFormat="1" ht="12.75" hidden="1" customHeight="1" x14ac:dyDescent="0.15">
      <c r="A101" s="100"/>
      <c r="B101" s="95"/>
      <c r="C101" s="95"/>
      <c r="D101" s="95"/>
      <c r="E101" s="70"/>
      <c r="F101" s="71"/>
      <c r="G101" s="71"/>
      <c r="H101" s="71"/>
      <c r="I101" s="72"/>
      <c r="J101" s="101"/>
      <c r="K101" s="102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80"/>
      <c r="AF101" s="81"/>
      <c r="AG101" s="81"/>
      <c r="AH101" s="79"/>
      <c r="AI101" s="79"/>
      <c r="AJ101" s="79"/>
      <c r="AK101" s="82"/>
    </row>
    <row r="102" spans="1:38" s="11" customFormat="1" ht="12.75" hidden="1" customHeight="1" outlineLevel="1" x14ac:dyDescent="0.15">
      <c r="A102" s="94" t="s">
        <v>27</v>
      </c>
      <c r="B102" s="71"/>
      <c r="C102" s="71"/>
      <c r="D102" s="95"/>
      <c r="E102" s="70"/>
      <c r="F102" s="71"/>
      <c r="G102" s="71"/>
      <c r="H102" s="71"/>
      <c r="I102" s="72"/>
      <c r="J102" s="96"/>
      <c r="K102" s="97"/>
      <c r="L102" s="63"/>
      <c r="M102" s="63"/>
      <c r="N102" s="64"/>
      <c r="O102" s="65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6"/>
      <c r="AF102" s="67"/>
      <c r="AG102" s="98"/>
      <c r="AH102" s="62"/>
      <c r="AI102" s="62"/>
      <c r="AJ102" s="62"/>
      <c r="AK102" s="69"/>
    </row>
    <row r="103" spans="1:38" s="11" customFormat="1" ht="12.75" hidden="1" customHeight="1" outlineLevel="1" x14ac:dyDescent="0.15">
      <c r="A103" s="94"/>
      <c r="B103" s="71"/>
      <c r="C103" s="71"/>
      <c r="D103" s="95"/>
      <c r="E103" s="70"/>
      <c r="F103" s="71"/>
      <c r="G103" s="71"/>
      <c r="H103" s="71"/>
      <c r="I103" s="72"/>
      <c r="J103" s="99"/>
      <c r="K103" s="36">
        <f>K94</f>
        <v>3.14</v>
      </c>
      <c r="L103" s="36"/>
      <c r="M103" s="36"/>
      <c r="N103" s="12" t="s">
        <v>2</v>
      </c>
      <c r="O103" s="36">
        <f>AS78</f>
        <v>0</v>
      </c>
      <c r="P103" s="36"/>
      <c r="Q103" s="36"/>
      <c r="R103" s="12" t="s">
        <v>2</v>
      </c>
      <c r="S103" s="142">
        <v>1</v>
      </c>
      <c r="T103" s="142"/>
      <c r="U103" s="142"/>
      <c r="V103" s="12"/>
      <c r="W103" s="12"/>
      <c r="X103" s="12"/>
      <c r="Y103" s="12"/>
      <c r="Z103" s="12"/>
      <c r="AA103" s="12"/>
      <c r="AB103" s="12"/>
      <c r="AC103" s="12"/>
      <c r="AD103" s="12"/>
      <c r="AE103" s="74"/>
      <c r="AF103" s="75"/>
      <c r="AG103" s="76">
        <f>K103*O103*S103</f>
        <v>0</v>
      </c>
      <c r="AH103" s="90"/>
      <c r="AI103" s="90"/>
      <c r="AJ103" s="12" t="s">
        <v>28</v>
      </c>
      <c r="AK103" s="77"/>
    </row>
    <row r="104" spans="1:38" s="11" customFormat="1" ht="12.75" hidden="1" customHeight="1" outlineLevel="1" x14ac:dyDescent="0.15">
      <c r="A104" s="100"/>
      <c r="B104" s="95"/>
      <c r="C104" s="95"/>
      <c r="D104" s="95"/>
      <c r="E104" s="70"/>
      <c r="F104" s="71"/>
      <c r="G104" s="71"/>
      <c r="H104" s="71"/>
      <c r="I104" s="72"/>
      <c r="J104" s="101"/>
      <c r="K104" s="102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80"/>
      <c r="AF104" s="81"/>
      <c r="AG104" s="81"/>
      <c r="AH104" s="79"/>
      <c r="AI104" s="79"/>
      <c r="AJ104" s="79"/>
      <c r="AK104" s="82"/>
    </row>
    <row r="105" spans="1:38" s="110" customFormat="1" ht="12.75" hidden="1" customHeight="1" collapsed="1" x14ac:dyDescent="0.15">
      <c r="A105" s="104" t="s">
        <v>34</v>
      </c>
      <c r="B105" s="105"/>
      <c r="C105" s="105"/>
      <c r="D105" s="106"/>
      <c r="E105" s="107" t="s">
        <v>35</v>
      </c>
      <c r="F105" s="105"/>
      <c r="G105" s="105"/>
      <c r="H105" s="105"/>
      <c r="I105" s="106"/>
      <c r="J105" s="108"/>
      <c r="K105" s="109"/>
      <c r="M105" s="12"/>
      <c r="N105" s="12"/>
      <c r="O105" s="12"/>
      <c r="P105" s="111"/>
      <c r="X105" s="105" t="s">
        <v>45</v>
      </c>
      <c r="Y105" s="105"/>
      <c r="Z105" s="105"/>
      <c r="AA105" s="105"/>
      <c r="AB105" s="20">
        <f>(15+18+17+17+17+17+6+11+17+60+13)*2</f>
        <v>416</v>
      </c>
      <c r="AC105" s="20"/>
      <c r="AD105" s="20"/>
      <c r="AE105" s="74" t="s">
        <v>37</v>
      </c>
      <c r="AF105" s="112"/>
      <c r="AG105" s="112"/>
      <c r="AH105" s="112"/>
      <c r="AI105" s="111"/>
      <c r="AJ105" s="111"/>
      <c r="AK105" s="113"/>
    </row>
    <row r="106" spans="1:38" s="110" customFormat="1" ht="12.75" hidden="1" customHeight="1" x14ac:dyDescent="0.15">
      <c r="A106" s="56"/>
      <c r="B106" s="57"/>
      <c r="C106" s="57"/>
      <c r="D106" s="58"/>
      <c r="E106" s="114"/>
      <c r="F106" s="57"/>
      <c r="G106" s="57"/>
      <c r="H106" s="57"/>
      <c r="I106" s="58"/>
      <c r="J106" s="108" t="s">
        <v>38</v>
      </c>
      <c r="K106" s="109" t="s">
        <v>46</v>
      </c>
      <c r="M106" s="12"/>
      <c r="N106" s="12"/>
      <c r="O106" s="12"/>
      <c r="P106" s="111"/>
      <c r="X106" s="57" t="s">
        <v>47</v>
      </c>
      <c r="Y106" s="57"/>
      <c r="Z106" s="57"/>
      <c r="AA106" s="57"/>
      <c r="AB106" s="20">
        <f>3.4632+3.43687+2.8397+2.17554+2.17521+2.16561+2.66618</f>
        <v>18.92231</v>
      </c>
      <c r="AC106" s="20"/>
      <c r="AD106" s="20"/>
      <c r="AE106" s="74" t="s">
        <v>37</v>
      </c>
      <c r="AF106" s="75"/>
      <c r="AG106" s="76">
        <f>SUM(AB105:AD107)</f>
        <v>437.22230999999999</v>
      </c>
      <c r="AH106" s="90"/>
      <c r="AI106" s="90"/>
      <c r="AJ106" s="12" t="s">
        <v>37</v>
      </c>
      <c r="AK106" s="113"/>
    </row>
    <row r="107" spans="1:38" s="110" customFormat="1" ht="12.75" hidden="1" customHeight="1" x14ac:dyDescent="0.15">
      <c r="A107" s="56"/>
      <c r="B107" s="57"/>
      <c r="C107" s="57"/>
      <c r="D107" s="58"/>
      <c r="E107" s="114"/>
      <c r="F107" s="57"/>
      <c r="G107" s="57"/>
      <c r="H107" s="57"/>
      <c r="I107" s="58"/>
      <c r="J107" s="115"/>
      <c r="K107" s="12"/>
      <c r="L107" s="12"/>
      <c r="M107" s="12"/>
      <c r="N107" s="12"/>
      <c r="O107" s="12"/>
      <c r="P107" s="12"/>
      <c r="Q107" s="13"/>
      <c r="R107" s="13"/>
      <c r="S107" s="13"/>
      <c r="T107" s="116"/>
      <c r="U107" s="116"/>
      <c r="V107" s="116"/>
      <c r="W107" s="12"/>
      <c r="X107" s="57" t="s">
        <v>48</v>
      </c>
      <c r="Y107" s="57"/>
      <c r="Z107" s="57"/>
      <c r="AA107" s="57"/>
      <c r="AB107" s="20">
        <f>1.9+0.4</f>
        <v>2.2999999999999998</v>
      </c>
      <c r="AC107" s="20"/>
      <c r="AD107" s="20"/>
      <c r="AE107" s="74" t="s">
        <v>37</v>
      </c>
      <c r="AF107" s="34"/>
      <c r="AK107" s="113"/>
    </row>
    <row r="108" spans="1:38" s="110" customFormat="1" ht="12.75" hidden="1" customHeight="1" x14ac:dyDescent="0.15">
      <c r="A108" s="56"/>
      <c r="B108" s="57"/>
      <c r="C108" s="57"/>
      <c r="D108" s="58"/>
      <c r="E108" s="114"/>
      <c r="F108" s="57"/>
      <c r="G108" s="57"/>
      <c r="H108" s="57"/>
      <c r="I108" s="58"/>
      <c r="J108" s="115"/>
      <c r="K108" s="109"/>
      <c r="M108" s="12"/>
      <c r="N108" s="12"/>
      <c r="O108" s="12"/>
      <c r="P108" s="12"/>
      <c r="Q108" s="13"/>
      <c r="R108" s="13"/>
      <c r="S108" s="13"/>
      <c r="T108" s="116"/>
      <c r="U108" s="116"/>
      <c r="V108" s="116"/>
      <c r="W108" s="12"/>
      <c r="X108" s="111"/>
      <c r="Y108" s="57"/>
      <c r="Z108" s="57"/>
      <c r="AA108" s="57"/>
      <c r="AB108" s="20"/>
      <c r="AC108" s="20"/>
      <c r="AD108" s="20"/>
      <c r="AE108" s="74"/>
      <c r="AF108" s="112"/>
      <c r="AG108" s="112"/>
      <c r="AH108" s="112"/>
      <c r="AI108" s="111"/>
      <c r="AJ108" s="111"/>
      <c r="AK108" s="113"/>
    </row>
    <row r="109" spans="1:38" s="110" customFormat="1" ht="12.75" hidden="1" customHeight="1" x14ac:dyDescent="0.15">
      <c r="A109" s="56"/>
      <c r="B109" s="57"/>
      <c r="C109" s="57"/>
      <c r="D109" s="58"/>
      <c r="E109" s="114"/>
      <c r="F109" s="57"/>
      <c r="G109" s="57"/>
      <c r="H109" s="57"/>
      <c r="I109" s="58"/>
      <c r="J109" s="108"/>
      <c r="M109" s="12"/>
      <c r="N109" s="12"/>
      <c r="O109" s="12"/>
      <c r="P109" s="111"/>
      <c r="X109" s="111"/>
      <c r="Y109" s="57"/>
      <c r="Z109" s="57"/>
      <c r="AA109" s="57"/>
      <c r="AB109" s="20"/>
      <c r="AC109" s="20"/>
      <c r="AD109" s="20"/>
      <c r="AE109" s="74"/>
      <c r="AF109" s="75"/>
      <c r="AG109" s="76"/>
      <c r="AH109" s="90"/>
      <c r="AI109" s="90"/>
      <c r="AJ109" s="12"/>
      <c r="AK109" s="117"/>
      <c r="AL109" s="13"/>
    </row>
    <row r="110" spans="1:38" s="110" customFormat="1" ht="12.75" hidden="1" customHeight="1" x14ac:dyDescent="0.15">
      <c r="A110" s="56"/>
      <c r="B110" s="57"/>
      <c r="C110" s="57"/>
      <c r="D110" s="58"/>
      <c r="E110" s="114"/>
      <c r="F110" s="57"/>
      <c r="G110" s="57"/>
      <c r="H110" s="57"/>
      <c r="I110" s="58"/>
      <c r="J110" s="115"/>
      <c r="K110" s="12"/>
      <c r="L110" s="12"/>
      <c r="M110" s="12"/>
      <c r="N110" s="12"/>
      <c r="O110" s="12"/>
      <c r="P110" s="12"/>
      <c r="Q110" s="13"/>
      <c r="R110" s="13"/>
      <c r="S110" s="13"/>
      <c r="T110" s="116"/>
      <c r="U110" s="116"/>
      <c r="V110" s="116"/>
      <c r="W110" s="12"/>
      <c r="X110" s="111"/>
      <c r="Y110" s="57"/>
      <c r="Z110" s="57"/>
      <c r="AA110" s="57"/>
      <c r="AB110" s="118"/>
      <c r="AC110" s="118"/>
      <c r="AD110" s="118"/>
      <c r="AE110" s="74"/>
      <c r="AF110" s="34"/>
      <c r="AG110" s="76"/>
      <c r="AH110" s="90"/>
      <c r="AI110" s="90"/>
      <c r="AJ110" s="12"/>
      <c r="AK110" s="113"/>
    </row>
    <row r="111" spans="1:38" s="110" customFormat="1" ht="12.75" hidden="1" customHeight="1" x14ac:dyDescent="0.15">
      <c r="A111" s="56"/>
      <c r="B111" s="57"/>
      <c r="C111" s="57"/>
      <c r="D111" s="58"/>
      <c r="E111" s="114"/>
      <c r="F111" s="57"/>
      <c r="G111" s="57"/>
      <c r="H111" s="57"/>
      <c r="I111" s="58"/>
      <c r="J111" s="115"/>
      <c r="K111" s="109"/>
      <c r="M111" s="12"/>
      <c r="N111" s="12"/>
      <c r="O111" s="12"/>
      <c r="P111" s="12"/>
      <c r="Q111" s="13"/>
      <c r="R111" s="13"/>
      <c r="S111" s="13"/>
      <c r="T111" s="116"/>
      <c r="U111" s="116"/>
      <c r="V111" s="116"/>
      <c r="W111" s="12"/>
      <c r="X111" s="111"/>
      <c r="Y111" s="57"/>
      <c r="Z111" s="57"/>
      <c r="AA111" s="57"/>
      <c r="AB111" s="20"/>
      <c r="AC111" s="20"/>
      <c r="AD111" s="20"/>
      <c r="AE111" s="74"/>
      <c r="AF111" s="112"/>
      <c r="AG111" s="112"/>
      <c r="AH111" s="112"/>
      <c r="AI111" s="111"/>
      <c r="AJ111" s="111"/>
      <c r="AK111" s="113"/>
    </row>
    <row r="112" spans="1:38" s="110" customFormat="1" ht="12.75" hidden="1" customHeight="1" x14ac:dyDescent="0.15">
      <c r="A112" s="56"/>
      <c r="B112" s="57"/>
      <c r="C112" s="57"/>
      <c r="D112" s="58"/>
      <c r="E112" s="114"/>
      <c r="F112" s="57"/>
      <c r="G112" s="57"/>
      <c r="H112" s="57"/>
      <c r="I112" s="58"/>
      <c r="J112" s="108"/>
      <c r="M112" s="12"/>
      <c r="N112" s="12"/>
      <c r="O112" s="12"/>
      <c r="P112" s="111"/>
      <c r="X112" s="111"/>
      <c r="Y112" s="57"/>
      <c r="Z112" s="57"/>
      <c r="AA112" s="57"/>
      <c r="AB112" s="20"/>
      <c r="AC112" s="20"/>
      <c r="AD112" s="20"/>
      <c r="AE112" s="74"/>
      <c r="AF112" s="75"/>
      <c r="AG112" s="76"/>
      <c r="AH112" s="90"/>
      <c r="AI112" s="90"/>
      <c r="AJ112" s="12"/>
      <c r="AK112" s="113"/>
    </row>
    <row r="113" spans="1:48" s="110" customFormat="1" ht="12.75" hidden="1" customHeight="1" x14ac:dyDescent="0.15">
      <c r="A113" s="56"/>
      <c r="B113" s="57"/>
      <c r="C113" s="57"/>
      <c r="D113" s="58"/>
      <c r="E113" s="114"/>
      <c r="F113" s="57"/>
      <c r="G113" s="57"/>
      <c r="H113" s="57"/>
      <c r="I113" s="58"/>
      <c r="J113" s="115"/>
      <c r="K113" s="12"/>
      <c r="L113" s="12"/>
      <c r="M113" s="12"/>
      <c r="N113" s="12"/>
      <c r="O113" s="12"/>
      <c r="P113" s="12"/>
      <c r="Q113" s="13"/>
      <c r="R113" s="13"/>
      <c r="S113" s="13"/>
      <c r="T113" s="116"/>
      <c r="U113" s="116"/>
      <c r="V113" s="116"/>
      <c r="W113" s="12"/>
      <c r="X113" s="111"/>
      <c r="Y113" s="57"/>
      <c r="Z113" s="57"/>
      <c r="AA113" s="57"/>
      <c r="AB113" s="118"/>
      <c r="AC113" s="118"/>
      <c r="AD113" s="118"/>
      <c r="AE113" s="74"/>
      <c r="AF113" s="34"/>
      <c r="AG113" s="76"/>
      <c r="AH113" s="90"/>
      <c r="AI113" s="90"/>
      <c r="AJ113" s="12"/>
      <c r="AK113" s="113"/>
    </row>
    <row r="114" spans="1:48" s="110" customFormat="1" ht="12.75" hidden="1" customHeight="1" x14ac:dyDescent="0.15">
      <c r="A114" s="56"/>
      <c r="B114" s="57"/>
      <c r="C114" s="57"/>
      <c r="D114" s="58"/>
      <c r="E114" s="114"/>
      <c r="F114" s="57"/>
      <c r="G114" s="57"/>
      <c r="H114" s="57"/>
      <c r="I114" s="58"/>
      <c r="J114" s="115"/>
      <c r="K114" s="109"/>
      <c r="M114" s="12"/>
      <c r="N114" s="12"/>
      <c r="O114" s="12"/>
      <c r="P114" s="12"/>
      <c r="Q114" s="13"/>
      <c r="R114" s="13"/>
      <c r="S114" s="13"/>
      <c r="T114" s="116"/>
      <c r="U114" s="116"/>
      <c r="V114" s="116"/>
      <c r="W114" s="12"/>
      <c r="X114" s="111"/>
      <c r="Y114" s="57"/>
      <c r="Z114" s="57"/>
      <c r="AA114" s="57"/>
      <c r="AB114" s="20"/>
      <c r="AC114" s="20"/>
      <c r="AD114" s="20"/>
      <c r="AE114" s="74"/>
      <c r="AF114" s="112"/>
      <c r="AG114" s="112"/>
      <c r="AH114" s="112"/>
      <c r="AI114" s="111"/>
      <c r="AJ114" s="111"/>
      <c r="AK114" s="113"/>
    </row>
    <row r="115" spans="1:48" s="110" customFormat="1" ht="12.75" hidden="1" customHeight="1" x14ac:dyDescent="0.15">
      <c r="A115" s="56"/>
      <c r="B115" s="57"/>
      <c r="C115" s="57"/>
      <c r="D115" s="58"/>
      <c r="E115" s="114"/>
      <c r="F115" s="57"/>
      <c r="G115" s="57"/>
      <c r="H115" s="57"/>
      <c r="I115" s="58"/>
      <c r="J115" s="115"/>
      <c r="K115" s="109"/>
      <c r="M115" s="12"/>
      <c r="N115" s="12"/>
      <c r="O115" s="12"/>
      <c r="P115" s="12"/>
      <c r="Q115" s="13"/>
      <c r="R115" s="13"/>
      <c r="S115" s="13"/>
      <c r="T115" s="116"/>
      <c r="U115" s="116"/>
      <c r="V115" s="116"/>
      <c r="W115" s="12"/>
      <c r="X115" s="111"/>
      <c r="Y115" s="12"/>
      <c r="Z115" s="12"/>
      <c r="AA115" s="12"/>
      <c r="AB115" s="119"/>
      <c r="AC115" s="119"/>
      <c r="AD115" s="119"/>
      <c r="AE115" s="74"/>
      <c r="AF115" s="112"/>
      <c r="AG115" s="112"/>
      <c r="AH115" s="112"/>
      <c r="AI115" s="111"/>
      <c r="AJ115" s="111"/>
      <c r="AK115" s="113"/>
    </row>
    <row r="116" spans="1:48" s="110" customFormat="1" ht="12.75" hidden="1" customHeight="1" x14ac:dyDescent="0.15">
      <c r="A116" s="56"/>
      <c r="B116" s="57"/>
      <c r="C116" s="57"/>
      <c r="D116" s="58"/>
      <c r="E116" s="114"/>
      <c r="F116" s="57"/>
      <c r="G116" s="57"/>
      <c r="H116" s="57"/>
      <c r="I116" s="58"/>
      <c r="J116" s="108"/>
      <c r="M116" s="12"/>
      <c r="N116" s="12"/>
      <c r="O116" s="12"/>
      <c r="P116" s="111"/>
      <c r="X116" s="111"/>
      <c r="Y116" s="57"/>
      <c r="Z116" s="57"/>
      <c r="AA116" s="57"/>
      <c r="AB116" s="20"/>
      <c r="AC116" s="20"/>
      <c r="AD116" s="20"/>
      <c r="AE116" s="74"/>
      <c r="AF116" s="75"/>
      <c r="AG116" s="76"/>
      <c r="AH116" s="90"/>
      <c r="AI116" s="90"/>
      <c r="AJ116" s="12"/>
      <c r="AK116" s="113"/>
    </row>
    <row r="117" spans="1:48" s="110" customFormat="1" ht="12.75" hidden="1" customHeight="1" x14ac:dyDescent="0.15">
      <c r="A117" s="120"/>
      <c r="B117" s="121"/>
      <c r="C117" s="121"/>
      <c r="D117" s="122"/>
      <c r="E117" s="123"/>
      <c r="F117" s="121"/>
      <c r="G117" s="121"/>
      <c r="H117" s="121"/>
      <c r="I117" s="122"/>
      <c r="J117" s="124"/>
      <c r="K117" s="125"/>
      <c r="L117" s="125"/>
      <c r="M117" s="125"/>
      <c r="N117" s="125"/>
      <c r="O117" s="125"/>
      <c r="P117" s="125"/>
      <c r="Q117" s="126"/>
      <c r="R117" s="126"/>
      <c r="S117" s="126"/>
      <c r="T117" s="127"/>
      <c r="U117" s="127"/>
      <c r="V117" s="127"/>
      <c r="W117" s="125"/>
      <c r="X117" s="128"/>
      <c r="Y117" s="121"/>
      <c r="Z117" s="121"/>
      <c r="AA117" s="121"/>
      <c r="AB117" s="129"/>
      <c r="AC117" s="129"/>
      <c r="AD117" s="129"/>
      <c r="AE117" s="130"/>
      <c r="AF117" s="131"/>
      <c r="AG117" s="132"/>
      <c r="AH117" s="133"/>
      <c r="AI117" s="133"/>
      <c r="AJ117" s="125"/>
      <c r="AK117" s="134"/>
    </row>
    <row r="118" spans="1:48" s="8" customFormat="1" ht="42.6" hidden="1" customHeight="1" x14ac:dyDescent="0.25">
      <c r="A118" s="1"/>
      <c r="B118" s="2"/>
      <c r="C118" s="3"/>
      <c r="D118" s="3"/>
      <c r="E118" s="3"/>
      <c r="F118" s="2" t="s">
        <v>0</v>
      </c>
      <c r="G118" s="3"/>
      <c r="H118" s="3"/>
      <c r="I118" s="3"/>
      <c r="J118" s="3"/>
      <c r="K118" s="3"/>
      <c r="L118" s="2" t="s">
        <v>1</v>
      </c>
      <c r="M118" s="3"/>
      <c r="N118" s="3"/>
      <c r="O118" s="4">
        <f>AS131</f>
        <v>3</v>
      </c>
      <c r="P118" s="4"/>
      <c r="Q118" s="4"/>
      <c r="R118" s="5" t="s">
        <v>2</v>
      </c>
      <c r="S118" s="3"/>
      <c r="T118" s="6">
        <f>AS132</f>
        <v>2</v>
      </c>
      <c r="U118" s="6"/>
      <c r="V118" s="6"/>
      <c r="W118" s="6"/>
      <c r="X118" s="2" t="s">
        <v>3</v>
      </c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7"/>
    </row>
    <row r="119" spans="1:48" s="11" customFormat="1" ht="12.75" hidden="1" customHeight="1" x14ac:dyDescent="0.15">
      <c r="A119" s="9"/>
      <c r="B119" s="10"/>
      <c r="C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2"/>
      <c r="U119" s="13"/>
      <c r="AK119" s="14"/>
    </row>
    <row r="120" spans="1:48" s="11" customFormat="1" ht="12.75" hidden="1" customHeight="1" x14ac:dyDescent="0.15">
      <c r="A120" s="9"/>
      <c r="B120" s="10"/>
      <c r="C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2"/>
      <c r="U120" s="13"/>
      <c r="AA120" s="135">
        <f>AS126*1000</f>
        <v>260</v>
      </c>
      <c r="AB120" s="135"/>
      <c r="AK120" s="14"/>
    </row>
    <row r="121" spans="1:48" s="11" customFormat="1" ht="12.75" hidden="1" customHeight="1" x14ac:dyDescent="0.15">
      <c r="A121" s="9"/>
      <c r="B121" s="10"/>
      <c r="C121" s="10"/>
      <c r="F121" s="10"/>
      <c r="G121" s="10"/>
      <c r="H121" s="10"/>
      <c r="I121" s="10"/>
      <c r="J121" s="10"/>
      <c r="K121" s="10"/>
      <c r="L121" s="10"/>
      <c r="M121" s="10"/>
      <c r="N121" s="16"/>
      <c r="O121" s="10"/>
      <c r="P121" s="10"/>
      <c r="Q121" s="10"/>
      <c r="R121" s="10"/>
      <c r="S121" s="10"/>
      <c r="T121" s="12"/>
      <c r="U121" s="13"/>
      <c r="AA121" s="135"/>
      <c r="AB121" s="135"/>
      <c r="AK121" s="14"/>
    </row>
    <row r="122" spans="1:48" s="11" customFormat="1" ht="12.75" hidden="1" customHeight="1" x14ac:dyDescent="0.15">
      <c r="A122" s="9"/>
      <c r="B122" s="10"/>
      <c r="C122" s="10"/>
      <c r="F122" s="10"/>
      <c r="G122" s="10"/>
      <c r="H122" s="10"/>
      <c r="I122" s="10"/>
      <c r="J122" s="10"/>
      <c r="O122" s="10"/>
      <c r="P122" s="10"/>
      <c r="Q122" s="10"/>
      <c r="R122" s="10"/>
      <c r="S122" s="10"/>
      <c r="T122" s="12"/>
      <c r="U122" s="13"/>
      <c r="AA122" s="135"/>
      <c r="AB122" s="135"/>
      <c r="AK122" s="14"/>
    </row>
    <row r="123" spans="1:48" s="11" customFormat="1" ht="12.75" hidden="1" customHeight="1" x14ac:dyDescent="0.15">
      <c r="A123" s="9"/>
      <c r="B123" s="10"/>
      <c r="C123" s="10"/>
      <c r="F123" s="10"/>
      <c r="G123" s="10"/>
      <c r="H123" s="10"/>
      <c r="I123" s="10"/>
      <c r="K123" s="10"/>
      <c r="L123" s="10"/>
      <c r="M123" s="10"/>
      <c r="N123" s="10"/>
      <c r="O123" s="10"/>
      <c r="P123" s="10"/>
      <c r="Q123" s="10"/>
      <c r="R123" s="10"/>
      <c r="S123" s="10"/>
      <c r="T123" s="12"/>
      <c r="U123" s="13"/>
      <c r="AA123" s="135"/>
      <c r="AB123" s="135"/>
      <c r="AK123" s="14"/>
    </row>
    <row r="124" spans="1:48" s="11" customFormat="1" ht="12.75" hidden="1" customHeight="1" x14ac:dyDescent="0.15">
      <c r="A124" s="9"/>
      <c r="B124" s="10"/>
      <c r="C124" s="10"/>
      <c r="F124" s="17"/>
      <c r="G124" s="10"/>
      <c r="H124" s="10"/>
      <c r="I124" s="10"/>
      <c r="J124" s="10"/>
      <c r="K124" s="10"/>
      <c r="L124" s="10"/>
      <c r="AK124" s="14"/>
      <c r="AN124" s="11" t="s">
        <v>4</v>
      </c>
    </row>
    <row r="125" spans="1:48" s="11" customFormat="1" ht="12.75" hidden="1" customHeight="1" x14ac:dyDescent="0.15">
      <c r="A125" s="9"/>
      <c r="B125" s="10"/>
      <c r="C125" s="10"/>
      <c r="F125" s="17"/>
      <c r="G125" s="10"/>
      <c r="H125" s="10"/>
      <c r="I125" s="18"/>
      <c r="J125" s="10"/>
      <c r="K125" s="10"/>
      <c r="L125" s="10"/>
      <c r="M125" s="10"/>
      <c r="N125" s="10"/>
      <c r="O125" s="10"/>
      <c r="P125" s="10"/>
      <c r="Q125" s="18"/>
      <c r="R125" s="10"/>
      <c r="S125" s="10"/>
      <c r="T125" s="12"/>
      <c r="U125" s="13"/>
      <c r="AK125" s="14"/>
    </row>
    <row r="126" spans="1:48" s="11" customFormat="1" ht="12.75" hidden="1" customHeight="1" x14ac:dyDescent="0.15">
      <c r="A126" s="9"/>
      <c r="B126" s="10"/>
      <c r="C126" s="10"/>
      <c r="F126" s="10"/>
      <c r="G126" s="10"/>
      <c r="H126" s="10"/>
      <c r="I126" s="10"/>
      <c r="J126" s="10"/>
      <c r="K126" s="10"/>
      <c r="L126" s="10"/>
      <c r="M126" s="10"/>
      <c r="Q126" s="10"/>
      <c r="R126" s="10"/>
      <c r="S126" s="10"/>
      <c r="T126" s="12"/>
      <c r="U126" s="13"/>
      <c r="AK126" s="14"/>
      <c r="AN126" s="19" t="s">
        <v>5</v>
      </c>
      <c r="AO126" s="19"/>
      <c r="AP126" s="19"/>
      <c r="AQ126" s="19"/>
      <c r="AR126" s="19"/>
      <c r="AS126" s="20">
        <v>0.26</v>
      </c>
      <c r="AT126" s="20"/>
      <c r="AU126" s="20"/>
      <c r="AV126" s="13"/>
    </row>
    <row r="127" spans="1:48" s="11" customFormat="1" ht="12.75" hidden="1" customHeight="1" x14ac:dyDescent="0.15">
      <c r="A127" s="9"/>
      <c r="B127" s="10"/>
      <c r="C127" s="10"/>
      <c r="F127" s="10"/>
      <c r="G127" s="10"/>
      <c r="H127" s="18"/>
      <c r="I127" s="10"/>
      <c r="J127" s="10"/>
      <c r="K127" s="10"/>
      <c r="L127" s="10"/>
      <c r="M127" s="10"/>
      <c r="N127" s="10"/>
      <c r="O127" s="10"/>
      <c r="P127" s="10"/>
      <c r="Q127" s="10"/>
      <c r="R127" s="18"/>
      <c r="S127" s="10"/>
      <c r="T127" s="12"/>
      <c r="U127" s="13"/>
      <c r="AK127" s="14"/>
      <c r="AN127" s="19" t="s">
        <v>6</v>
      </c>
      <c r="AO127" s="19"/>
      <c r="AP127" s="19"/>
      <c r="AQ127" s="19"/>
      <c r="AR127" s="19"/>
      <c r="AS127" s="20">
        <v>0.26</v>
      </c>
      <c r="AT127" s="20"/>
      <c r="AU127" s="20"/>
      <c r="AV127" s="13"/>
    </row>
    <row r="128" spans="1:48" s="11" customFormat="1" ht="12.75" hidden="1" customHeight="1" x14ac:dyDescent="0.15">
      <c r="A128" s="9"/>
      <c r="B128" s="10"/>
      <c r="C128" s="10"/>
      <c r="F128" s="10"/>
      <c r="G128" s="10"/>
      <c r="L128" s="10"/>
      <c r="M128" s="10"/>
      <c r="N128" s="21"/>
      <c r="O128" s="10"/>
      <c r="P128" s="10"/>
      <c r="Q128" s="10"/>
      <c r="R128" s="10"/>
      <c r="S128" s="10"/>
      <c r="T128" s="12"/>
      <c r="U128" s="13"/>
      <c r="AA128" s="136">
        <f>AS132</f>
        <v>2</v>
      </c>
      <c r="AB128" s="136"/>
      <c r="AC128" s="136">
        <f>AS126+AS132+AS127</f>
        <v>2.5199999999999996</v>
      </c>
      <c r="AK128" s="14"/>
      <c r="AN128" s="19" t="s">
        <v>7</v>
      </c>
      <c r="AO128" s="19"/>
      <c r="AP128" s="19"/>
      <c r="AQ128" s="19"/>
      <c r="AR128" s="19"/>
      <c r="AS128" s="20">
        <v>0.24</v>
      </c>
      <c r="AT128" s="20"/>
      <c r="AU128" s="20"/>
      <c r="AV128" s="13"/>
    </row>
    <row r="129" spans="1:49" s="11" customFormat="1" ht="12.75" hidden="1" customHeight="1" x14ac:dyDescent="0.15">
      <c r="A129" s="9"/>
      <c r="B129" s="10"/>
      <c r="C129" s="10"/>
      <c r="F129" s="10"/>
      <c r="G129" s="10"/>
      <c r="H129" s="10"/>
      <c r="I129" s="10"/>
      <c r="J129" s="10"/>
      <c r="K129" s="23"/>
      <c r="L129" s="23"/>
      <c r="M129" s="23"/>
      <c r="N129" s="21"/>
      <c r="O129" s="10"/>
      <c r="P129" s="10"/>
      <c r="Q129" s="10"/>
      <c r="R129" s="10"/>
      <c r="S129" s="10"/>
      <c r="T129" s="12"/>
      <c r="U129" s="13"/>
      <c r="W129" s="24"/>
      <c r="AA129" s="136"/>
      <c r="AB129" s="136"/>
      <c r="AC129" s="136"/>
      <c r="AK129" s="14"/>
      <c r="AN129" s="19" t="s">
        <v>8</v>
      </c>
      <c r="AO129" s="19"/>
      <c r="AP129" s="19"/>
      <c r="AQ129" s="19"/>
      <c r="AR129" s="19"/>
      <c r="AS129" s="20">
        <v>0.25</v>
      </c>
      <c r="AT129" s="20"/>
      <c r="AU129" s="20"/>
      <c r="AV129" s="13"/>
    </row>
    <row r="130" spans="1:49" s="11" customFormat="1" ht="12.75" hidden="1" customHeight="1" x14ac:dyDescent="0.15">
      <c r="A130" s="9"/>
      <c r="B130" s="10"/>
      <c r="C130" s="10"/>
      <c r="F130" s="10"/>
      <c r="G130" s="10"/>
      <c r="H130" s="10"/>
      <c r="I130" s="10"/>
      <c r="J130" s="10"/>
      <c r="K130" s="13"/>
      <c r="L130" s="13"/>
      <c r="M130" s="13"/>
      <c r="N130" s="21"/>
      <c r="O130" s="10"/>
      <c r="P130" s="10"/>
      <c r="Q130" s="10"/>
      <c r="R130" s="10"/>
      <c r="S130" s="10"/>
      <c r="T130" s="12"/>
      <c r="U130" s="13"/>
      <c r="AA130" s="136"/>
      <c r="AB130" s="136"/>
      <c r="AC130" s="136"/>
      <c r="AK130" s="14"/>
      <c r="AN130" s="19" t="s">
        <v>8</v>
      </c>
      <c r="AO130" s="19"/>
      <c r="AP130" s="19"/>
      <c r="AQ130" s="19"/>
      <c r="AR130" s="19"/>
      <c r="AS130" s="20">
        <v>0.25</v>
      </c>
      <c r="AT130" s="20"/>
      <c r="AU130" s="20"/>
      <c r="AV130" s="13"/>
    </row>
    <row r="131" spans="1:49" s="11" customFormat="1" ht="12.75" hidden="1" customHeight="1" x14ac:dyDescent="0.15">
      <c r="A131" s="9"/>
      <c r="B131" s="10"/>
      <c r="C131" s="10"/>
      <c r="F131" s="10"/>
      <c r="G131" s="10"/>
      <c r="H131" s="10"/>
      <c r="I131" s="10"/>
      <c r="J131" s="10"/>
      <c r="K131" s="13"/>
      <c r="L131" s="13"/>
      <c r="M131" s="13"/>
      <c r="N131" s="21"/>
      <c r="O131" s="10"/>
      <c r="P131" s="10"/>
      <c r="Q131" s="10"/>
      <c r="R131" s="10"/>
      <c r="S131" s="10"/>
      <c r="T131" s="12"/>
      <c r="U131" s="13"/>
      <c r="AA131" s="136"/>
      <c r="AB131" s="136"/>
      <c r="AC131" s="136"/>
      <c r="AK131" s="14"/>
      <c r="AN131" s="19" t="s">
        <v>9</v>
      </c>
      <c r="AO131" s="19"/>
      <c r="AP131" s="19"/>
      <c r="AQ131" s="19"/>
      <c r="AR131" s="19"/>
      <c r="AS131" s="20">
        <v>3</v>
      </c>
      <c r="AT131" s="20"/>
      <c r="AU131" s="20"/>
      <c r="AV131" s="13"/>
    </row>
    <row r="132" spans="1:49" s="11" customFormat="1" ht="12.75" hidden="1" customHeight="1" x14ac:dyDescent="0.15">
      <c r="A132" s="9"/>
      <c r="B132" s="10"/>
      <c r="C132" s="10"/>
      <c r="F132" s="10"/>
      <c r="G132" s="10"/>
      <c r="H132" s="10"/>
      <c r="I132" s="10"/>
      <c r="J132" s="10"/>
      <c r="K132" s="13"/>
      <c r="L132" s="13"/>
      <c r="M132" s="13"/>
      <c r="N132" s="21"/>
      <c r="O132" s="10"/>
      <c r="P132" s="10"/>
      <c r="Q132" s="10"/>
      <c r="R132" s="10"/>
      <c r="S132" s="10"/>
      <c r="T132" s="12"/>
      <c r="U132" s="13"/>
      <c r="AK132" s="14"/>
      <c r="AN132" s="19" t="s">
        <v>10</v>
      </c>
      <c r="AO132" s="19"/>
      <c r="AP132" s="19"/>
      <c r="AQ132" s="19"/>
      <c r="AR132" s="19"/>
      <c r="AS132" s="20">
        <v>2</v>
      </c>
      <c r="AT132" s="20"/>
      <c r="AU132" s="20"/>
    </row>
    <row r="133" spans="1:49" s="11" customFormat="1" ht="12.75" hidden="1" customHeight="1" x14ac:dyDescent="0.15">
      <c r="A133" s="9"/>
      <c r="B133" s="10"/>
      <c r="C133" s="10"/>
      <c r="F133" s="10"/>
      <c r="G133" s="10"/>
      <c r="H133" s="10"/>
      <c r="I133" s="10"/>
      <c r="J133" s="10"/>
      <c r="K133" s="57">
        <f>AS129*1000</f>
        <v>250</v>
      </c>
      <c r="L133" s="57"/>
      <c r="M133" s="57"/>
      <c r="N133" s="57"/>
      <c r="O133" s="10"/>
      <c r="P133" s="26" t="s">
        <v>11</v>
      </c>
      <c r="Q133" s="26"/>
      <c r="R133" s="26"/>
      <c r="S133" s="26"/>
      <c r="T133" s="137">
        <f>AS133*1000</f>
        <v>50</v>
      </c>
      <c r="U133" s="137"/>
      <c r="AK133" s="14"/>
      <c r="AN133" s="19" t="s">
        <v>12</v>
      </c>
      <c r="AO133" s="19"/>
      <c r="AP133" s="19"/>
      <c r="AQ133" s="19"/>
      <c r="AR133" s="19"/>
      <c r="AS133" s="20">
        <v>0.05</v>
      </c>
      <c r="AT133" s="20"/>
      <c r="AU133" s="20"/>
    </row>
    <row r="134" spans="1:49" s="11" customFormat="1" ht="12.75" hidden="1" customHeight="1" x14ac:dyDescent="0.15">
      <c r="A134" s="9"/>
      <c r="B134" s="10"/>
      <c r="C134" s="10"/>
      <c r="F134" s="10"/>
      <c r="G134" s="10"/>
      <c r="H134" s="10"/>
      <c r="I134" s="10"/>
      <c r="J134" s="10"/>
      <c r="K134" s="13"/>
      <c r="L134" s="13"/>
      <c r="M134" s="13"/>
      <c r="N134" s="21"/>
      <c r="O134" s="10"/>
      <c r="P134" s="26" t="s">
        <v>13</v>
      </c>
      <c r="Q134" s="26"/>
      <c r="R134" s="26"/>
      <c r="S134" s="26"/>
      <c r="T134" s="137">
        <f>AS134*1000</f>
        <v>100</v>
      </c>
      <c r="U134" s="137"/>
      <c r="AK134" s="14"/>
      <c r="AN134" s="19" t="s">
        <v>14</v>
      </c>
      <c r="AO134" s="19"/>
      <c r="AP134" s="19"/>
      <c r="AQ134" s="19"/>
      <c r="AR134" s="19"/>
      <c r="AS134" s="20">
        <v>0.1</v>
      </c>
      <c r="AT134" s="20"/>
      <c r="AU134" s="20"/>
    </row>
    <row r="135" spans="1:49" s="11" customFormat="1" ht="12.75" hidden="1" customHeight="1" x14ac:dyDescent="0.15">
      <c r="A135" s="9"/>
      <c r="B135" s="10"/>
      <c r="C135" s="10"/>
      <c r="F135" s="10"/>
      <c r="G135" s="10"/>
      <c r="H135" s="10"/>
      <c r="I135" s="10"/>
      <c r="J135" s="10"/>
      <c r="K135" s="13"/>
      <c r="L135" s="13"/>
      <c r="M135" s="13"/>
      <c r="N135" s="21"/>
      <c r="O135" s="138">
        <f>AS130*1000</f>
        <v>250</v>
      </c>
      <c r="P135" s="26" t="s">
        <v>15</v>
      </c>
      <c r="Q135" s="26"/>
      <c r="R135" s="26"/>
      <c r="S135" s="26"/>
      <c r="T135" s="137">
        <f>AS135*1000</f>
        <v>0</v>
      </c>
      <c r="U135" s="137"/>
      <c r="AK135" s="14"/>
      <c r="AN135" s="19" t="s">
        <v>16</v>
      </c>
      <c r="AO135" s="19"/>
      <c r="AP135" s="19"/>
      <c r="AQ135" s="19"/>
      <c r="AR135" s="19"/>
      <c r="AS135" s="20">
        <v>0</v>
      </c>
      <c r="AT135" s="20"/>
      <c r="AU135" s="20"/>
    </row>
    <row r="136" spans="1:49" s="11" customFormat="1" ht="12.75" hidden="1" customHeight="1" x14ac:dyDescent="0.15">
      <c r="A136" s="9"/>
      <c r="B136" s="10"/>
      <c r="C136" s="10"/>
      <c r="F136" s="10"/>
      <c r="G136" s="10"/>
      <c r="H136" s="10"/>
      <c r="I136" s="10"/>
      <c r="J136" s="10"/>
      <c r="K136" s="13"/>
      <c r="L136" s="13"/>
      <c r="M136" s="13"/>
      <c r="N136" s="21"/>
      <c r="O136" s="138"/>
      <c r="P136" s="10"/>
      <c r="Q136" s="10"/>
      <c r="R136" s="10"/>
      <c r="S136" s="10"/>
      <c r="T136" s="12"/>
      <c r="U136" s="13"/>
      <c r="AA136" s="135">
        <f>AS127*1000</f>
        <v>260</v>
      </c>
      <c r="AB136" s="135"/>
      <c r="AK136" s="14"/>
      <c r="AN136" s="13"/>
      <c r="AO136" s="13"/>
      <c r="AP136" s="13"/>
      <c r="AQ136" s="13"/>
      <c r="AR136" s="13"/>
      <c r="AS136" s="20"/>
      <c r="AT136" s="20"/>
      <c r="AU136" s="20"/>
    </row>
    <row r="137" spans="1:49" s="11" customFormat="1" ht="12.75" hidden="1" customHeight="1" x14ac:dyDescent="0.15">
      <c r="A137" s="9"/>
      <c r="B137" s="10"/>
      <c r="C137" s="10"/>
      <c r="F137" s="10"/>
      <c r="G137" s="10"/>
      <c r="H137" s="10"/>
      <c r="I137" s="10"/>
      <c r="J137" s="10"/>
      <c r="K137" s="13"/>
      <c r="L137" s="13"/>
      <c r="M137" s="13"/>
      <c r="N137" s="21"/>
      <c r="O137" s="138"/>
      <c r="P137" s="10"/>
      <c r="Q137" s="10"/>
      <c r="R137" s="10"/>
      <c r="S137" s="10"/>
      <c r="T137" s="12"/>
      <c r="U137" s="13"/>
      <c r="Z137" s="29"/>
      <c r="AA137" s="135"/>
      <c r="AB137" s="135"/>
      <c r="AK137" s="14"/>
      <c r="AN137" s="13"/>
      <c r="AO137" s="13"/>
      <c r="AP137" s="13"/>
      <c r="AQ137" s="13"/>
      <c r="AR137" s="13"/>
      <c r="AS137" s="30"/>
      <c r="AT137" s="30"/>
      <c r="AU137" s="30"/>
      <c r="AV137" s="30"/>
      <c r="AW137" s="30"/>
    </row>
    <row r="138" spans="1:49" s="11" customFormat="1" ht="12.75" hidden="1" customHeight="1" x14ac:dyDescent="0.15">
      <c r="A138" s="9"/>
      <c r="B138" s="10"/>
      <c r="C138" s="10"/>
      <c r="F138" s="10"/>
      <c r="G138" s="10"/>
      <c r="H138" s="10"/>
      <c r="I138" s="10"/>
      <c r="J138" s="10"/>
      <c r="K138" s="13"/>
      <c r="L138" s="13"/>
      <c r="M138" s="13"/>
      <c r="N138" s="21"/>
      <c r="O138" s="10"/>
      <c r="P138" s="10"/>
      <c r="Q138" s="10"/>
      <c r="R138" s="10"/>
      <c r="S138" s="10"/>
      <c r="T138" s="12"/>
      <c r="U138" s="13"/>
      <c r="Z138" s="29"/>
      <c r="AA138" s="135"/>
      <c r="AB138" s="135"/>
      <c r="AC138" s="31"/>
      <c r="AK138" s="14"/>
      <c r="AN138" s="13"/>
      <c r="AO138" s="13"/>
      <c r="AP138" s="13"/>
      <c r="AQ138" s="13"/>
      <c r="AR138" s="13"/>
      <c r="AS138" s="32"/>
      <c r="AT138" s="32"/>
      <c r="AU138" s="32"/>
    </row>
    <row r="139" spans="1:49" s="11" customFormat="1" ht="12.75" hidden="1" customHeight="1" x14ac:dyDescent="0.15">
      <c r="A139" s="9"/>
      <c r="B139" s="10"/>
      <c r="C139" s="10"/>
      <c r="F139" s="10"/>
      <c r="G139" s="10"/>
      <c r="H139" s="10"/>
      <c r="I139" s="10"/>
      <c r="J139" s="10"/>
      <c r="K139" s="13"/>
      <c r="L139" s="13"/>
      <c r="M139" s="13"/>
      <c r="N139" s="21"/>
      <c r="O139" s="10"/>
      <c r="P139" s="10"/>
      <c r="Q139" s="10"/>
      <c r="R139" s="10"/>
      <c r="S139" s="10"/>
      <c r="T139" s="12"/>
      <c r="U139" s="13"/>
      <c r="Z139" s="29"/>
      <c r="AA139" s="135"/>
      <c r="AB139" s="135"/>
      <c r="AC139" s="31"/>
      <c r="AK139" s="14"/>
      <c r="AN139" s="13"/>
      <c r="AO139" s="13"/>
      <c r="AP139" s="13"/>
      <c r="AQ139" s="13"/>
      <c r="AR139" s="13"/>
      <c r="AS139" s="32"/>
      <c r="AT139" s="32"/>
      <c r="AU139" s="32"/>
    </row>
    <row r="140" spans="1:49" s="11" customFormat="1" ht="12.75" hidden="1" customHeight="1" x14ac:dyDescent="0.15">
      <c r="A140" s="9"/>
      <c r="B140" s="10"/>
      <c r="C140" s="10"/>
      <c r="F140" s="10"/>
      <c r="G140" s="10"/>
      <c r="H140" s="10"/>
      <c r="I140" s="10"/>
      <c r="J140" s="10"/>
      <c r="K140" s="13"/>
      <c r="L140" s="13"/>
      <c r="M140" s="13"/>
      <c r="N140" s="21"/>
      <c r="O140" s="10"/>
      <c r="P140" s="10"/>
      <c r="Q140" s="10"/>
      <c r="R140" s="10"/>
      <c r="S140" s="10"/>
      <c r="T140" s="12"/>
      <c r="U140" s="13"/>
      <c r="Z140" s="29"/>
      <c r="AA140" s="33"/>
      <c r="AB140" s="33"/>
      <c r="AK140" s="14"/>
    </row>
    <row r="141" spans="1:49" s="11" customFormat="1" ht="12.75" hidden="1" customHeight="1" x14ac:dyDescent="0.15">
      <c r="A141" s="9"/>
      <c r="B141" s="10"/>
      <c r="C141" s="10"/>
      <c r="F141" s="10"/>
      <c r="G141" s="10"/>
      <c r="H141" s="10"/>
      <c r="I141" s="10"/>
      <c r="J141" s="10"/>
      <c r="K141" s="13"/>
      <c r="L141" s="13"/>
      <c r="M141" s="13"/>
      <c r="N141" s="21"/>
      <c r="O141" s="10"/>
      <c r="P141" s="10"/>
      <c r="Q141" s="10"/>
      <c r="R141" s="10"/>
      <c r="S141" s="10"/>
      <c r="T141" s="12"/>
      <c r="U141" s="13"/>
      <c r="AA141" s="33"/>
      <c r="AB141" s="33"/>
      <c r="AK141" s="14"/>
    </row>
    <row r="142" spans="1:49" s="11" customFormat="1" ht="12.75" hidden="1" customHeight="1" x14ac:dyDescent="0.15">
      <c r="A142" s="9"/>
      <c r="B142" s="10"/>
      <c r="C142" s="10"/>
      <c r="F142" s="10"/>
      <c r="G142" s="10"/>
      <c r="H142" s="10"/>
      <c r="I142" s="10"/>
      <c r="J142" s="10"/>
      <c r="K142" s="13"/>
      <c r="L142" s="13"/>
      <c r="M142" s="13"/>
      <c r="N142" s="21"/>
      <c r="O142" s="10"/>
      <c r="P142" s="10"/>
      <c r="Q142" s="10"/>
      <c r="R142" s="10"/>
      <c r="S142" s="10"/>
      <c r="T142" s="12"/>
      <c r="U142" s="13"/>
      <c r="AK142" s="14"/>
    </row>
    <row r="143" spans="1:49" s="11" customFormat="1" ht="12.75" hidden="1" customHeight="1" x14ac:dyDescent="0.15">
      <c r="A143" s="9"/>
      <c r="B143" s="10"/>
      <c r="C143" s="10"/>
      <c r="F143" s="10"/>
      <c r="G143" s="10"/>
      <c r="H143" s="10"/>
      <c r="I143" s="10"/>
      <c r="J143" s="139">
        <f>AS128*1000</f>
        <v>240</v>
      </c>
      <c r="K143" s="139"/>
      <c r="L143" s="139"/>
      <c r="M143" s="13"/>
      <c r="N143" s="21"/>
      <c r="O143" s="10"/>
      <c r="P143" s="10"/>
      <c r="Q143" s="36">
        <f>AS131</f>
        <v>3</v>
      </c>
      <c r="R143" s="36"/>
      <c r="S143" s="36"/>
      <c r="T143" s="12"/>
      <c r="U143" s="13"/>
      <c r="W143" s="140">
        <f>J143</f>
        <v>240</v>
      </c>
      <c r="X143" s="140"/>
      <c r="Y143" s="140"/>
      <c r="Z143" s="140"/>
      <c r="AK143" s="14"/>
    </row>
    <row r="144" spans="1:49" s="11" customFormat="1" ht="12.75" hidden="1" customHeight="1" x14ac:dyDescent="0.15">
      <c r="A144" s="9"/>
      <c r="B144" s="10"/>
      <c r="C144" s="10"/>
      <c r="F144" s="10"/>
      <c r="G144" s="10"/>
      <c r="H144" s="10"/>
      <c r="I144" s="139">
        <v>100</v>
      </c>
      <c r="J144" s="139"/>
      <c r="K144" s="139"/>
      <c r="L144" s="13"/>
      <c r="M144" s="13"/>
      <c r="N144" s="21"/>
      <c r="O144" s="10"/>
      <c r="P144" s="10"/>
      <c r="Q144" s="141">
        <f>AS131+AS128*2</f>
        <v>3.48</v>
      </c>
      <c r="R144" s="141"/>
      <c r="S144" s="141"/>
      <c r="T144" s="12"/>
      <c r="U144" s="13"/>
      <c r="Y144" s="139">
        <v>100</v>
      </c>
      <c r="Z144" s="139"/>
      <c r="AA144" s="37"/>
      <c r="AK144" s="14"/>
    </row>
    <row r="145" spans="1:45" s="11" customFormat="1" ht="12.75" hidden="1" customHeight="1" x14ac:dyDescent="0.15">
      <c r="A145" s="9"/>
      <c r="B145" s="10"/>
      <c r="C145" s="10"/>
      <c r="F145" s="10"/>
      <c r="G145" s="10"/>
      <c r="H145" s="10"/>
      <c r="I145" s="10"/>
      <c r="J145" s="10"/>
      <c r="K145" s="13"/>
      <c r="L145" s="13"/>
      <c r="M145" s="13"/>
      <c r="N145" s="21"/>
      <c r="O145" s="10"/>
      <c r="P145" s="10"/>
      <c r="Q145" s="10"/>
      <c r="R145" s="10"/>
      <c r="S145" s="10"/>
      <c r="T145" s="12"/>
      <c r="U145" s="13"/>
      <c r="AK145" s="14"/>
    </row>
    <row r="146" spans="1:45" s="11" customFormat="1" ht="12.75" hidden="1" customHeight="1" x14ac:dyDescent="0.15">
      <c r="A146" s="9"/>
      <c r="B146" s="10"/>
      <c r="C146" s="10"/>
      <c r="F146" s="10"/>
      <c r="G146" s="10"/>
      <c r="H146" s="10"/>
      <c r="I146" s="10"/>
      <c r="J146" s="10"/>
      <c r="K146" s="13"/>
      <c r="L146" s="13"/>
      <c r="M146" s="13"/>
      <c r="N146" s="21"/>
      <c r="O146" s="10"/>
      <c r="P146" s="10"/>
      <c r="Q146" s="10"/>
      <c r="R146" s="10"/>
      <c r="S146" s="10"/>
      <c r="T146" s="12"/>
      <c r="U146" s="13"/>
      <c r="AK146" s="14"/>
    </row>
    <row r="147" spans="1:45" s="11" customFormat="1" ht="12.75" hidden="1" customHeight="1" x14ac:dyDescent="0.15">
      <c r="A147" s="42" t="s">
        <v>17</v>
      </c>
      <c r="B147" s="43"/>
      <c r="C147" s="43"/>
      <c r="D147" s="43"/>
      <c r="E147" s="43"/>
      <c r="F147" s="43"/>
      <c r="G147" s="43"/>
      <c r="H147" s="43"/>
      <c r="I147" s="44"/>
      <c r="J147" s="45" t="s">
        <v>18</v>
      </c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4"/>
      <c r="AF147" s="43" t="s">
        <v>19</v>
      </c>
      <c r="AG147" s="43"/>
      <c r="AH147" s="43"/>
      <c r="AI147" s="43"/>
      <c r="AJ147" s="43"/>
      <c r="AK147" s="46"/>
    </row>
    <row r="148" spans="1:45" s="11" customFormat="1" ht="12.75" hidden="1" customHeight="1" x14ac:dyDescent="0.15">
      <c r="A148" s="47"/>
      <c r="B148" s="48"/>
      <c r="C148" s="48"/>
      <c r="D148" s="48"/>
      <c r="E148" s="48"/>
      <c r="F148" s="48"/>
      <c r="G148" s="48"/>
      <c r="H148" s="48"/>
      <c r="I148" s="49"/>
      <c r="J148" s="50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9"/>
      <c r="AF148" s="48"/>
      <c r="AG148" s="48"/>
      <c r="AH148" s="48"/>
      <c r="AI148" s="48"/>
      <c r="AJ148" s="48"/>
      <c r="AK148" s="51"/>
    </row>
    <row r="149" spans="1:45" ht="12.75" hidden="1" customHeight="1" x14ac:dyDescent="0.15">
      <c r="A149" s="52"/>
      <c r="B149" s="53"/>
      <c r="C149" s="53"/>
      <c r="D149" s="53"/>
      <c r="E149" s="53"/>
      <c r="F149" s="53"/>
      <c r="G149" s="53"/>
      <c r="H149" s="53"/>
      <c r="I149" s="54"/>
      <c r="J149" s="50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9"/>
      <c r="AF149" s="48"/>
      <c r="AG149" s="48"/>
      <c r="AH149" s="48"/>
      <c r="AI149" s="48"/>
      <c r="AJ149" s="48"/>
      <c r="AK149" s="51"/>
      <c r="AL149" s="55"/>
      <c r="AM149" s="55"/>
      <c r="AN149" s="55"/>
      <c r="AO149" s="55"/>
      <c r="AP149" s="55"/>
      <c r="AQ149" s="55"/>
      <c r="AR149" s="55"/>
      <c r="AS149" s="55"/>
    </row>
    <row r="150" spans="1:45" s="11" customFormat="1" ht="12.75" hidden="1" customHeight="1" x14ac:dyDescent="0.15">
      <c r="A150" s="56" t="s">
        <v>20</v>
      </c>
      <c r="B150" s="57"/>
      <c r="C150" s="57"/>
      <c r="D150" s="58"/>
      <c r="E150" s="59" t="s">
        <v>44</v>
      </c>
      <c r="F150" s="60"/>
      <c r="G150" s="60"/>
      <c r="H150" s="60"/>
      <c r="I150" s="61"/>
      <c r="J150" s="62"/>
      <c r="K150" s="63"/>
      <c r="L150" s="63"/>
      <c r="M150" s="63"/>
      <c r="N150" s="64"/>
      <c r="O150" s="65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6"/>
      <c r="AF150" s="67"/>
      <c r="AG150" s="68"/>
      <c r="AH150" s="62"/>
      <c r="AI150" s="62"/>
      <c r="AJ150" s="62"/>
      <c r="AK150" s="69"/>
    </row>
    <row r="151" spans="1:45" s="11" customFormat="1" ht="12.75" hidden="1" customHeight="1" x14ac:dyDescent="0.15">
      <c r="A151" s="56"/>
      <c r="B151" s="57"/>
      <c r="C151" s="57"/>
      <c r="D151" s="58"/>
      <c r="E151" s="70"/>
      <c r="F151" s="71"/>
      <c r="G151" s="71"/>
      <c r="H151" s="71"/>
      <c r="I151" s="72"/>
      <c r="J151" s="12"/>
      <c r="K151" s="36">
        <f>Q144+0.2</f>
        <v>3.68</v>
      </c>
      <c r="L151" s="36"/>
      <c r="M151" s="36"/>
      <c r="N151" s="12" t="s">
        <v>2</v>
      </c>
      <c r="O151" s="36">
        <f>AS134</f>
        <v>0.1</v>
      </c>
      <c r="P151" s="36"/>
      <c r="Q151" s="36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74"/>
      <c r="AF151" s="75"/>
      <c r="AG151" s="76">
        <f>K151*O151</f>
        <v>0.36800000000000005</v>
      </c>
      <c r="AH151" s="76"/>
      <c r="AI151" s="76"/>
      <c r="AJ151" s="12" t="s">
        <v>23</v>
      </c>
      <c r="AK151" s="77"/>
    </row>
    <row r="152" spans="1:45" s="11" customFormat="1" ht="12.75" hidden="1" customHeight="1" x14ac:dyDescent="0.15">
      <c r="A152" s="78"/>
      <c r="B152" s="60"/>
      <c r="C152" s="60"/>
      <c r="D152" s="61"/>
      <c r="E152" s="70"/>
      <c r="F152" s="71"/>
      <c r="G152" s="71"/>
      <c r="H152" s="71"/>
      <c r="I152" s="72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80"/>
      <c r="AF152" s="81"/>
      <c r="AG152" s="81"/>
      <c r="AH152" s="79"/>
      <c r="AI152" s="79"/>
      <c r="AJ152" s="79"/>
      <c r="AK152" s="82"/>
    </row>
    <row r="153" spans="1:45" s="11" customFormat="1" ht="12.75" hidden="1" customHeight="1" x14ac:dyDescent="0.15">
      <c r="A153" s="83" t="s">
        <v>24</v>
      </c>
      <c r="B153" s="84"/>
      <c r="C153" s="84"/>
      <c r="D153" s="85"/>
      <c r="E153" s="70" t="s">
        <v>25</v>
      </c>
      <c r="F153" s="71"/>
      <c r="G153" s="71"/>
      <c r="H153" s="71"/>
      <c r="I153" s="72"/>
      <c r="J153" s="62"/>
      <c r="K153" s="63"/>
      <c r="L153" s="63"/>
      <c r="M153" s="63"/>
      <c r="N153" s="63"/>
      <c r="O153" s="65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6"/>
      <c r="AF153" s="67"/>
      <c r="AG153" s="68"/>
      <c r="AH153" s="62"/>
      <c r="AI153" s="62"/>
      <c r="AJ153" s="62"/>
      <c r="AK153" s="69"/>
    </row>
    <row r="154" spans="1:45" s="11" customFormat="1" ht="12.75" hidden="1" customHeight="1" x14ac:dyDescent="0.15">
      <c r="A154" s="86"/>
      <c r="B154" s="87"/>
      <c r="C154" s="87"/>
      <c r="D154" s="88"/>
      <c r="E154" s="70"/>
      <c r="F154" s="71"/>
      <c r="G154" s="71"/>
      <c r="H154" s="71"/>
      <c r="I154" s="72"/>
      <c r="J154" s="12"/>
      <c r="K154" s="36">
        <v>0.1</v>
      </c>
      <c r="L154" s="36"/>
      <c r="M154" s="36"/>
      <c r="N154" s="12" t="s">
        <v>2</v>
      </c>
      <c r="O154" s="89">
        <v>2</v>
      </c>
      <c r="P154" s="89"/>
      <c r="Q154" s="89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74"/>
      <c r="AF154" s="75"/>
      <c r="AG154" s="76">
        <f>K154*O154</f>
        <v>0.2</v>
      </c>
      <c r="AH154" s="90"/>
      <c r="AI154" s="90"/>
      <c r="AJ154" s="12" t="s">
        <v>23</v>
      </c>
      <c r="AK154" s="77"/>
    </row>
    <row r="155" spans="1:45" s="11" customFormat="1" ht="12.75" hidden="1" customHeight="1" x14ac:dyDescent="0.15">
      <c r="A155" s="91"/>
      <c r="B155" s="92"/>
      <c r="C155" s="92"/>
      <c r="D155" s="93"/>
      <c r="E155" s="70"/>
      <c r="F155" s="71"/>
      <c r="G155" s="71"/>
      <c r="H155" s="71"/>
      <c r="I155" s="72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  <c r="AC155" s="79"/>
      <c r="AD155" s="79"/>
      <c r="AE155" s="80"/>
      <c r="AF155" s="79"/>
      <c r="AG155" s="79"/>
      <c r="AH155" s="79"/>
      <c r="AI155" s="79"/>
      <c r="AJ155" s="79"/>
      <c r="AK155" s="82"/>
    </row>
    <row r="156" spans="1:45" s="11" customFormat="1" ht="12.75" hidden="1" customHeight="1" x14ac:dyDescent="0.15">
      <c r="A156" s="94" t="s">
        <v>26</v>
      </c>
      <c r="B156" s="71"/>
      <c r="C156" s="71"/>
      <c r="D156" s="95"/>
      <c r="E156" s="70"/>
      <c r="F156" s="71"/>
      <c r="G156" s="71"/>
      <c r="H156" s="71"/>
      <c r="I156" s="72"/>
      <c r="J156" s="96"/>
      <c r="K156" s="97"/>
      <c r="L156" s="63"/>
      <c r="M156" s="63"/>
      <c r="N156" s="64"/>
      <c r="O156" s="65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6"/>
      <c r="AF156" s="67"/>
      <c r="AG156" s="98"/>
      <c r="AH156" s="62"/>
      <c r="AI156" s="62"/>
      <c r="AJ156" s="62"/>
      <c r="AK156" s="69"/>
    </row>
    <row r="157" spans="1:45" s="11" customFormat="1" ht="12.75" hidden="1" customHeight="1" x14ac:dyDescent="0.15">
      <c r="A157" s="94"/>
      <c r="B157" s="71"/>
      <c r="C157" s="71"/>
      <c r="D157" s="95"/>
      <c r="E157" s="70"/>
      <c r="F157" s="71"/>
      <c r="G157" s="71"/>
      <c r="H157" s="71"/>
      <c r="I157" s="72"/>
      <c r="J157" s="99"/>
      <c r="K157" s="36">
        <f>K151</f>
        <v>3.68</v>
      </c>
      <c r="L157" s="36"/>
      <c r="M157" s="36"/>
      <c r="N157" s="12" t="s">
        <v>2</v>
      </c>
      <c r="O157" s="36">
        <f>AS133</f>
        <v>0.05</v>
      </c>
      <c r="P157" s="36"/>
      <c r="Q157" s="36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74"/>
      <c r="AF157" s="75"/>
      <c r="AG157" s="76">
        <f>K157*O157</f>
        <v>0.18400000000000002</v>
      </c>
      <c r="AH157" s="90"/>
      <c r="AI157" s="90"/>
      <c r="AJ157" s="12" t="s">
        <v>23</v>
      </c>
      <c r="AK157" s="77"/>
    </row>
    <row r="158" spans="1:45" s="11" customFormat="1" ht="12.75" hidden="1" customHeight="1" x14ac:dyDescent="0.15">
      <c r="A158" s="100"/>
      <c r="B158" s="95"/>
      <c r="C158" s="95"/>
      <c r="D158" s="95"/>
      <c r="E158" s="70"/>
      <c r="F158" s="71"/>
      <c r="G158" s="71"/>
      <c r="H158" s="71"/>
      <c r="I158" s="72"/>
      <c r="J158" s="101"/>
      <c r="K158" s="102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  <c r="AC158" s="79"/>
      <c r="AD158" s="79"/>
      <c r="AE158" s="80"/>
      <c r="AF158" s="81"/>
      <c r="AG158" s="81"/>
      <c r="AH158" s="79"/>
      <c r="AI158" s="79"/>
      <c r="AJ158" s="79"/>
      <c r="AK158" s="82"/>
    </row>
    <row r="159" spans="1:45" s="11" customFormat="1" ht="12.75" hidden="1" customHeight="1" outlineLevel="1" x14ac:dyDescent="0.15">
      <c r="A159" s="94" t="s">
        <v>27</v>
      </c>
      <c r="B159" s="71"/>
      <c r="C159" s="71"/>
      <c r="D159" s="95"/>
      <c r="E159" s="70"/>
      <c r="F159" s="71"/>
      <c r="G159" s="71"/>
      <c r="H159" s="71"/>
      <c r="I159" s="72"/>
      <c r="J159" s="96"/>
      <c r="K159" s="97"/>
      <c r="L159" s="63"/>
      <c r="M159" s="63"/>
      <c r="N159" s="64"/>
      <c r="O159" s="65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6"/>
      <c r="AF159" s="67"/>
      <c r="AG159" s="98"/>
      <c r="AH159" s="62"/>
      <c r="AI159" s="62"/>
      <c r="AJ159" s="62"/>
      <c r="AK159" s="69"/>
    </row>
    <row r="160" spans="1:45" s="11" customFormat="1" ht="12.75" hidden="1" customHeight="1" outlineLevel="1" x14ac:dyDescent="0.15">
      <c r="A160" s="94"/>
      <c r="B160" s="71"/>
      <c r="C160" s="71"/>
      <c r="D160" s="95"/>
      <c r="E160" s="70"/>
      <c r="F160" s="71"/>
      <c r="G160" s="71"/>
      <c r="H160" s="71"/>
      <c r="I160" s="72"/>
      <c r="J160" s="99"/>
      <c r="K160" s="36">
        <f>K151</f>
        <v>3.68</v>
      </c>
      <c r="L160" s="36"/>
      <c r="M160" s="36"/>
      <c r="N160" s="12" t="s">
        <v>2</v>
      </c>
      <c r="O160" s="36">
        <f>AS135</f>
        <v>0</v>
      </c>
      <c r="P160" s="36"/>
      <c r="Q160" s="36"/>
      <c r="R160" s="12" t="s">
        <v>2</v>
      </c>
      <c r="S160" s="142">
        <v>1</v>
      </c>
      <c r="T160" s="142"/>
      <c r="U160" s="142"/>
      <c r="V160" s="12"/>
      <c r="W160" s="12"/>
      <c r="X160" s="12"/>
      <c r="Y160" s="12"/>
      <c r="Z160" s="12"/>
      <c r="AA160" s="12"/>
      <c r="AB160" s="12"/>
      <c r="AC160" s="12"/>
      <c r="AD160" s="12"/>
      <c r="AE160" s="74"/>
      <c r="AF160" s="75"/>
      <c r="AG160" s="76">
        <f>K160*O160*S160</f>
        <v>0</v>
      </c>
      <c r="AH160" s="90"/>
      <c r="AI160" s="90"/>
      <c r="AJ160" s="12" t="s">
        <v>28</v>
      </c>
      <c r="AK160" s="77"/>
    </row>
    <row r="161" spans="1:38" s="11" customFormat="1" ht="12.75" hidden="1" customHeight="1" outlineLevel="1" x14ac:dyDescent="0.15">
      <c r="A161" s="100"/>
      <c r="B161" s="95"/>
      <c r="C161" s="95"/>
      <c r="D161" s="95"/>
      <c r="E161" s="70"/>
      <c r="F161" s="71"/>
      <c r="G161" s="71"/>
      <c r="H161" s="71"/>
      <c r="I161" s="72"/>
      <c r="J161" s="101"/>
      <c r="K161" s="102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  <c r="AC161" s="79"/>
      <c r="AD161" s="79"/>
      <c r="AE161" s="80"/>
      <c r="AF161" s="81"/>
      <c r="AG161" s="81"/>
      <c r="AH161" s="79"/>
      <c r="AI161" s="79"/>
      <c r="AJ161" s="79"/>
      <c r="AK161" s="82"/>
    </row>
    <row r="162" spans="1:38" s="110" customFormat="1" ht="12.75" hidden="1" customHeight="1" collapsed="1" x14ac:dyDescent="0.15">
      <c r="A162" s="104" t="s">
        <v>34</v>
      </c>
      <c r="B162" s="105"/>
      <c r="C162" s="105"/>
      <c r="D162" s="106"/>
      <c r="E162" s="107" t="s">
        <v>35</v>
      </c>
      <c r="F162" s="105"/>
      <c r="G162" s="105"/>
      <c r="H162" s="105"/>
      <c r="I162" s="106"/>
      <c r="J162" s="108"/>
      <c r="K162" s="109"/>
      <c r="M162" s="12"/>
      <c r="N162" s="12"/>
      <c r="O162" s="12"/>
      <c r="P162" s="111"/>
      <c r="X162" s="105" t="s">
        <v>45</v>
      </c>
      <c r="Y162" s="105"/>
      <c r="Z162" s="105"/>
      <c r="AA162" s="105"/>
      <c r="AB162" s="20">
        <f>(14+13+25)*1.7</f>
        <v>88.399999999999991</v>
      </c>
      <c r="AC162" s="20"/>
      <c r="AD162" s="20"/>
      <c r="AE162" s="74" t="s">
        <v>37</v>
      </c>
      <c r="AF162" s="112"/>
      <c r="AG162" s="112"/>
      <c r="AH162" s="112"/>
      <c r="AI162" s="111"/>
      <c r="AJ162" s="111"/>
      <c r="AK162" s="113"/>
    </row>
    <row r="163" spans="1:38" s="110" customFormat="1" ht="12.75" hidden="1" customHeight="1" x14ac:dyDescent="0.15">
      <c r="A163" s="56"/>
      <c r="B163" s="57"/>
      <c r="C163" s="57"/>
      <c r="D163" s="58"/>
      <c r="E163" s="114"/>
      <c r="F163" s="57"/>
      <c r="G163" s="57"/>
      <c r="H163" s="57"/>
      <c r="I163" s="58"/>
      <c r="J163" s="108" t="s">
        <v>38</v>
      </c>
      <c r="K163" s="109" t="s">
        <v>49</v>
      </c>
      <c r="M163" s="12"/>
      <c r="N163" s="12"/>
      <c r="O163" s="12"/>
      <c r="P163" s="111"/>
      <c r="X163" s="57" t="s">
        <v>47</v>
      </c>
      <c r="Y163" s="57"/>
      <c r="Z163" s="57"/>
      <c r="AA163" s="57"/>
      <c r="AB163" s="20">
        <f>11.4126+2.39182</f>
        <v>13.80442</v>
      </c>
      <c r="AC163" s="20"/>
      <c r="AD163" s="20"/>
      <c r="AE163" s="74" t="s">
        <v>37</v>
      </c>
      <c r="AF163" s="75"/>
      <c r="AG163" s="76">
        <f>SUM(AB162:AD164)</f>
        <v>104.20442</v>
      </c>
      <c r="AH163" s="90"/>
      <c r="AI163" s="90"/>
      <c r="AJ163" s="12" t="s">
        <v>37</v>
      </c>
      <c r="AK163" s="113"/>
    </row>
    <row r="164" spans="1:38" s="110" customFormat="1" ht="12.75" hidden="1" customHeight="1" x14ac:dyDescent="0.15">
      <c r="A164" s="56"/>
      <c r="B164" s="57"/>
      <c r="C164" s="57"/>
      <c r="D164" s="58"/>
      <c r="E164" s="114"/>
      <c r="F164" s="57"/>
      <c r="G164" s="57"/>
      <c r="H164" s="57"/>
      <c r="I164" s="58"/>
      <c r="J164" s="115"/>
      <c r="K164" s="12"/>
      <c r="L164" s="12"/>
      <c r="M164" s="12"/>
      <c r="N164" s="12"/>
      <c r="O164" s="12"/>
      <c r="P164" s="12"/>
      <c r="Q164" s="13"/>
      <c r="R164" s="13"/>
      <c r="S164" s="13"/>
      <c r="T164" s="116"/>
      <c r="U164" s="116"/>
      <c r="V164" s="116"/>
      <c r="W164" s="12"/>
      <c r="X164" s="57" t="s">
        <v>48</v>
      </c>
      <c r="Y164" s="57"/>
      <c r="Z164" s="57"/>
      <c r="AA164" s="57"/>
      <c r="AB164" s="20">
        <f>0.4+1.6</f>
        <v>2</v>
      </c>
      <c r="AC164" s="20"/>
      <c r="AD164" s="20"/>
      <c r="AE164" s="74" t="s">
        <v>37</v>
      </c>
      <c r="AF164" s="34"/>
      <c r="AK164" s="113"/>
    </row>
    <row r="165" spans="1:38" s="110" customFormat="1" ht="12.75" hidden="1" customHeight="1" x14ac:dyDescent="0.15">
      <c r="A165" s="56"/>
      <c r="B165" s="57"/>
      <c r="C165" s="57"/>
      <c r="D165" s="58"/>
      <c r="E165" s="114"/>
      <c r="F165" s="57"/>
      <c r="G165" s="57"/>
      <c r="H165" s="57"/>
      <c r="I165" s="58"/>
      <c r="J165" s="115"/>
      <c r="K165" s="109"/>
      <c r="M165" s="12"/>
      <c r="N165" s="12"/>
      <c r="O165" s="12"/>
      <c r="P165" s="12"/>
      <c r="Q165" s="13"/>
      <c r="R165" s="13"/>
      <c r="S165" s="13"/>
      <c r="T165" s="116"/>
      <c r="U165" s="116"/>
      <c r="V165" s="116"/>
      <c r="W165" s="12"/>
      <c r="X165" s="111"/>
      <c r="Y165" s="57"/>
      <c r="Z165" s="57"/>
      <c r="AA165" s="57"/>
      <c r="AB165" s="20"/>
      <c r="AC165" s="20"/>
      <c r="AD165" s="20"/>
      <c r="AE165" s="74"/>
      <c r="AF165" s="112"/>
      <c r="AG165" s="112"/>
      <c r="AH165" s="112"/>
      <c r="AI165" s="111"/>
      <c r="AJ165" s="111"/>
      <c r="AK165" s="113"/>
    </row>
    <row r="166" spans="1:38" s="110" customFormat="1" ht="12.75" hidden="1" customHeight="1" x14ac:dyDescent="0.15">
      <c r="A166" s="56"/>
      <c r="B166" s="57"/>
      <c r="C166" s="57"/>
      <c r="D166" s="58"/>
      <c r="E166" s="114"/>
      <c r="F166" s="57"/>
      <c r="G166" s="57"/>
      <c r="H166" s="57"/>
      <c r="I166" s="58"/>
      <c r="J166" s="108"/>
      <c r="M166" s="12"/>
      <c r="N166" s="12"/>
      <c r="O166" s="12"/>
      <c r="P166" s="111"/>
      <c r="X166" s="111"/>
      <c r="Y166" s="57"/>
      <c r="Z166" s="57"/>
      <c r="AA166" s="57"/>
      <c r="AB166" s="20"/>
      <c r="AC166" s="20"/>
      <c r="AD166" s="20"/>
      <c r="AE166" s="74"/>
      <c r="AF166" s="75"/>
      <c r="AG166" s="76"/>
      <c r="AH166" s="90"/>
      <c r="AI166" s="90"/>
      <c r="AJ166" s="12"/>
      <c r="AK166" s="117"/>
      <c r="AL166" s="13"/>
    </row>
    <row r="167" spans="1:38" s="110" customFormat="1" ht="12.75" hidden="1" customHeight="1" x14ac:dyDescent="0.15">
      <c r="A167" s="56"/>
      <c r="B167" s="57"/>
      <c r="C167" s="57"/>
      <c r="D167" s="58"/>
      <c r="E167" s="114"/>
      <c r="F167" s="57"/>
      <c r="G167" s="57"/>
      <c r="H167" s="57"/>
      <c r="I167" s="58"/>
      <c r="J167" s="115"/>
      <c r="K167" s="12"/>
      <c r="L167" s="12"/>
      <c r="M167" s="12"/>
      <c r="N167" s="12"/>
      <c r="O167" s="12"/>
      <c r="P167" s="12"/>
      <c r="Q167" s="13"/>
      <c r="R167" s="13"/>
      <c r="S167" s="13"/>
      <c r="T167" s="116"/>
      <c r="U167" s="116"/>
      <c r="V167" s="116"/>
      <c r="W167" s="12"/>
      <c r="X167" s="111"/>
      <c r="Y167" s="57"/>
      <c r="Z167" s="57"/>
      <c r="AA167" s="57"/>
      <c r="AB167" s="118"/>
      <c r="AC167" s="118"/>
      <c r="AD167" s="118"/>
      <c r="AE167" s="74"/>
      <c r="AF167" s="34"/>
      <c r="AG167" s="76"/>
      <c r="AH167" s="90"/>
      <c r="AI167" s="90"/>
      <c r="AJ167" s="12"/>
      <c r="AK167" s="113"/>
    </row>
    <row r="168" spans="1:38" s="110" customFormat="1" ht="12.75" hidden="1" customHeight="1" x14ac:dyDescent="0.15">
      <c r="A168" s="56"/>
      <c r="B168" s="57"/>
      <c r="C168" s="57"/>
      <c r="D168" s="58"/>
      <c r="E168" s="114"/>
      <c r="F168" s="57"/>
      <c r="G168" s="57"/>
      <c r="H168" s="57"/>
      <c r="I168" s="58"/>
      <c r="J168" s="115"/>
      <c r="K168" s="109"/>
      <c r="M168" s="12"/>
      <c r="N168" s="12"/>
      <c r="O168" s="12"/>
      <c r="P168" s="12"/>
      <c r="Q168" s="13"/>
      <c r="R168" s="13"/>
      <c r="S168" s="13"/>
      <c r="T168" s="116"/>
      <c r="U168" s="116"/>
      <c r="V168" s="116"/>
      <c r="W168" s="12"/>
      <c r="X168" s="111"/>
      <c r="Y168" s="57"/>
      <c r="Z168" s="57"/>
      <c r="AA168" s="57"/>
      <c r="AB168" s="20"/>
      <c r="AC168" s="20"/>
      <c r="AD168" s="20"/>
      <c r="AE168" s="74"/>
      <c r="AF168" s="112"/>
      <c r="AG168" s="112"/>
      <c r="AH168" s="112"/>
      <c r="AI168" s="111"/>
      <c r="AJ168" s="111"/>
      <c r="AK168" s="113"/>
    </row>
    <row r="169" spans="1:38" s="110" customFormat="1" ht="12.75" hidden="1" customHeight="1" x14ac:dyDescent="0.15">
      <c r="A169" s="56"/>
      <c r="B169" s="57"/>
      <c r="C169" s="57"/>
      <c r="D169" s="58"/>
      <c r="E169" s="114"/>
      <c r="F169" s="57"/>
      <c r="G169" s="57"/>
      <c r="H169" s="57"/>
      <c r="I169" s="58"/>
      <c r="J169" s="108"/>
      <c r="M169" s="12"/>
      <c r="N169" s="12"/>
      <c r="O169" s="12"/>
      <c r="P169" s="111"/>
      <c r="X169" s="111"/>
      <c r="Y169" s="57"/>
      <c r="Z169" s="57"/>
      <c r="AA169" s="57"/>
      <c r="AB169" s="20"/>
      <c r="AC169" s="20"/>
      <c r="AD169" s="20"/>
      <c r="AE169" s="74"/>
      <c r="AF169" s="75"/>
      <c r="AG169" s="76"/>
      <c r="AH169" s="90"/>
      <c r="AI169" s="90"/>
      <c r="AJ169" s="12"/>
      <c r="AK169" s="113"/>
    </row>
    <row r="170" spans="1:38" s="110" customFormat="1" ht="12.75" hidden="1" customHeight="1" x14ac:dyDescent="0.15">
      <c r="A170" s="56"/>
      <c r="B170" s="57"/>
      <c r="C170" s="57"/>
      <c r="D170" s="58"/>
      <c r="E170" s="114"/>
      <c r="F170" s="57"/>
      <c r="G170" s="57"/>
      <c r="H170" s="57"/>
      <c r="I170" s="58"/>
      <c r="J170" s="115"/>
      <c r="K170" s="12"/>
      <c r="L170" s="12"/>
      <c r="M170" s="12"/>
      <c r="N170" s="12"/>
      <c r="O170" s="12"/>
      <c r="P170" s="12"/>
      <c r="Q170" s="13"/>
      <c r="R170" s="13"/>
      <c r="S170" s="13"/>
      <c r="T170" s="116"/>
      <c r="U170" s="116"/>
      <c r="V170" s="116"/>
      <c r="W170" s="12"/>
      <c r="X170" s="111"/>
      <c r="Y170" s="57"/>
      <c r="Z170" s="57"/>
      <c r="AA170" s="57"/>
      <c r="AB170" s="118"/>
      <c r="AC170" s="118"/>
      <c r="AD170" s="118"/>
      <c r="AE170" s="74"/>
      <c r="AF170" s="34"/>
      <c r="AG170" s="76"/>
      <c r="AH170" s="90"/>
      <c r="AI170" s="90"/>
      <c r="AJ170" s="12"/>
      <c r="AK170" s="113"/>
    </row>
    <row r="171" spans="1:38" s="110" customFormat="1" ht="12.75" hidden="1" customHeight="1" x14ac:dyDescent="0.15">
      <c r="A171" s="56"/>
      <c r="B171" s="57"/>
      <c r="C171" s="57"/>
      <c r="D171" s="58"/>
      <c r="E171" s="114"/>
      <c r="F171" s="57"/>
      <c r="G171" s="57"/>
      <c r="H171" s="57"/>
      <c r="I171" s="58"/>
      <c r="J171" s="115"/>
      <c r="K171" s="109"/>
      <c r="M171" s="12"/>
      <c r="N171" s="12"/>
      <c r="O171" s="12"/>
      <c r="P171" s="12"/>
      <c r="Q171" s="13"/>
      <c r="R171" s="13"/>
      <c r="S171" s="13"/>
      <c r="T171" s="116"/>
      <c r="U171" s="116"/>
      <c r="V171" s="116"/>
      <c r="W171" s="12"/>
      <c r="X171" s="111"/>
      <c r="Y171" s="57"/>
      <c r="Z171" s="57"/>
      <c r="AA171" s="57"/>
      <c r="AB171" s="20"/>
      <c r="AC171" s="20"/>
      <c r="AD171" s="20"/>
      <c r="AE171" s="74"/>
      <c r="AF171" s="112"/>
      <c r="AG171" s="112"/>
      <c r="AH171" s="112"/>
      <c r="AI171" s="111"/>
      <c r="AJ171" s="111"/>
      <c r="AK171" s="113"/>
    </row>
    <row r="172" spans="1:38" s="110" customFormat="1" ht="12.75" hidden="1" customHeight="1" x14ac:dyDescent="0.15">
      <c r="A172" s="56"/>
      <c r="B172" s="57"/>
      <c r="C172" s="57"/>
      <c r="D172" s="58"/>
      <c r="E172" s="114"/>
      <c r="F172" s="57"/>
      <c r="G172" s="57"/>
      <c r="H172" s="57"/>
      <c r="I172" s="58"/>
      <c r="J172" s="115"/>
      <c r="K172" s="109"/>
      <c r="M172" s="12"/>
      <c r="N172" s="12"/>
      <c r="O172" s="12"/>
      <c r="P172" s="12"/>
      <c r="Q172" s="13"/>
      <c r="R172" s="13"/>
      <c r="S172" s="13"/>
      <c r="T172" s="116"/>
      <c r="U172" s="116"/>
      <c r="V172" s="116"/>
      <c r="W172" s="12"/>
      <c r="X172" s="111"/>
      <c r="Y172" s="12"/>
      <c r="Z172" s="12"/>
      <c r="AA172" s="12"/>
      <c r="AB172" s="119"/>
      <c r="AC172" s="119"/>
      <c r="AD172" s="119"/>
      <c r="AE172" s="74"/>
      <c r="AF172" s="112"/>
      <c r="AG172" s="112"/>
      <c r="AH172" s="112"/>
      <c r="AI172" s="111"/>
      <c r="AJ172" s="111"/>
      <c r="AK172" s="113"/>
    </row>
    <row r="173" spans="1:38" s="110" customFormat="1" ht="12.75" hidden="1" customHeight="1" x14ac:dyDescent="0.15">
      <c r="A173" s="56"/>
      <c r="B173" s="57"/>
      <c r="C173" s="57"/>
      <c r="D173" s="58"/>
      <c r="E173" s="114"/>
      <c r="F173" s="57"/>
      <c r="G173" s="57"/>
      <c r="H173" s="57"/>
      <c r="I173" s="58"/>
      <c r="J173" s="108"/>
      <c r="M173" s="12"/>
      <c r="N173" s="12"/>
      <c r="O173" s="12"/>
      <c r="P173" s="111"/>
      <c r="X173" s="111"/>
      <c r="Y173" s="57"/>
      <c r="Z173" s="57"/>
      <c r="AA173" s="57"/>
      <c r="AB173" s="20"/>
      <c r="AC173" s="20"/>
      <c r="AD173" s="20"/>
      <c r="AE173" s="74"/>
      <c r="AF173" s="75"/>
      <c r="AG173" s="76"/>
      <c r="AH173" s="90"/>
      <c r="AI173" s="90"/>
      <c r="AJ173" s="12"/>
      <c r="AK173" s="113"/>
    </row>
    <row r="174" spans="1:38" s="110" customFormat="1" ht="12.75" hidden="1" customHeight="1" x14ac:dyDescent="0.15">
      <c r="A174" s="120"/>
      <c r="B174" s="121"/>
      <c r="C174" s="121"/>
      <c r="D174" s="122"/>
      <c r="E174" s="123"/>
      <c r="F174" s="121"/>
      <c r="G174" s="121"/>
      <c r="H174" s="121"/>
      <c r="I174" s="122"/>
      <c r="J174" s="124"/>
      <c r="K174" s="125"/>
      <c r="L174" s="125"/>
      <c r="M174" s="125"/>
      <c r="N174" s="125"/>
      <c r="O174" s="125"/>
      <c r="P174" s="125"/>
      <c r="Q174" s="126"/>
      <c r="R174" s="126"/>
      <c r="S174" s="126"/>
      <c r="T174" s="127"/>
      <c r="U174" s="127"/>
      <c r="V174" s="127"/>
      <c r="W174" s="125"/>
      <c r="X174" s="128"/>
      <c r="Y174" s="121"/>
      <c r="Z174" s="121"/>
      <c r="AA174" s="121"/>
      <c r="AB174" s="129"/>
      <c r="AC174" s="129"/>
      <c r="AD174" s="129"/>
      <c r="AE174" s="130"/>
      <c r="AF174" s="131"/>
      <c r="AG174" s="132"/>
      <c r="AH174" s="133"/>
      <c r="AI174" s="133"/>
      <c r="AJ174" s="125"/>
      <c r="AK174" s="134"/>
    </row>
    <row r="175" spans="1:38" s="8" customFormat="1" ht="42.6" hidden="1" customHeight="1" x14ac:dyDescent="0.25">
      <c r="A175" s="1"/>
      <c r="B175" s="2"/>
      <c r="C175" s="3"/>
      <c r="D175" s="3"/>
      <c r="E175" s="3"/>
      <c r="F175" s="2" t="s">
        <v>0</v>
      </c>
      <c r="G175" s="3"/>
      <c r="H175" s="3"/>
      <c r="I175" s="3"/>
      <c r="J175" s="3"/>
      <c r="K175" s="3"/>
      <c r="L175" s="2" t="s">
        <v>1</v>
      </c>
      <c r="M175" s="3"/>
      <c r="N175" s="3"/>
      <c r="O175" s="4">
        <f>AS188</f>
        <v>3.5</v>
      </c>
      <c r="P175" s="4"/>
      <c r="Q175" s="4"/>
      <c r="R175" s="5" t="s">
        <v>2</v>
      </c>
      <c r="S175" s="3"/>
      <c r="T175" s="6">
        <f>AS189</f>
        <v>2</v>
      </c>
      <c r="U175" s="6"/>
      <c r="V175" s="6"/>
      <c r="W175" s="6"/>
      <c r="X175" s="2" t="s">
        <v>3</v>
      </c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7"/>
    </row>
    <row r="176" spans="1:38" s="11" customFormat="1" ht="12.75" hidden="1" customHeight="1" x14ac:dyDescent="0.15">
      <c r="A176" s="9"/>
      <c r="B176" s="10"/>
      <c r="C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2"/>
      <c r="U176" s="13"/>
      <c r="AK176" s="14"/>
    </row>
    <row r="177" spans="1:48" s="11" customFormat="1" ht="12.75" hidden="1" customHeight="1" x14ac:dyDescent="0.15">
      <c r="A177" s="9"/>
      <c r="B177" s="10"/>
      <c r="C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2"/>
      <c r="U177" s="13"/>
      <c r="AA177" s="135">
        <f>AS183*1000</f>
        <v>270</v>
      </c>
      <c r="AB177" s="135"/>
      <c r="AK177" s="14"/>
    </row>
    <row r="178" spans="1:48" s="11" customFormat="1" ht="12.75" hidden="1" customHeight="1" x14ac:dyDescent="0.15">
      <c r="A178" s="9"/>
      <c r="B178" s="10"/>
      <c r="C178" s="10"/>
      <c r="F178" s="10"/>
      <c r="G178" s="10"/>
      <c r="H178" s="10"/>
      <c r="I178" s="10"/>
      <c r="J178" s="10"/>
      <c r="K178" s="10"/>
      <c r="L178" s="10"/>
      <c r="M178" s="10"/>
      <c r="N178" s="16"/>
      <c r="O178" s="10"/>
      <c r="P178" s="10"/>
      <c r="Q178" s="10"/>
      <c r="R178" s="10"/>
      <c r="S178" s="10"/>
      <c r="T178" s="12"/>
      <c r="U178" s="13"/>
      <c r="AA178" s="135"/>
      <c r="AB178" s="135"/>
      <c r="AK178" s="14"/>
    </row>
    <row r="179" spans="1:48" s="11" customFormat="1" ht="12.75" hidden="1" customHeight="1" x14ac:dyDescent="0.15">
      <c r="A179" s="9"/>
      <c r="B179" s="10"/>
      <c r="C179" s="10"/>
      <c r="F179" s="10"/>
      <c r="G179" s="10"/>
      <c r="H179" s="10"/>
      <c r="I179" s="10"/>
      <c r="J179" s="10"/>
      <c r="O179" s="10"/>
      <c r="P179" s="10"/>
      <c r="Q179" s="10"/>
      <c r="R179" s="10"/>
      <c r="S179" s="10"/>
      <c r="T179" s="12"/>
      <c r="U179" s="13"/>
      <c r="AA179" s="135"/>
      <c r="AB179" s="135"/>
      <c r="AK179" s="14"/>
    </row>
    <row r="180" spans="1:48" s="11" customFormat="1" ht="12.75" hidden="1" customHeight="1" x14ac:dyDescent="0.15">
      <c r="A180" s="9"/>
      <c r="B180" s="10"/>
      <c r="C180" s="10"/>
      <c r="F180" s="10"/>
      <c r="G180" s="10"/>
      <c r="H180" s="10"/>
      <c r="I180" s="10"/>
      <c r="K180" s="10"/>
      <c r="L180" s="10"/>
      <c r="M180" s="10"/>
      <c r="N180" s="10"/>
      <c r="O180" s="10"/>
      <c r="P180" s="10"/>
      <c r="Q180" s="10"/>
      <c r="R180" s="10"/>
      <c r="S180" s="10"/>
      <c r="T180" s="12"/>
      <c r="U180" s="13"/>
      <c r="AA180" s="135"/>
      <c r="AB180" s="135"/>
      <c r="AK180" s="14"/>
    </row>
    <row r="181" spans="1:48" s="11" customFormat="1" ht="12.75" hidden="1" customHeight="1" x14ac:dyDescent="0.15">
      <c r="A181" s="9"/>
      <c r="B181" s="10"/>
      <c r="C181" s="10"/>
      <c r="F181" s="17"/>
      <c r="G181" s="10"/>
      <c r="H181" s="10"/>
      <c r="I181" s="10"/>
      <c r="J181" s="10"/>
      <c r="K181" s="10"/>
      <c r="L181" s="10"/>
      <c r="AK181" s="14"/>
      <c r="AN181" s="11" t="s">
        <v>4</v>
      </c>
    </row>
    <row r="182" spans="1:48" s="11" customFormat="1" ht="12.75" hidden="1" customHeight="1" x14ac:dyDescent="0.15">
      <c r="A182" s="9"/>
      <c r="B182" s="10"/>
      <c r="C182" s="10"/>
      <c r="F182" s="17"/>
      <c r="G182" s="10"/>
      <c r="H182" s="10"/>
      <c r="I182" s="18"/>
      <c r="J182" s="10"/>
      <c r="K182" s="10"/>
      <c r="L182" s="10"/>
      <c r="M182" s="10"/>
      <c r="N182" s="10"/>
      <c r="O182" s="10"/>
      <c r="P182" s="10"/>
      <c r="Q182" s="18"/>
      <c r="R182" s="10"/>
      <c r="S182" s="10"/>
      <c r="T182" s="12"/>
      <c r="U182" s="13"/>
      <c r="AK182" s="14"/>
    </row>
    <row r="183" spans="1:48" s="11" customFormat="1" ht="12.75" hidden="1" customHeight="1" x14ac:dyDescent="0.15">
      <c r="A183" s="9"/>
      <c r="B183" s="10"/>
      <c r="C183" s="10"/>
      <c r="F183" s="10"/>
      <c r="G183" s="10"/>
      <c r="H183" s="10"/>
      <c r="I183" s="10"/>
      <c r="J183" s="10"/>
      <c r="K183" s="10"/>
      <c r="L183" s="10"/>
      <c r="M183" s="10"/>
      <c r="Q183" s="10"/>
      <c r="R183" s="10"/>
      <c r="S183" s="10"/>
      <c r="T183" s="12"/>
      <c r="U183" s="13"/>
      <c r="AK183" s="14"/>
      <c r="AN183" s="19" t="s">
        <v>5</v>
      </c>
      <c r="AO183" s="19"/>
      <c r="AP183" s="19"/>
      <c r="AQ183" s="19"/>
      <c r="AR183" s="19"/>
      <c r="AS183" s="20">
        <v>0.27</v>
      </c>
      <c r="AT183" s="20"/>
      <c r="AU183" s="20"/>
      <c r="AV183" s="13"/>
    </row>
    <row r="184" spans="1:48" s="11" customFormat="1" ht="12.75" hidden="1" customHeight="1" x14ac:dyDescent="0.15">
      <c r="A184" s="9"/>
      <c r="B184" s="10"/>
      <c r="C184" s="10"/>
      <c r="F184" s="10"/>
      <c r="G184" s="10"/>
      <c r="H184" s="18"/>
      <c r="I184" s="10"/>
      <c r="J184" s="10"/>
      <c r="K184" s="10"/>
      <c r="L184" s="10"/>
      <c r="M184" s="10"/>
      <c r="N184" s="10"/>
      <c r="O184" s="10"/>
      <c r="P184" s="10"/>
      <c r="Q184" s="10"/>
      <c r="R184" s="18"/>
      <c r="S184" s="10"/>
      <c r="T184" s="12"/>
      <c r="U184" s="13"/>
      <c r="AK184" s="14"/>
      <c r="AN184" s="19" t="s">
        <v>6</v>
      </c>
      <c r="AO184" s="19"/>
      <c r="AP184" s="19"/>
      <c r="AQ184" s="19"/>
      <c r="AR184" s="19"/>
      <c r="AS184" s="20">
        <v>0.27</v>
      </c>
      <c r="AT184" s="20"/>
      <c r="AU184" s="20"/>
      <c r="AV184" s="13"/>
    </row>
    <row r="185" spans="1:48" s="11" customFormat="1" ht="12.75" hidden="1" customHeight="1" x14ac:dyDescent="0.15">
      <c r="A185" s="9"/>
      <c r="B185" s="10"/>
      <c r="C185" s="10"/>
      <c r="F185" s="10"/>
      <c r="G185" s="10"/>
      <c r="L185" s="10"/>
      <c r="M185" s="10"/>
      <c r="N185" s="21"/>
      <c r="O185" s="10"/>
      <c r="P185" s="10"/>
      <c r="Q185" s="10"/>
      <c r="R185" s="10"/>
      <c r="S185" s="10"/>
      <c r="T185" s="12"/>
      <c r="U185" s="13"/>
      <c r="AA185" s="136">
        <f>AS189</f>
        <v>2</v>
      </c>
      <c r="AB185" s="136"/>
      <c r="AC185" s="136">
        <f>AS183+AS189+AS184</f>
        <v>2.54</v>
      </c>
      <c r="AK185" s="14"/>
      <c r="AN185" s="19" t="s">
        <v>7</v>
      </c>
      <c r="AO185" s="19"/>
      <c r="AP185" s="19"/>
      <c r="AQ185" s="19"/>
      <c r="AR185" s="19"/>
      <c r="AS185" s="20">
        <v>0.25</v>
      </c>
      <c r="AT185" s="20"/>
      <c r="AU185" s="20"/>
      <c r="AV185" s="13"/>
    </row>
    <row r="186" spans="1:48" s="11" customFormat="1" ht="12.75" hidden="1" customHeight="1" x14ac:dyDescent="0.15">
      <c r="A186" s="9"/>
      <c r="B186" s="10"/>
      <c r="C186" s="10"/>
      <c r="F186" s="10"/>
      <c r="G186" s="10"/>
      <c r="H186" s="10"/>
      <c r="I186" s="10"/>
      <c r="J186" s="10"/>
      <c r="K186" s="23"/>
      <c r="L186" s="23"/>
      <c r="M186" s="23"/>
      <c r="N186" s="21"/>
      <c r="O186" s="10"/>
      <c r="P186" s="10"/>
      <c r="Q186" s="10"/>
      <c r="R186" s="10"/>
      <c r="S186" s="10"/>
      <c r="T186" s="12"/>
      <c r="U186" s="13"/>
      <c r="W186" s="24"/>
      <c r="AA186" s="136"/>
      <c r="AB186" s="136"/>
      <c r="AC186" s="136"/>
      <c r="AK186" s="14"/>
      <c r="AN186" s="19" t="s">
        <v>8</v>
      </c>
      <c r="AO186" s="19"/>
      <c r="AP186" s="19"/>
      <c r="AQ186" s="19"/>
      <c r="AR186" s="19"/>
      <c r="AS186" s="20">
        <v>0.25</v>
      </c>
      <c r="AT186" s="20"/>
      <c r="AU186" s="20"/>
      <c r="AV186" s="13"/>
    </row>
    <row r="187" spans="1:48" s="11" customFormat="1" ht="12.75" hidden="1" customHeight="1" x14ac:dyDescent="0.15">
      <c r="A187" s="9"/>
      <c r="B187" s="10"/>
      <c r="C187" s="10"/>
      <c r="F187" s="10"/>
      <c r="G187" s="10"/>
      <c r="H187" s="10"/>
      <c r="I187" s="10"/>
      <c r="J187" s="10"/>
      <c r="K187" s="13"/>
      <c r="L187" s="13"/>
      <c r="M187" s="13"/>
      <c r="N187" s="21"/>
      <c r="O187" s="10"/>
      <c r="P187" s="10"/>
      <c r="Q187" s="10"/>
      <c r="R187" s="10"/>
      <c r="S187" s="10"/>
      <c r="T187" s="12"/>
      <c r="U187" s="13"/>
      <c r="AA187" s="136"/>
      <c r="AB187" s="136"/>
      <c r="AC187" s="136"/>
      <c r="AK187" s="14"/>
      <c r="AN187" s="19" t="s">
        <v>8</v>
      </c>
      <c r="AO187" s="19"/>
      <c r="AP187" s="19"/>
      <c r="AQ187" s="19"/>
      <c r="AR187" s="19"/>
      <c r="AS187" s="20">
        <v>0.25</v>
      </c>
      <c r="AT187" s="20"/>
      <c r="AU187" s="20"/>
      <c r="AV187" s="13"/>
    </row>
    <row r="188" spans="1:48" s="11" customFormat="1" ht="12.75" hidden="1" customHeight="1" x14ac:dyDescent="0.15">
      <c r="A188" s="9"/>
      <c r="B188" s="10"/>
      <c r="C188" s="10"/>
      <c r="F188" s="10"/>
      <c r="G188" s="10"/>
      <c r="H188" s="10"/>
      <c r="I188" s="10"/>
      <c r="J188" s="10"/>
      <c r="K188" s="13"/>
      <c r="L188" s="13"/>
      <c r="M188" s="13"/>
      <c r="N188" s="21"/>
      <c r="O188" s="10"/>
      <c r="P188" s="10"/>
      <c r="Q188" s="10"/>
      <c r="R188" s="10"/>
      <c r="S188" s="10"/>
      <c r="T188" s="12"/>
      <c r="U188" s="13"/>
      <c r="AA188" s="136"/>
      <c r="AB188" s="136"/>
      <c r="AC188" s="136"/>
      <c r="AK188" s="14"/>
      <c r="AN188" s="19" t="s">
        <v>9</v>
      </c>
      <c r="AO188" s="19"/>
      <c r="AP188" s="19"/>
      <c r="AQ188" s="19"/>
      <c r="AR188" s="19"/>
      <c r="AS188" s="20">
        <v>3.5</v>
      </c>
      <c r="AT188" s="20"/>
      <c r="AU188" s="20"/>
      <c r="AV188" s="13"/>
    </row>
    <row r="189" spans="1:48" s="11" customFormat="1" ht="12.75" hidden="1" customHeight="1" x14ac:dyDescent="0.15">
      <c r="A189" s="9"/>
      <c r="B189" s="10"/>
      <c r="C189" s="10"/>
      <c r="F189" s="10"/>
      <c r="G189" s="10"/>
      <c r="H189" s="10"/>
      <c r="I189" s="10"/>
      <c r="J189" s="10"/>
      <c r="K189" s="13"/>
      <c r="L189" s="13"/>
      <c r="M189" s="13"/>
      <c r="N189" s="21"/>
      <c r="O189" s="10"/>
      <c r="P189" s="10"/>
      <c r="Q189" s="10"/>
      <c r="R189" s="10"/>
      <c r="S189" s="10"/>
      <c r="T189" s="12"/>
      <c r="U189" s="13"/>
      <c r="AK189" s="14"/>
      <c r="AN189" s="19" t="s">
        <v>10</v>
      </c>
      <c r="AO189" s="19"/>
      <c r="AP189" s="19"/>
      <c r="AQ189" s="19"/>
      <c r="AR189" s="19"/>
      <c r="AS189" s="20">
        <v>2</v>
      </c>
      <c r="AT189" s="20"/>
      <c r="AU189" s="20"/>
    </row>
    <row r="190" spans="1:48" s="11" customFormat="1" ht="12.75" hidden="1" customHeight="1" x14ac:dyDescent="0.15">
      <c r="A190" s="9"/>
      <c r="B190" s="10"/>
      <c r="C190" s="10"/>
      <c r="F190" s="10"/>
      <c r="G190" s="10"/>
      <c r="H190" s="10"/>
      <c r="I190" s="10"/>
      <c r="J190" s="10"/>
      <c r="K190" s="57">
        <f>AS186*1000</f>
        <v>250</v>
      </c>
      <c r="L190" s="57"/>
      <c r="M190" s="57"/>
      <c r="N190" s="57"/>
      <c r="O190" s="10"/>
      <c r="P190" s="26" t="s">
        <v>11</v>
      </c>
      <c r="Q190" s="26"/>
      <c r="R190" s="26"/>
      <c r="S190" s="26"/>
      <c r="T190" s="137">
        <f>AS190*1000</f>
        <v>50</v>
      </c>
      <c r="U190" s="137"/>
      <c r="AK190" s="14"/>
      <c r="AN190" s="19" t="s">
        <v>12</v>
      </c>
      <c r="AO190" s="19"/>
      <c r="AP190" s="19"/>
      <c r="AQ190" s="19"/>
      <c r="AR190" s="19"/>
      <c r="AS190" s="20">
        <v>0.05</v>
      </c>
      <c r="AT190" s="20"/>
      <c r="AU190" s="20"/>
    </row>
    <row r="191" spans="1:48" s="11" customFormat="1" ht="12.75" hidden="1" customHeight="1" x14ac:dyDescent="0.15">
      <c r="A191" s="9"/>
      <c r="B191" s="10"/>
      <c r="C191" s="10"/>
      <c r="F191" s="10"/>
      <c r="G191" s="10"/>
      <c r="H191" s="10"/>
      <c r="I191" s="10"/>
      <c r="J191" s="10"/>
      <c r="K191" s="13"/>
      <c r="L191" s="13"/>
      <c r="M191" s="13"/>
      <c r="N191" s="21"/>
      <c r="O191" s="10"/>
      <c r="P191" s="26" t="s">
        <v>13</v>
      </c>
      <c r="Q191" s="26"/>
      <c r="R191" s="26"/>
      <c r="S191" s="26"/>
      <c r="T191" s="137">
        <f>AS191*1000</f>
        <v>100</v>
      </c>
      <c r="U191" s="137"/>
      <c r="AK191" s="14"/>
      <c r="AN191" s="19" t="s">
        <v>14</v>
      </c>
      <c r="AO191" s="19"/>
      <c r="AP191" s="19"/>
      <c r="AQ191" s="19"/>
      <c r="AR191" s="19"/>
      <c r="AS191" s="20">
        <v>0.1</v>
      </c>
      <c r="AT191" s="20"/>
      <c r="AU191" s="20"/>
    </row>
    <row r="192" spans="1:48" s="11" customFormat="1" ht="12.75" hidden="1" customHeight="1" x14ac:dyDescent="0.15">
      <c r="A192" s="9"/>
      <c r="B192" s="10"/>
      <c r="C192" s="10"/>
      <c r="F192" s="10"/>
      <c r="G192" s="10"/>
      <c r="H192" s="10"/>
      <c r="I192" s="10"/>
      <c r="J192" s="10"/>
      <c r="K192" s="13"/>
      <c r="L192" s="13"/>
      <c r="M192" s="13"/>
      <c r="N192" s="21"/>
      <c r="O192" s="138">
        <f>AS187*1000</f>
        <v>250</v>
      </c>
      <c r="P192" s="26" t="s">
        <v>15</v>
      </c>
      <c r="Q192" s="26"/>
      <c r="R192" s="26"/>
      <c r="S192" s="26"/>
      <c r="T192" s="137">
        <f>AS192*1000</f>
        <v>0</v>
      </c>
      <c r="U192" s="137"/>
      <c r="AK192" s="14"/>
      <c r="AN192" s="19" t="s">
        <v>16</v>
      </c>
      <c r="AO192" s="19"/>
      <c r="AP192" s="19"/>
      <c r="AQ192" s="19"/>
      <c r="AR192" s="19"/>
      <c r="AS192" s="20">
        <v>0</v>
      </c>
      <c r="AT192" s="20"/>
      <c r="AU192" s="20"/>
    </row>
    <row r="193" spans="1:49" s="11" customFormat="1" ht="12.75" hidden="1" customHeight="1" x14ac:dyDescent="0.15">
      <c r="A193" s="9"/>
      <c r="B193" s="10"/>
      <c r="C193" s="10"/>
      <c r="F193" s="10"/>
      <c r="G193" s="10"/>
      <c r="H193" s="10"/>
      <c r="I193" s="10"/>
      <c r="J193" s="10"/>
      <c r="K193" s="13"/>
      <c r="L193" s="13"/>
      <c r="M193" s="13"/>
      <c r="N193" s="21"/>
      <c r="O193" s="138"/>
      <c r="P193" s="10"/>
      <c r="Q193" s="10"/>
      <c r="R193" s="10"/>
      <c r="S193" s="10"/>
      <c r="T193" s="12"/>
      <c r="U193" s="13"/>
      <c r="AA193" s="135">
        <f>AS184*1000</f>
        <v>270</v>
      </c>
      <c r="AB193" s="135"/>
      <c r="AK193" s="14"/>
      <c r="AN193" s="13"/>
      <c r="AO193" s="13"/>
      <c r="AP193" s="13"/>
      <c r="AQ193" s="13"/>
      <c r="AR193" s="13"/>
      <c r="AS193" s="20"/>
      <c r="AT193" s="20"/>
      <c r="AU193" s="20"/>
    </row>
    <row r="194" spans="1:49" s="11" customFormat="1" ht="12.75" hidden="1" customHeight="1" x14ac:dyDescent="0.15">
      <c r="A194" s="9"/>
      <c r="B194" s="10"/>
      <c r="C194" s="10"/>
      <c r="F194" s="10"/>
      <c r="G194" s="10"/>
      <c r="H194" s="10"/>
      <c r="I194" s="10"/>
      <c r="J194" s="10"/>
      <c r="K194" s="13"/>
      <c r="L194" s="13"/>
      <c r="M194" s="13"/>
      <c r="N194" s="21"/>
      <c r="O194" s="138"/>
      <c r="P194" s="10"/>
      <c r="Q194" s="10"/>
      <c r="R194" s="10"/>
      <c r="S194" s="10"/>
      <c r="T194" s="12"/>
      <c r="U194" s="13"/>
      <c r="Z194" s="29"/>
      <c r="AA194" s="135"/>
      <c r="AB194" s="135"/>
      <c r="AK194" s="14"/>
      <c r="AN194" s="13"/>
      <c r="AO194" s="13"/>
      <c r="AP194" s="13"/>
      <c r="AQ194" s="13"/>
      <c r="AR194" s="13"/>
      <c r="AS194" s="30"/>
      <c r="AT194" s="30"/>
      <c r="AU194" s="30"/>
      <c r="AV194" s="30"/>
      <c r="AW194" s="30"/>
    </row>
    <row r="195" spans="1:49" s="11" customFormat="1" ht="12.75" hidden="1" customHeight="1" x14ac:dyDescent="0.15">
      <c r="A195" s="9"/>
      <c r="B195" s="10"/>
      <c r="C195" s="10"/>
      <c r="F195" s="10"/>
      <c r="G195" s="10"/>
      <c r="H195" s="10"/>
      <c r="I195" s="10"/>
      <c r="J195" s="10"/>
      <c r="K195" s="13"/>
      <c r="L195" s="13"/>
      <c r="M195" s="13"/>
      <c r="N195" s="21"/>
      <c r="O195" s="10"/>
      <c r="P195" s="10"/>
      <c r="Q195" s="10"/>
      <c r="R195" s="10"/>
      <c r="S195" s="10"/>
      <c r="T195" s="12"/>
      <c r="U195" s="13"/>
      <c r="Z195" s="29"/>
      <c r="AA195" s="135"/>
      <c r="AB195" s="135"/>
      <c r="AC195" s="31"/>
      <c r="AK195" s="14"/>
      <c r="AN195" s="13"/>
      <c r="AO195" s="13"/>
      <c r="AP195" s="13"/>
      <c r="AQ195" s="13"/>
      <c r="AR195" s="13"/>
      <c r="AS195" s="32"/>
      <c r="AT195" s="32"/>
      <c r="AU195" s="32"/>
    </row>
    <row r="196" spans="1:49" s="11" customFormat="1" ht="12.75" hidden="1" customHeight="1" x14ac:dyDescent="0.15">
      <c r="A196" s="9"/>
      <c r="B196" s="10"/>
      <c r="C196" s="10"/>
      <c r="F196" s="10"/>
      <c r="G196" s="10"/>
      <c r="H196" s="10"/>
      <c r="I196" s="10"/>
      <c r="J196" s="10"/>
      <c r="K196" s="13"/>
      <c r="L196" s="13"/>
      <c r="M196" s="13"/>
      <c r="N196" s="21"/>
      <c r="O196" s="10"/>
      <c r="P196" s="10"/>
      <c r="Q196" s="10"/>
      <c r="R196" s="10"/>
      <c r="S196" s="10"/>
      <c r="T196" s="12"/>
      <c r="U196" s="13"/>
      <c r="Z196" s="29"/>
      <c r="AA196" s="135"/>
      <c r="AB196" s="135"/>
      <c r="AC196" s="31"/>
      <c r="AK196" s="14"/>
      <c r="AN196" s="13"/>
      <c r="AO196" s="13"/>
      <c r="AP196" s="13"/>
      <c r="AQ196" s="13"/>
      <c r="AR196" s="13"/>
      <c r="AS196" s="32"/>
      <c r="AT196" s="32"/>
      <c r="AU196" s="32"/>
    </row>
    <row r="197" spans="1:49" s="11" customFormat="1" ht="12.75" hidden="1" customHeight="1" x14ac:dyDescent="0.15">
      <c r="A197" s="9"/>
      <c r="B197" s="10"/>
      <c r="C197" s="10"/>
      <c r="F197" s="10"/>
      <c r="G197" s="10"/>
      <c r="H197" s="10"/>
      <c r="I197" s="10"/>
      <c r="J197" s="10"/>
      <c r="K197" s="13"/>
      <c r="L197" s="13"/>
      <c r="M197" s="13"/>
      <c r="N197" s="21"/>
      <c r="O197" s="10"/>
      <c r="P197" s="10"/>
      <c r="Q197" s="10"/>
      <c r="R197" s="10"/>
      <c r="S197" s="10"/>
      <c r="T197" s="12"/>
      <c r="U197" s="13"/>
      <c r="Z197" s="29"/>
      <c r="AA197" s="33"/>
      <c r="AB197" s="33"/>
      <c r="AK197" s="14"/>
    </row>
    <row r="198" spans="1:49" s="11" customFormat="1" ht="12.75" hidden="1" customHeight="1" x14ac:dyDescent="0.15">
      <c r="A198" s="9"/>
      <c r="B198" s="10"/>
      <c r="C198" s="10"/>
      <c r="F198" s="10"/>
      <c r="G198" s="10"/>
      <c r="H198" s="10"/>
      <c r="I198" s="10"/>
      <c r="J198" s="10"/>
      <c r="K198" s="13"/>
      <c r="L198" s="13"/>
      <c r="M198" s="13"/>
      <c r="N198" s="21"/>
      <c r="O198" s="10"/>
      <c r="P198" s="10"/>
      <c r="Q198" s="10"/>
      <c r="R198" s="10"/>
      <c r="S198" s="10"/>
      <c r="T198" s="12"/>
      <c r="U198" s="13"/>
      <c r="AA198" s="33"/>
      <c r="AB198" s="33"/>
      <c r="AK198" s="14"/>
    </row>
    <row r="199" spans="1:49" s="11" customFormat="1" ht="12.75" hidden="1" customHeight="1" x14ac:dyDescent="0.15">
      <c r="A199" s="9"/>
      <c r="B199" s="10"/>
      <c r="C199" s="10"/>
      <c r="F199" s="10"/>
      <c r="G199" s="10"/>
      <c r="H199" s="10"/>
      <c r="I199" s="10"/>
      <c r="J199" s="10"/>
      <c r="K199" s="13"/>
      <c r="L199" s="13"/>
      <c r="M199" s="13"/>
      <c r="N199" s="21"/>
      <c r="O199" s="10"/>
      <c r="P199" s="10"/>
      <c r="Q199" s="10"/>
      <c r="R199" s="10"/>
      <c r="S199" s="10"/>
      <c r="T199" s="12"/>
      <c r="U199" s="13"/>
      <c r="AK199" s="14"/>
    </row>
    <row r="200" spans="1:49" s="11" customFormat="1" ht="12.75" hidden="1" customHeight="1" x14ac:dyDescent="0.15">
      <c r="A200" s="9"/>
      <c r="B200" s="10"/>
      <c r="C200" s="10"/>
      <c r="F200" s="10"/>
      <c r="G200" s="10"/>
      <c r="H200" s="10"/>
      <c r="I200" s="10"/>
      <c r="J200" s="139">
        <f>AS185*1000</f>
        <v>250</v>
      </c>
      <c r="K200" s="139"/>
      <c r="L200" s="139"/>
      <c r="M200" s="13"/>
      <c r="N200" s="21"/>
      <c r="O200" s="10"/>
      <c r="P200" s="10"/>
      <c r="Q200" s="36">
        <f>AS188</f>
        <v>3.5</v>
      </c>
      <c r="R200" s="36"/>
      <c r="S200" s="36"/>
      <c r="T200" s="12"/>
      <c r="U200" s="13"/>
      <c r="W200" s="140">
        <f>J200</f>
        <v>250</v>
      </c>
      <c r="X200" s="140"/>
      <c r="Y200" s="140"/>
      <c r="Z200" s="140"/>
      <c r="AK200" s="14"/>
    </row>
    <row r="201" spans="1:49" s="11" customFormat="1" ht="12.75" hidden="1" customHeight="1" x14ac:dyDescent="0.15">
      <c r="A201" s="9"/>
      <c r="B201" s="10"/>
      <c r="C201" s="10"/>
      <c r="F201" s="10"/>
      <c r="G201" s="10"/>
      <c r="H201" s="10"/>
      <c r="I201" s="139">
        <v>100</v>
      </c>
      <c r="J201" s="139"/>
      <c r="K201" s="139"/>
      <c r="L201" s="13"/>
      <c r="M201" s="13"/>
      <c r="N201" s="21"/>
      <c r="O201" s="10"/>
      <c r="P201" s="10"/>
      <c r="Q201" s="141">
        <f>AS188+AS185*2</f>
        <v>4</v>
      </c>
      <c r="R201" s="141"/>
      <c r="S201" s="141"/>
      <c r="T201" s="12"/>
      <c r="U201" s="13"/>
      <c r="Y201" s="139">
        <v>100</v>
      </c>
      <c r="Z201" s="139"/>
      <c r="AA201" s="37"/>
      <c r="AK201" s="14"/>
    </row>
    <row r="202" spans="1:49" s="11" customFormat="1" ht="12.75" hidden="1" customHeight="1" x14ac:dyDescent="0.15">
      <c r="A202" s="9"/>
      <c r="B202" s="10"/>
      <c r="C202" s="10"/>
      <c r="F202" s="10"/>
      <c r="G202" s="10"/>
      <c r="H202" s="10"/>
      <c r="I202" s="10"/>
      <c r="J202" s="10"/>
      <c r="K202" s="13"/>
      <c r="L202" s="13"/>
      <c r="M202" s="13"/>
      <c r="N202" s="21"/>
      <c r="O202" s="10"/>
      <c r="P202" s="10"/>
      <c r="Q202" s="10"/>
      <c r="R202" s="10"/>
      <c r="S202" s="10"/>
      <c r="T202" s="12"/>
      <c r="U202" s="13"/>
      <c r="AK202" s="14"/>
    </row>
    <row r="203" spans="1:49" s="11" customFormat="1" ht="12.75" hidden="1" customHeight="1" x14ac:dyDescent="0.15">
      <c r="A203" s="9"/>
      <c r="B203" s="10"/>
      <c r="C203" s="10"/>
      <c r="F203" s="10"/>
      <c r="G203" s="10"/>
      <c r="H203" s="10"/>
      <c r="I203" s="10"/>
      <c r="J203" s="10"/>
      <c r="K203" s="13"/>
      <c r="L203" s="13"/>
      <c r="M203" s="13"/>
      <c r="N203" s="21"/>
      <c r="O203" s="10"/>
      <c r="P203" s="10"/>
      <c r="Q203" s="10"/>
      <c r="R203" s="10"/>
      <c r="S203" s="10"/>
      <c r="T203" s="12"/>
      <c r="U203" s="13"/>
      <c r="AK203" s="14"/>
    </row>
    <row r="204" spans="1:49" s="11" customFormat="1" ht="12.75" hidden="1" customHeight="1" x14ac:dyDescent="0.15">
      <c r="A204" s="42" t="s">
        <v>17</v>
      </c>
      <c r="B204" s="43"/>
      <c r="C204" s="43"/>
      <c r="D204" s="43"/>
      <c r="E204" s="43"/>
      <c r="F204" s="43"/>
      <c r="G204" s="43"/>
      <c r="H204" s="43"/>
      <c r="I204" s="44"/>
      <c r="J204" s="45" t="s">
        <v>18</v>
      </c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4"/>
      <c r="AF204" s="43" t="s">
        <v>19</v>
      </c>
      <c r="AG204" s="43"/>
      <c r="AH204" s="43"/>
      <c r="AI204" s="43"/>
      <c r="AJ204" s="43"/>
      <c r="AK204" s="46"/>
    </row>
    <row r="205" spans="1:49" s="11" customFormat="1" ht="12.75" hidden="1" customHeight="1" x14ac:dyDescent="0.15">
      <c r="A205" s="47"/>
      <c r="B205" s="48"/>
      <c r="C205" s="48"/>
      <c r="D205" s="48"/>
      <c r="E205" s="48"/>
      <c r="F205" s="48"/>
      <c r="G205" s="48"/>
      <c r="H205" s="48"/>
      <c r="I205" s="49"/>
      <c r="J205" s="50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9"/>
      <c r="AF205" s="48"/>
      <c r="AG205" s="48"/>
      <c r="AH205" s="48"/>
      <c r="AI205" s="48"/>
      <c r="AJ205" s="48"/>
      <c r="AK205" s="51"/>
    </row>
    <row r="206" spans="1:49" ht="12.75" hidden="1" customHeight="1" x14ac:dyDescent="0.15">
      <c r="A206" s="52"/>
      <c r="B206" s="53"/>
      <c r="C206" s="53"/>
      <c r="D206" s="53"/>
      <c r="E206" s="53"/>
      <c r="F206" s="53"/>
      <c r="G206" s="53"/>
      <c r="H206" s="53"/>
      <c r="I206" s="54"/>
      <c r="J206" s="50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9"/>
      <c r="AF206" s="48"/>
      <c r="AG206" s="48"/>
      <c r="AH206" s="48"/>
      <c r="AI206" s="48"/>
      <c r="AJ206" s="48"/>
      <c r="AK206" s="51"/>
      <c r="AL206" s="55"/>
      <c r="AM206" s="55"/>
      <c r="AN206" s="55"/>
      <c r="AO206" s="55"/>
      <c r="AP206" s="55"/>
      <c r="AQ206" s="55"/>
      <c r="AR206" s="55"/>
      <c r="AS206" s="55"/>
    </row>
    <row r="207" spans="1:49" s="11" customFormat="1" ht="12.75" hidden="1" customHeight="1" x14ac:dyDescent="0.15">
      <c r="A207" s="56" t="s">
        <v>20</v>
      </c>
      <c r="B207" s="57"/>
      <c r="C207" s="57"/>
      <c r="D207" s="58"/>
      <c r="E207" s="59" t="s">
        <v>44</v>
      </c>
      <c r="F207" s="60"/>
      <c r="G207" s="60"/>
      <c r="H207" s="60"/>
      <c r="I207" s="61"/>
      <c r="J207" s="62"/>
      <c r="K207" s="63"/>
      <c r="L207" s="63"/>
      <c r="M207" s="63"/>
      <c r="N207" s="64"/>
      <c r="O207" s="65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6"/>
      <c r="AF207" s="67"/>
      <c r="AG207" s="68"/>
      <c r="AH207" s="62"/>
      <c r="AI207" s="62"/>
      <c r="AJ207" s="62"/>
      <c r="AK207" s="69"/>
    </row>
    <row r="208" spans="1:49" s="11" customFormat="1" ht="12.75" hidden="1" customHeight="1" x14ac:dyDescent="0.15">
      <c r="A208" s="56"/>
      <c r="B208" s="57"/>
      <c r="C208" s="57"/>
      <c r="D208" s="58"/>
      <c r="E208" s="70"/>
      <c r="F208" s="71"/>
      <c r="G208" s="71"/>
      <c r="H208" s="71"/>
      <c r="I208" s="72"/>
      <c r="J208" s="12"/>
      <c r="K208" s="36">
        <f>Q201+0.2</f>
        <v>4.2</v>
      </c>
      <c r="L208" s="36"/>
      <c r="M208" s="36"/>
      <c r="N208" s="12" t="s">
        <v>2</v>
      </c>
      <c r="O208" s="36">
        <f>AS191</f>
        <v>0.1</v>
      </c>
      <c r="P208" s="36"/>
      <c r="Q208" s="36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74"/>
      <c r="AF208" s="75"/>
      <c r="AG208" s="76">
        <f>K208*O208</f>
        <v>0.42000000000000004</v>
      </c>
      <c r="AH208" s="76"/>
      <c r="AI208" s="76"/>
      <c r="AJ208" s="12" t="s">
        <v>23</v>
      </c>
      <c r="AK208" s="77"/>
    </row>
    <row r="209" spans="1:38" s="11" customFormat="1" ht="12.75" hidden="1" customHeight="1" x14ac:dyDescent="0.15">
      <c r="A209" s="78"/>
      <c r="B209" s="60"/>
      <c r="C209" s="60"/>
      <c r="D209" s="61"/>
      <c r="E209" s="70"/>
      <c r="F209" s="71"/>
      <c r="G209" s="71"/>
      <c r="H209" s="71"/>
      <c r="I209" s="72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  <c r="AC209" s="79"/>
      <c r="AD209" s="79"/>
      <c r="AE209" s="80"/>
      <c r="AF209" s="81"/>
      <c r="AG209" s="81"/>
      <c r="AH209" s="79"/>
      <c r="AI209" s="79"/>
      <c r="AJ209" s="79"/>
      <c r="AK209" s="82"/>
    </row>
    <row r="210" spans="1:38" s="11" customFormat="1" ht="12.75" hidden="1" customHeight="1" x14ac:dyDescent="0.15">
      <c r="A210" s="83" t="s">
        <v>24</v>
      </c>
      <c r="B210" s="84"/>
      <c r="C210" s="84"/>
      <c r="D210" s="85"/>
      <c r="E210" s="70" t="s">
        <v>25</v>
      </c>
      <c r="F210" s="71"/>
      <c r="G210" s="71"/>
      <c r="H210" s="71"/>
      <c r="I210" s="72"/>
      <c r="J210" s="62"/>
      <c r="K210" s="63"/>
      <c r="L210" s="63"/>
      <c r="M210" s="63"/>
      <c r="N210" s="63"/>
      <c r="O210" s="65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6"/>
      <c r="AF210" s="67"/>
      <c r="AG210" s="68"/>
      <c r="AH210" s="62"/>
      <c r="AI210" s="62"/>
      <c r="AJ210" s="62"/>
      <c r="AK210" s="69"/>
    </row>
    <row r="211" spans="1:38" s="11" customFormat="1" ht="12.75" hidden="1" customHeight="1" x14ac:dyDescent="0.15">
      <c r="A211" s="86"/>
      <c r="B211" s="87"/>
      <c r="C211" s="87"/>
      <c r="D211" s="88"/>
      <c r="E211" s="70"/>
      <c r="F211" s="71"/>
      <c r="G211" s="71"/>
      <c r="H211" s="71"/>
      <c r="I211" s="72"/>
      <c r="J211" s="12"/>
      <c r="K211" s="36">
        <v>0.1</v>
      </c>
      <c r="L211" s="36"/>
      <c r="M211" s="36"/>
      <c r="N211" s="12" t="s">
        <v>2</v>
      </c>
      <c r="O211" s="89">
        <v>2</v>
      </c>
      <c r="P211" s="89"/>
      <c r="Q211" s="89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74"/>
      <c r="AF211" s="75"/>
      <c r="AG211" s="76">
        <f>K211*O211</f>
        <v>0.2</v>
      </c>
      <c r="AH211" s="90"/>
      <c r="AI211" s="90"/>
      <c r="AJ211" s="12" t="s">
        <v>23</v>
      </c>
      <c r="AK211" s="77"/>
    </row>
    <row r="212" spans="1:38" s="11" customFormat="1" ht="12.75" hidden="1" customHeight="1" x14ac:dyDescent="0.15">
      <c r="A212" s="91"/>
      <c r="B212" s="92"/>
      <c r="C212" s="92"/>
      <c r="D212" s="93"/>
      <c r="E212" s="70"/>
      <c r="F212" s="71"/>
      <c r="G212" s="71"/>
      <c r="H212" s="71"/>
      <c r="I212" s="72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  <c r="AC212" s="79"/>
      <c r="AD212" s="79"/>
      <c r="AE212" s="80"/>
      <c r="AF212" s="79"/>
      <c r="AG212" s="79"/>
      <c r="AH212" s="79"/>
      <c r="AI212" s="79"/>
      <c r="AJ212" s="79"/>
      <c r="AK212" s="82"/>
    </row>
    <row r="213" spans="1:38" s="11" customFormat="1" ht="12.75" hidden="1" customHeight="1" x14ac:dyDescent="0.15">
      <c r="A213" s="94" t="s">
        <v>26</v>
      </c>
      <c r="B213" s="71"/>
      <c r="C213" s="71"/>
      <c r="D213" s="95"/>
      <c r="E213" s="70"/>
      <c r="F213" s="71"/>
      <c r="G213" s="71"/>
      <c r="H213" s="71"/>
      <c r="I213" s="72"/>
      <c r="J213" s="96"/>
      <c r="K213" s="97"/>
      <c r="L213" s="63"/>
      <c r="M213" s="63"/>
      <c r="N213" s="64"/>
      <c r="O213" s="65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6"/>
      <c r="AF213" s="67"/>
      <c r="AG213" s="98"/>
      <c r="AH213" s="62"/>
      <c r="AI213" s="62"/>
      <c r="AJ213" s="62"/>
      <c r="AK213" s="69"/>
    </row>
    <row r="214" spans="1:38" s="11" customFormat="1" ht="12.75" hidden="1" customHeight="1" x14ac:dyDescent="0.15">
      <c r="A214" s="94"/>
      <c r="B214" s="71"/>
      <c r="C214" s="71"/>
      <c r="D214" s="95"/>
      <c r="E214" s="70"/>
      <c r="F214" s="71"/>
      <c r="G214" s="71"/>
      <c r="H214" s="71"/>
      <c r="I214" s="72"/>
      <c r="J214" s="99"/>
      <c r="K214" s="36">
        <f>K208</f>
        <v>4.2</v>
      </c>
      <c r="L214" s="36"/>
      <c r="M214" s="36"/>
      <c r="N214" s="12" t="s">
        <v>2</v>
      </c>
      <c r="O214" s="36">
        <f>AS190</f>
        <v>0.05</v>
      </c>
      <c r="P214" s="36"/>
      <c r="Q214" s="36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74"/>
      <c r="AF214" s="75"/>
      <c r="AG214" s="76">
        <f>K214*O214</f>
        <v>0.21000000000000002</v>
      </c>
      <c r="AH214" s="90"/>
      <c r="AI214" s="90"/>
      <c r="AJ214" s="12" t="s">
        <v>23</v>
      </c>
      <c r="AK214" s="77"/>
    </row>
    <row r="215" spans="1:38" s="11" customFormat="1" ht="12.75" hidden="1" customHeight="1" x14ac:dyDescent="0.15">
      <c r="A215" s="100"/>
      <c r="B215" s="95"/>
      <c r="C215" s="95"/>
      <c r="D215" s="95"/>
      <c r="E215" s="70"/>
      <c r="F215" s="71"/>
      <c r="G215" s="71"/>
      <c r="H215" s="71"/>
      <c r="I215" s="72"/>
      <c r="J215" s="101"/>
      <c r="K215" s="102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  <c r="AC215" s="79"/>
      <c r="AD215" s="79"/>
      <c r="AE215" s="80"/>
      <c r="AF215" s="81"/>
      <c r="AG215" s="81"/>
      <c r="AH215" s="79"/>
      <c r="AI215" s="79"/>
      <c r="AJ215" s="79"/>
      <c r="AK215" s="82"/>
    </row>
    <row r="216" spans="1:38" s="11" customFormat="1" ht="12.75" hidden="1" customHeight="1" outlineLevel="1" x14ac:dyDescent="0.15">
      <c r="A216" s="94" t="s">
        <v>27</v>
      </c>
      <c r="B216" s="71"/>
      <c r="C216" s="71"/>
      <c r="D216" s="95"/>
      <c r="E216" s="70"/>
      <c r="F216" s="71"/>
      <c r="G216" s="71"/>
      <c r="H216" s="71"/>
      <c r="I216" s="72"/>
      <c r="J216" s="96"/>
      <c r="K216" s="97"/>
      <c r="L216" s="63"/>
      <c r="M216" s="63"/>
      <c r="N216" s="64"/>
      <c r="O216" s="65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6"/>
      <c r="AF216" s="67"/>
      <c r="AG216" s="98"/>
      <c r="AH216" s="62"/>
      <c r="AI216" s="62"/>
      <c r="AJ216" s="62"/>
      <c r="AK216" s="69"/>
    </row>
    <row r="217" spans="1:38" s="11" customFormat="1" ht="12.75" hidden="1" customHeight="1" outlineLevel="1" x14ac:dyDescent="0.15">
      <c r="A217" s="94"/>
      <c r="B217" s="71"/>
      <c r="C217" s="71"/>
      <c r="D217" s="95"/>
      <c r="E217" s="70"/>
      <c r="F217" s="71"/>
      <c r="G217" s="71"/>
      <c r="H217" s="71"/>
      <c r="I217" s="72"/>
      <c r="J217" s="99"/>
      <c r="K217" s="36">
        <f>K208</f>
        <v>4.2</v>
      </c>
      <c r="L217" s="36"/>
      <c r="M217" s="36"/>
      <c r="N217" s="12" t="s">
        <v>2</v>
      </c>
      <c r="O217" s="36">
        <f>AS192</f>
        <v>0</v>
      </c>
      <c r="P217" s="36"/>
      <c r="Q217" s="36"/>
      <c r="R217" s="12" t="s">
        <v>2</v>
      </c>
      <c r="S217" s="142">
        <v>1</v>
      </c>
      <c r="T217" s="142"/>
      <c r="U217" s="142"/>
      <c r="V217" s="12"/>
      <c r="W217" s="12"/>
      <c r="X217" s="12"/>
      <c r="Y217" s="12"/>
      <c r="Z217" s="12"/>
      <c r="AA217" s="12"/>
      <c r="AB217" s="12"/>
      <c r="AC217" s="12"/>
      <c r="AD217" s="12"/>
      <c r="AE217" s="74"/>
      <c r="AF217" s="75"/>
      <c r="AG217" s="76">
        <f>K217*O217*S217</f>
        <v>0</v>
      </c>
      <c r="AH217" s="90"/>
      <c r="AI217" s="90"/>
      <c r="AJ217" s="12" t="s">
        <v>28</v>
      </c>
      <c r="AK217" s="77"/>
    </row>
    <row r="218" spans="1:38" s="11" customFormat="1" ht="12.75" hidden="1" customHeight="1" outlineLevel="1" x14ac:dyDescent="0.15">
      <c r="A218" s="100"/>
      <c r="B218" s="95"/>
      <c r="C218" s="95"/>
      <c r="D218" s="95"/>
      <c r="E218" s="70"/>
      <c r="F218" s="71"/>
      <c r="G218" s="71"/>
      <c r="H218" s="71"/>
      <c r="I218" s="72"/>
      <c r="J218" s="101"/>
      <c r="K218" s="102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  <c r="AC218" s="79"/>
      <c r="AD218" s="79"/>
      <c r="AE218" s="80"/>
      <c r="AF218" s="81"/>
      <c r="AG218" s="81"/>
      <c r="AH218" s="79"/>
      <c r="AI218" s="79"/>
      <c r="AJ218" s="79"/>
      <c r="AK218" s="82"/>
    </row>
    <row r="219" spans="1:38" s="110" customFormat="1" ht="12.75" hidden="1" customHeight="1" collapsed="1" x14ac:dyDescent="0.15">
      <c r="A219" s="104" t="s">
        <v>34</v>
      </c>
      <c r="B219" s="105"/>
      <c r="C219" s="105"/>
      <c r="D219" s="106"/>
      <c r="E219" s="107" t="s">
        <v>35</v>
      </c>
      <c r="F219" s="105"/>
      <c r="G219" s="105"/>
      <c r="H219" s="105"/>
      <c r="I219" s="106"/>
      <c r="J219" s="108"/>
      <c r="K219" s="109"/>
      <c r="M219" s="12"/>
      <c r="N219" s="12"/>
      <c r="O219" s="12"/>
      <c r="P219" s="111"/>
      <c r="X219" s="105" t="s">
        <v>45</v>
      </c>
      <c r="Y219" s="105"/>
      <c r="Z219" s="105"/>
      <c r="AA219" s="105"/>
      <c r="AB219" s="20">
        <f>(5+25+32+21+9+36+74+55)*1.5</f>
        <v>385.5</v>
      </c>
      <c r="AC219" s="20"/>
      <c r="AD219" s="20"/>
      <c r="AE219" s="74" t="s">
        <v>37</v>
      </c>
      <c r="AF219" s="112"/>
      <c r="AG219" s="112"/>
      <c r="AH219" s="112"/>
      <c r="AI219" s="111"/>
      <c r="AJ219" s="111"/>
      <c r="AK219" s="113"/>
    </row>
    <row r="220" spans="1:38" s="110" customFormat="1" ht="12.75" hidden="1" customHeight="1" x14ac:dyDescent="0.15">
      <c r="A220" s="56"/>
      <c r="B220" s="57"/>
      <c r="C220" s="57"/>
      <c r="D220" s="58"/>
      <c r="E220" s="114"/>
      <c r="F220" s="57"/>
      <c r="G220" s="57"/>
      <c r="H220" s="57"/>
      <c r="I220" s="58"/>
      <c r="J220" s="108" t="s">
        <v>38</v>
      </c>
      <c r="K220" s="109" t="s">
        <v>49</v>
      </c>
      <c r="M220" s="12"/>
      <c r="N220" s="12"/>
      <c r="O220" s="12"/>
      <c r="P220" s="111"/>
      <c r="X220" s="57" t="s">
        <v>47</v>
      </c>
      <c r="Y220" s="57"/>
      <c r="Z220" s="57"/>
      <c r="AA220" s="57"/>
      <c r="AB220" s="20">
        <f>2.23746+2.0523+1.79501+1.71765+2.00187</f>
        <v>9.8042899999999982</v>
      </c>
      <c r="AC220" s="20"/>
      <c r="AD220" s="20"/>
      <c r="AE220" s="74" t="s">
        <v>37</v>
      </c>
      <c r="AF220" s="75"/>
      <c r="AG220" s="76">
        <f>SUM(AB219:AD221)</f>
        <v>398.10428999999999</v>
      </c>
      <c r="AH220" s="90"/>
      <c r="AI220" s="90"/>
      <c r="AJ220" s="12" t="s">
        <v>37</v>
      </c>
      <c r="AK220" s="113"/>
    </row>
    <row r="221" spans="1:38" s="110" customFormat="1" ht="12.75" hidden="1" customHeight="1" x14ac:dyDescent="0.15">
      <c r="A221" s="56"/>
      <c r="B221" s="57"/>
      <c r="C221" s="57"/>
      <c r="D221" s="58"/>
      <c r="E221" s="114"/>
      <c r="F221" s="57"/>
      <c r="G221" s="57"/>
      <c r="H221" s="57"/>
      <c r="I221" s="58"/>
      <c r="J221" s="115"/>
      <c r="K221" s="12"/>
      <c r="L221" s="12"/>
      <c r="M221" s="12"/>
      <c r="N221" s="12"/>
      <c r="O221" s="12"/>
      <c r="P221" s="12"/>
      <c r="Q221" s="13"/>
      <c r="R221" s="13"/>
      <c r="S221" s="13"/>
      <c r="T221" s="116"/>
      <c r="U221" s="116"/>
      <c r="V221" s="116"/>
      <c r="W221" s="12"/>
      <c r="X221" s="57" t="s">
        <v>48</v>
      </c>
      <c r="Y221" s="57"/>
      <c r="Z221" s="57"/>
      <c r="AA221" s="57"/>
      <c r="AB221" s="20">
        <f>1+1+0.4+0.4</f>
        <v>2.8</v>
      </c>
      <c r="AC221" s="20"/>
      <c r="AD221" s="20"/>
      <c r="AE221" s="74" t="s">
        <v>37</v>
      </c>
      <c r="AF221" s="34"/>
      <c r="AK221" s="113"/>
    </row>
    <row r="222" spans="1:38" s="110" customFormat="1" ht="12.75" hidden="1" customHeight="1" x14ac:dyDescent="0.15">
      <c r="A222" s="56"/>
      <c r="B222" s="57"/>
      <c r="C222" s="57"/>
      <c r="D222" s="58"/>
      <c r="E222" s="114"/>
      <c r="F222" s="57"/>
      <c r="G222" s="57"/>
      <c r="H222" s="57"/>
      <c r="I222" s="58"/>
      <c r="J222" s="115"/>
      <c r="K222" s="109"/>
      <c r="M222" s="12"/>
      <c r="N222" s="12"/>
      <c r="O222" s="12"/>
      <c r="P222" s="12"/>
      <c r="Q222" s="13"/>
      <c r="R222" s="13"/>
      <c r="S222" s="13"/>
      <c r="T222" s="116"/>
      <c r="U222" s="116"/>
      <c r="V222" s="116"/>
      <c r="W222" s="12"/>
      <c r="X222" s="111"/>
      <c r="Y222" s="57"/>
      <c r="Z222" s="57"/>
      <c r="AA222" s="57"/>
      <c r="AB222" s="20"/>
      <c r="AC222" s="20"/>
      <c r="AD222" s="20"/>
      <c r="AE222" s="74"/>
      <c r="AF222" s="112"/>
      <c r="AG222" s="112"/>
      <c r="AH222" s="112"/>
      <c r="AI222" s="111"/>
      <c r="AJ222" s="111"/>
      <c r="AK222" s="113"/>
    </row>
    <row r="223" spans="1:38" s="110" customFormat="1" ht="12.75" hidden="1" customHeight="1" x14ac:dyDescent="0.15">
      <c r="A223" s="56"/>
      <c r="B223" s="57"/>
      <c r="C223" s="57"/>
      <c r="D223" s="58"/>
      <c r="E223" s="114"/>
      <c r="F223" s="57"/>
      <c r="G223" s="57"/>
      <c r="H223" s="57"/>
      <c r="I223" s="58"/>
      <c r="J223" s="108"/>
      <c r="M223" s="12"/>
      <c r="N223" s="12"/>
      <c r="O223" s="12"/>
      <c r="P223" s="111"/>
      <c r="X223" s="111"/>
      <c r="Y223" s="57"/>
      <c r="Z223" s="57"/>
      <c r="AA223" s="57"/>
      <c r="AB223" s="20"/>
      <c r="AC223" s="20"/>
      <c r="AD223" s="20"/>
      <c r="AE223" s="74"/>
      <c r="AF223" s="75"/>
      <c r="AG223" s="76"/>
      <c r="AH223" s="90"/>
      <c r="AI223" s="90"/>
      <c r="AJ223" s="12"/>
      <c r="AK223" s="117"/>
      <c r="AL223" s="13"/>
    </row>
    <row r="224" spans="1:38" s="110" customFormat="1" ht="12.75" hidden="1" customHeight="1" x14ac:dyDescent="0.15">
      <c r="A224" s="56"/>
      <c r="B224" s="57"/>
      <c r="C224" s="57"/>
      <c r="D224" s="58"/>
      <c r="E224" s="114"/>
      <c r="F224" s="57"/>
      <c r="G224" s="57"/>
      <c r="H224" s="57"/>
      <c r="I224" s="58"/>
      <c r="J224" s="115"/>
      <c r="K224" s="12"/>
      <c r="L224" s="12"/>
      <c r="M224" s="12"/>
      <c r="N224" s="12"/>
      <c r="O224" s="12"/>
      <c r="P224" s="12"/>
      <c r="Q224" s="13"/>
      <c r="R224" s="13"/>
      <c r="S224" s="13"/>
      <c r="T224" s="116"/>
      <c r="U224" s="116"/>
      <c r="V224" s="116"/>
      <c r="W224" s="12"/>
      <c r="X224" s="111"/>
      <c r="Y224" s="57"/>
      <c r="Z224" s="57"/>
      <c r="AA224" s="57"/>
      <c r="AB224" s="118"/>
      <c r="AC224" s="118"/>
      <c r="AD224" s="118"/>
      <c r="AE224" s="74"/>
      <c r="AF224" s="34"/>
      <c r="AG224" s="76"/>
      <c r="AH224" s="90"/>
      <c r="AI224" s="90"/>
      <c r="AJ224" s="12"/>
      <c r="AK224" s="113"/>
    </row>
    <row r="225" spans="1:37" s="110" customFormat="1" ht="12.75" hidden="1" customHeight="1" x14ac:dyDescent="0.15">
      <c r="A225" s="56"/>
      <c r="B225" s="57"/>
      <c r="C225" s="57"/>
      <c r="D225" s="58"/>
      <c r="E225" s="114"/>
      <c r="F225" s="57"/>
      <c r="G225" s="57"/>
      <c r="H225" s="57"/>
      <c r="I225" s="58"/>
      <c r="J225" s="115"/>
      <c r="K225" s="109"/>
      <c r="M225" s="12"/>
      <c r="N225" s="12"/>
      <c r="O225" s="12"/>
      <c r="P225" s="12"/>
      <c r="Q225" s="13"/>
      <c r="R225" s="13"/>
      <c r="S225" s="13"/>
      <c r="T225" s="116"/>
      <c r="U225" s="116"/>
      <c r="V225" s="116"/>
      <c r="W225" s="12"/>
      <c r="X225" s="111"/>
      <c r="Y225" s="57"/>
      <c r="Z225" s="57"/>
      <c r="AA225" s="57"/>
      <c r="AB225" s="20"/>
      <c r="AC225" s="20"/>
      <c r="AD225" s="20"/>
      <c r="AE225" s="74"/>
      <c r="AF225" s="112"/>
      <c r="AG225" s="112"/>
      <c r="AH225" s="112"/>
      <c r="AI225" s="111"/>
      <c r="AJ225" s="111"/>
      <c r="AK225" s="113"/>
    </row>
    <row r="226" spans="1:37" s="110" customFormat="1" ht="12.75" hidden="1" customHeight="1" x14ac:dyDescent="0.15">
      <c r="A226" s="56"/>
      <c r="B226" s="57"/>
      <c r="C226" s="57"/>
      <c r="D226" s="58"/>
      <c r="E226" s="114"/>
      <c r="F226" s="57"/>
      <c r="G226" s="57"/>
      <c r="H226" s="57"/>
      <c r="I226" s="58"/>
      <c r="J226" s="108"/>
      <c r="M226" s="12"/>
      <c r="N226" s="12"/>
      <c r="O226" s="12"/>
      <c r="P226" s="111"/>
      <c r="X226" s="111"/>
      <c r="Y226" s="57"/>
      <c r="Z226" s="57"/>
      <c r="AA226" s="57"/>
      <c r="AB226" s="20"/>
      <c r="AC226" s="20"/>
      <c r="AD226" s="20"/>
      <c r="AE226" s="74"/>
      <c r="AF226" s="75"/>
      <c r="AG226" s="76"/>
      <c r="AH226" s="90"/>
      <c r="AI226" s="90"/>
      <c r="AJ226" s="12"/>
      <c r="AK226" s="113"/>
    </row>
    <row r="227" spans="1:37" s="110" customFormat="1" ht="12.75" hidden="1" customHeight="1" x14ac:dyDescent="0.15">
      <c r="A227" s="56"/>
      <c r="B227" s="57"/>
      <c r="C227" s="57"/>
      <c r="D227" s="58"/>
      <c r="E227" s="114"/>
      <c r="F227" s="57"/>
      <c r="G227" s="57"/>
      <c r="H227" s="57"/>
      <c r="I227" s="58"/>
      <c r="J227" s="115"/>
      <c r="K227" s="12"/>
      <c r="L227" s="12"/>
      <c r="M227" s="12"/>
      <c r="N227" s="12"/>
      <c r="O227" s="12"/>
      <c r="P227" s="12"/>
      <c r="Q227" s="13"/>
      <c r="R227" s="13"/>
      <c r="S227" s="13"/>
      <c r="T227" s="116"/>
      <c r="U227" s="116"/>
      <c r="V227" s="116"/>
      <c r="W227" s="12"/>
      <c r="X227" s="111"/>
      <c r="Y227" s="57"/>
      <c r="Z227" s="57"/>
      <c r="AA227" s="57"/>
      <c r="AB227" s="118"/>
      <c r="AC227" s="118"/>
      <c r="AD227" s="118"/>
      <c r="AE227" s="74"/>
      <c r="AF227" s="34"/>
      <c r="AG227" s="76"/>
      <c r="AH227" s="90"/>
      <c r="AI227" s="90"/>
      <c r="AJ227" s="12"/>
      <c r="AK227" s="113"/>
    </row>
    <row r="228" spans="1:37" s="110" customFormat="1" ht="12.75" hidden="1" customHeight="1" x14ac:dyDescent="0.15">
      <c r="A228" s="56"/>
      <c r="B228" s="57"/>
      <c r="C228" s="57"/>
      <c r="D228" s="58"/>
      <c r="E228" s="114"/>
      <c r="F228" s="57"/>
      <c r="G228" s="57"/>
      <c r="H228" s="57"/>
      <c r="I228" s="58"/>
      <c r="J228" s="115"/>
      <c r="K228" s="109"/>
      <c r="M228" s="12"/>
      <c r="N228" s="12"/>
      <c r="O228" s="12"/>
      <c r="P228" s="12"/>
      <c r="Q228" s="13"/>
      <c r="R228" s="13"/>
      <c r="S228" s="13"/>
      <c r="T228" s="116"/>
      <c r="U228" s="116"/>
      <c r="V228" s="116"/>
      <c r="W228" s="12"/>
      <c r="X228" s="111"/>
      <c r="Y228" s="57"/>
      <c r="Z228" s="57"/>
      <c r="AA228" s="57"/>
      <c r="AB228" s="20"/>
      <c r="AC228" s="20"/>
      <c r="AD228" s="20"/>
      <c r="AE228" s="74"/>
      <c r="AF228" s="112"/>
      <c r="AG228" s="112"/>
      <c r="AH228" s="112"/>
      <c r="AI228" s="111"/>
      <c r="AJ228" s="111"/>
      <c r="AK228" s="113"/>
    </row>
    <row r="229" spans="1:37" s="110" customFormat="1" ht="12.75" hidden="1" customHeight="1" x14ac:dyDescent="0.15">
      <c r="A229" s="56"/>
      <c r="B229" s="57"/>
      <c r="C229" s="57"/>
      <c r="D229" s="58"/>
      <c r="E229" s="114"/>
      <c r="F229" s="57"/>
      <c r="G229" s="57"/>
      <c r="H229" s="57"/>
      <c r="I229" s="58"/>
      <c r="J229" s="115"/>
      <c r="K229" s="109"/>
      <c r="M229" s="12"/>
      <c r="N229" s="12"/>
      <c r="O229" s="12"/>
      <c r="P229" s="12"/>
      <c r="Q229" s="13"/>
      <c r="R229" s="13"/>
      <c r="S229" s="13"/>
      <c r="T229" s="116"/>
      <c r="U229" s="116"/>
      <c r="V229" s="116"/>
      <c r="W229" s="12"/>
      <c r="X229" s="111"/>
      <c r="Y229" s="12"/>
      <c r="Z229" s="12"/>
      <c r="AA229" s="12"/>
      <c r="AB229" s="119"/>
      <c r="AC229" s="119"/>
      <c r="AD229" s="119"/>
      <c r="AE229" s="74"/>
      <c r="AF229" s="112"/>
      <c r="AG229" s="112"/>
      <c r="AH229" s="112"/>
      <c r="AI229" s="111"/>
      <c r="AJ229" s="111"/>
      <c r="AK229" s="113"/>
    </row>
    <row r="230" spans="1:37" s="110" customFormat="1" ht="12.75" hidden="1" customHeight="1" x14ac:dyDescent="0.15">
      <c r="A230" s="56"/>
      <c r="B230" s="57"/>
      <c r="C230" s="57"/>
      <c r="D230" s="58"/>
      <c r="E230" s="114"/>
      <c r="F230" s="57"/>
      <c r="G230" s="57"/>
      <c r="H230" s="57"/>
      <c r="I230" s="58"/>
      <c r="J230" s="108"/>
      <c r="M230" s="12"/>
      <c r="N230" s="12"/>
      <c r="O230" s="12"/>
      <c r="P230" s="111"/>
      <c r="X230" s="111"/>
      <c r="Y230" s="57"/>
      <c r="Z230" s="57"/>
      <c r="AA230" s="57"/>
      <c r="AB230" s="20"/>
      <c r="AC230" s="20"/>
      <c r="AD230" s="20"/>
      <c r="AE230" s="74"/>
      <c r="AF230" s="75"/>
      <c r="AG230" s="76"/>
      <c r="AH230" s="90"/>
      <c r="AI230" s="90"/>
      <c r="AJ230" s="12"/>
      <c r="AK230" s="113"/>
    </row>
    <row r="231" spans="1:37" s="110" customFormat="1" ht="12.75" hidden="1" customHeight="1" x14ac:dyDescent="0.15">
      <c r="A231" s="120"/>
      <c r="B231" s="121"/>
      <c r="C231" s="121"/>
      <c r="D231" s="122"/>
      <c r="E231" s="123"/>
      <c r="F231" s="121"/>
      <c r="G231" s="121"/>
      <c r="H231" s="121"/>
      <c r="I231" s="122"/>
      <c r="J231" s="124"/>
      <c r="K231" s="125"/>
      <c r="L231" s="125"/>
      <c r="M231" s="125"/>
      <c r="N231" s="125"/>
      <c r="O231" s="125"/>
      <c r="P231" s="125"/>
      <c r="Q231" s="126"/>
      <c r="R231" s="126"/>
      <c r="S231" s="126"/>
      <c r="T231" s="127"/>
      <c r="U231" s="127"/>
      <c r="V231" s="127"/>
      <c r="W231" s="125"/>
      <c r="X231" s="128"/>
      <c r="Y231" s="121"/>
      <c r="Z231" s="121"/>
      <c r="AA231" s="121"/>
      <c r="AB231" s="129"/>
      <c r="AC231" s="129"/>
      <c r="AD231" s="129"/>
      <c r="AE231" s="130"/>
      <c r="AF231" s="131"/>
      <c r="AG231" s="132"/>
      <c r="AH231" s="133"/>
      <c r="AI231" s="133"/>
      <c r="AJ231" s="125"/>
      <c r="AK231" s="134"/>
    </row>
    <row r="232" spans="1:37" ht="21.95" hidden="1" customHeight="1" x14ac:dyDescent="0.15"/>
    <row r="233" spans="1:37" ht="21.95" hidden="1" customHeight="1" x14ac:dyDescent="0.15"/>
  </sheetData>
  <mergeCells count="349">
    <mergeCell ref="Y228:AA228"/>
    <mergeCell ref="AB228:AD228"/>
    <mergeCell ref="Y230:AA230"/>
    <mergeCell ref="AB230:AD230"/>
    <mergeCell ref="Y231:AA231"/>
    <mergeCell ref="AB231:AD231"/>
    <mergeCell ref="Y225:AA225"/>
    <mergeCell ref="AB225:AD225"/>
    <mergeCell ref="Y226:AA226"/>
    <mergeCell ref="AB226:AD226"/>
    <mergeCell ref="Y227:AA227"/>
    <mergeCell ref="AB227:AD227"/>
    <mergeCell ref="Y222:AA222"/>
    <mergeCell ref="AB222:AD222"/>
    <mergeCell ref="Y223:AA223"/>
    <mergeCell ref="AB223:AD223"/>
    <mergeCell ref="Y224:AA224"/>
    <mergeCell ref="AB224:AD224"/>
    <mergeCell ref="X219:AA219"/>
    <mergeCell ref="AB219:AD219"/>
    <mergeCell ref="X220:AA220"/>
    <mergeCell ref="AB220:AD220"/>
    <mergeCell ref="X221:AA221"/>
    <mergeCell ref="AB221:AD221"/>
    <mergeCell ref="A216:D218"/>
    <mergeCell ref="E216:I218"/>
    <mergeCell ref="K217:M217"/>
    <mergeCell ref="O217:Q217"/>
    <mergeCell ref="S217:U217"/>
    <mergeCell ref="A219:D231"/>
    <mergeCell ref="E219:I231"/>
    <mergeCell ref="A210:D212"/>
    <mergeCell ref="E210:I212"/>
    <mergeCell ref="K211:M211"/>
    <mergeCell ref="O211:Q211"/>
    <mergeCell ref="A213:D215"/>
    <mergeCell ref="E213:I215"/>
    <mergeCell ref="K214:M214"/>
    <mergeCell ref="O214:Q214"/>
    <mergeCell ref="A204:I206"/>
    <mergeCell ref="J204:AE206"/>
    <mergeCell ref="AF204:AK206"/>
    <mergeCell ref="A207:D209"/>
    <mergeCell ref="E207:I209"/>
    <mergeCell ref="K208:M208"/>
    <mergeCell ref="O208:Q208"/>
    <mergeCell ref="J200:L200"/>
    <mergeCell ref="Q200:S200"/>
    <mergeCell ref="W200:Z200"/>
    <mergeCell ref="I201:K201"/>
    <mergeCell ref="Q201:S201"/>
    <mergeCell ref="Y201:Z201"/>
    <mergeCell ref="O192:O194"/>
    <mergeCell ref="P192:S192"/>
    <mergeCell ref="T192:U192"/>
    <mergeCell ref="AN192:AR192"/>
    <mergeCell ref="AS192:AU192"/>
    <mergeCell ref="AA193:AB196"/>
    <mergeCell ref="AS193:AU193"/>
    <mergeCell ref="K190:N190"/>
    <mergeCell ref="P190:S190"/>
    <mergeCell ref="T190:U190"/>
    <mergeCell ref="AN190:AR190"/>
    <mergeCell ref="AS190:AU190"/>
    <mergeCell ref="P191:S191"/>
    <mergeCell ref="T191:U191"/>
    <mergeCell ref="AN191:AR191"/>
    <mergeCell ref="AS191:AU191"/>
    <mergeCell ref="AS186:AU186"/>
    <mergeCell ref="AN187:AR187"/>
    <mergeCell ref="AS187:AU187"/>
    <mergeCell ref="AN188:AR188"/>
    <mergeCell ref="AS188:AU188"/>
    <mergeCell ref="AN189:AR189"/>
    <mergeCell ref="AS189:AU189"/>
    <mergeCell ref="AA177:AB180"/>
    <mergeCell ref="AN183:AR183"/>
    <mergeCell ref="AS183:AU183"/>
    <mergeCell ref="AN184:AR184"/>
    <mergeCell ref="AS184:AU184"/>
    <mergeCell ref="AA185:AB188"/>
    <mergeCell ref="AC185:AC188"/>
    <mergeCell ref="AN185:AR185"/>
    <mergeCell ref="AS185:AU185"/>
    <mergeCell ref="AN186:AR186"/>
    <mergeCell ref="Y171:AA171"/>
    <mergeCell ref="AB171:AD171"/>
    <mergeCell ref="Y173:AA173"/>
    <mergeCell ref="AB173:AD173"/>
    <mergeCell ref="Y174:AA174"/>
    <mergeCell ref="AB174:AD174"/>
    <mergeCell ref="Y168:AA168"/>
    <mergeCell ref="AB168:AD168"/>
    <mergeCell ref="Y169:AA169"/>
    <mergeCell ref="AB169:AD169"/>
    <mergeCell ref="Y170:AA170"/>
    <mergeCell ref="AB170:AD170"/>
    <mergeCell ref="Y165:AA165"/>
    <mergeCell ref="AB165:AD165"/>
    <mergeCell ref="Y166:AA166"/>
    <mergeCell ref="AB166:AD166"/>
    <mergeCell ref="Y167:AA167"/>
    <mergeCell ref="AB167:AD167"/>
    <mergeCell ref="X162:AA162"/>
    <mergeCell ref="AB162:AD162"/>
    <mergeCell ref="X163:AA163"/>
    <mergeCell ref="AB163:AD163"/>
    <mergeCell ref="X164:AA164"/>
    <mergeCell ref="AB164:AD164"/>
    <mergeCell ref="A159:D161"/>
    <mergeCell ref="E159:I161"/>
    <mergeCell ref="K160:M160"/>
    <mergeCell ref="O160:Q160"/>
    <mergeCell ref="S160:U160"/>
    <mergeCell ref="A162:D174"/>
    <mergeCell ref="E162:I174"/>
    <mergeCell ref="A153:D155"/>
    <mergeCell ref="E153:I155"/>
    <mergeCell ref="K154:M154"/>
    <mergeCell ref="O154:Q154"/>
    <mergeCell ref="A156:D158"/>
    <mergeCell ref="E156:I158"/>
    <mergeCell ref="K157:M157"/>
    <mergeCell ref="O157:Q157"/>
    <mergeCell ref="A147:I149"/>
    <mergeCell ref="J147:AE149"/>
    <mergeCell ref="AF147:AK149"/>
    <mergeCell ref="A150:D152"/>
    <mergeCell ref="E150:I152"/>
    <mergeCell ref="K151:M151"/>
    <mergeCell ref="O151:Q151"/>
    <mergeCell ref="J143:L143"/>
    <mergeCell ref="Q143:S143"/>
    <mergeCell ref="W143:Z143"/>
    <mergeCell ref="I144:K144"/>
    <mergeCell ref="Q144:S144"/>
    <mergeCell ref="Y144:Z144"/>
    <mergeCell ref="O135:O137"/>
    <mergeCell ref="P135:S135"/>
    <mergeCell ref="T135:U135"/>
    <mergeCell ref="AN135:AR135"/>
    <mergeCell ref="AS135:AU135"/>
    <mergeCell ref="AA136:AB139"/>
    <mergeCell ref="AS136:AU136"/>
    <mergeCell ref="K133:N133"/>
    <mergeCell ref="P133:S133"/>
    <mergeCell ref="T133:U133"/>
    <mergeCell ref="AN133:AR133"/>
    <mergeCell ref="AS133:AU133"/>
    <mergeCell ref="P134:S134"/>
    <mergeCell ref="T134:U134"/>
    <mergeCell ref="AN134:AR134"/>
    <mergeCell ref="AS134:AU134"/>
    <mergeCell ref="AS129:AU129"/>
    <mergeCell ref="AN130:AR130"/>
    <mergeCell ref="AS130:AU130"/>
    <mergeCell ref="AN131:AR131"/>
    <mergeCell ref="AS131:AU131"/>
    <mergeCell ref="AN132:AR132"/>
    <mergeCell ref="AS132:AU132"/>
    <mergeCell ref="AA120:AB123"/>
    <mergeCell ref="AN126:AR126"/>
    <mergeCell ref="AS126:AU126"/>
    <mergeCell ref="AN127:AR127"/>
    <mergeCell ref="AS127:AU127"/>
    <mergeCell ref="AA128:AB131"/>
    <mergeCell ref="AC128:AC131"/>
    <mergeCell ref="AN128:AR128"/>
    <mergeCell ref="AS128:AU128"/>
    <mergeCell ref="AN129:AR129"/>
    <mergeCell ref="Y114:AA114"/>
    <mergeCell ref="AB114:AD114"/>
    <mergeCell ref="Y116:AA116"/>
    <mergeCell ref="AB116:AD116"/>
    <mergeCell ref="Y117:AA117"/>
    <mergeCell ref="AB117:AD117"/>
    <mergeCell ref="Y111:AA111"/>
    <mergeCell ref="AB111:AD111"/>
    <mergeCell ref="Y112:AA112"/>
    <mergeCell ref="AB112:AD112"/>
    <mergeCell ref="Y113:AA113"/>
    <mergeCell ref="AB113:AD113"/>
    <mergeCell ref="Y108:AA108"/>
    <mergeCell ref="AB108:AD108"/>
    <mergeCell ref="Y109:AA109"/>
    <mergeCell ref="AB109:AD109"/>
    <mergeCell ref="Y110:AA110"/>
    <mergeCell ref="AB110:AD110"/>
    <mergeCell ref="X105:AA105"/>
    <mergeCell ref="AB105:AD105"/>
    <mergeCell ref="X106:AA106"/>
    <mergeCell ref="AB106:AD106"/>
    <mergeCell ref="X107:AA107"/>
    <mergeCell ref="AB107:AD107"/>
    <mergeCell ref="A102:D104"/>
    <mergeCell ref="E102:I104"/>
    <mergeCell ref="K103:M103"/>
    <mergeCell ref="O103:Q103"/>
    <mergeCell ref="S103:U103"/>
    <mergeCell ref="A105:D117"/>
    <mergeCell ref="E105:I117"/>
    <mergeCell ref="A96:D98"/>
    <mergeCell ref="E96:I98"/>
    <mergeCell ref="K97:M97"/>
    <mergeCell ref="O97:Q97"/>
    <mergeCell ref="A99:D101"/>
    <mergeCell ref="E99:I101"/>
    <mergeCell ref="K100:M100"/>
    <mergeCell ref="O100:Q100"/>
    <mergeCell ref="A90:I92"/>
    <mergeCell ref="J90:AE92"/>
    <mergeCell ref="AF90:AK92"/>
    <mergeCell ref="A93:D95"/>
    <mergeCell ref="E93:I95"/>
    <mergeCell ref="K94:M94"/>
    <mergeCell ref="O94:Q94"/>
    <mergeCell ref="AS79:AU79"/>
    <mergeCell ref="J86:L86"/>
    <mergeCell ref="Q86:S86"/>
    <mergeCell ref="W86:Z86"/>
    <mergeCell ref="I87:K87"/>
    <mergeCell ref="Q87:S87"/>
    <mergeCell ref="Y87:Z87"/>
    <mergeCell ref="P77:S77"/>
    <mergeCell ref="T77:U77"/>
    <mergeCell ref="AN77:AR77"/>
    <mergeCell ref="AS77:AU77"/>
    <mergeCell ref="O78:O80"/>
    <mergeCell ref="P78:S78"/>
    <mergeCell ref="T78:U78"/>
    <mergeCell ref="AN78:AR78"/>
    <mergeCell ref="AS78:AU78"/>
    <mergeCell ref="AA79:AB82"/>
    <mergeCell ref="AS73:AU73"/>
    <mergeCell ref="AN74:AR74"/>
    <mergeCell ref="AS74:AU74"/>
    <mergeCell ref="AN75:AR75"/>
    <mergeCell ref="AS75:AU75"/>
    <mergeCell ref="K76:N76"/>
    <mergeCell ref="P76:S76"/>
    <mergeCell ref="T76:U76"/>
    <mergeCell ref="AN76:AR76"/>
    <mergeCell ref="AS76:AU76"/>
    <mergeCell ref="AS69:AU69"/>
    <mergeCell ref="AN70:AR70"/>
    <mergeCell ref="AS70:AU70"/>
    <mergeCell ref="AA71:AB74"/>
    <mergeCell ref="AC71:AC74"/>
    <mergeCell ref="AN71:AR71"/>
    <mergeCell ref="AS71:AU71"/>
    <mergeCell ref="AN72:AR72"/>
    <mergeCell ref="AS72:AU72"/>
    <mergeCell ref="AN73:AR73"/>
    <mergeCell ref="Y59:AA59"/>
    <mergeCell ref="AB59:AD59"/>
    <mergeCell ref="Y60:AA60"/>
    <mergeCell ref="AB60:AD60"/>
    <mergeCell ref="AA63:AB66"/>
    <mergeCell ref="AN69:AR69"/>
    <mergeCell ref="X55:AA55"/>
    <mergeCell ref="AB55:AD55"/>
    <mergeCell ref="X56:AA56"/>
    <mergeCell ref="AB56:AD56"/>
    <mergeCell ref="X57:AA57"/>
    <mergeCell ref="AB57:AD57"/>
    <mergeCell ref="Y52:AA52"/>
    <mergeCell ref="AB52:AD52"/>
    <mergeCell ref="Y53:AA53"/>
    <mergeCell ref="AB53:AD53"/>
    <mergeCell ref="X54:AA54"/>
    <mergeCell ref="AB54:AD54"/>
    <mergeCell ref="A48:D60"/>
    <mergeCell ref="E48:I60"/>
    <mergeCell ref="X48:AA48"/>
    <mergeCell ref="AB48:AD48"/>
    <mergeCell ref="X49:AA49"/>
    <mergeCell ref="AB49:AD49"/>
    <mergeCell ref="X50:AA50"/>
    <mergeCell ref="AB50:AD50"/>
    <mergeCell ref="X51:AA51"/>
    <mergeCell ref="AB51:AD51"/>
    <mergeCell ref="A42:D44"/>
    <mergeCell ref="E42:I44"/>
    <mergeCell ref="K43:M43"/>
    <mergeCell ref="O43:Q43"/>
    <mergeCell ref="S43:U43"/>
    <mergeCell ref="A45:D47"/>
    <mergeCell ref="E45:I47"/>
    <mergeCell ref="K46:M46"/>
    <mergeCell ref="O46:Q46"/>
    <mergeCell ref="S46:U46"/>
    <mergeCell ref="A36:D38"/>
    <mergeCell ref="E36:I38"/>
    <mergeCell ref="K37:M37"/>
    <mergeCell ref="O37:Q37"/>
    <mergeCell ref="S37:U37"/>
    <mergeCell ref="A39:D41"/>
    <mergeCell ref="E39:I41"/>
    <mergeCell ref="K40:M40"/>
    <mergeCell ref="O40:Q40"/>
    <mergeCell ref="S40:U40"/>
    <mergeCell ref="AH28:AK29"/>
    <mergeCell ref="A30:I32"/>
    <mergeCell ref="J30:AE32"/>
    <mergeCell ref="AF30:AK32"/>
    <mergeCell ref="A33:D35"/>
    <mergeCell ref="E33:I35"/>
    <mergeCell ref="K34:M34"/>
    <mergeCell ref="O34:Q34"/>
    <mergeCell ref="S34:U34"/>
    <mergeCell ref="K26:L26"/>
    <mergeCell ref="Q26:S26"/>
    <mergeCell ref="X26:Y26"/>
    <mergeCell ref="I27:K27"/>
    <mergeCell ref="Q27:S28"/>
    <mergeCell ref="Y27:Z27"/>
    <mergeCell ref="O18:O20"/>
    <mergeCell ref="P18:S18"/>
    <mergeCell ref="T18:V18"/>
    <mergeCell ref="AN18:AR18"/>
    <mergeCell ref="AS18:AU18"/>
    <mergeCell ref="AA19:AB22"/>
    <mergeCell ref="AS19:AU19"/>
    <mergeCell ref="K16:N16"/>
    <mergeCell ref="P16:S16"/>
    <mergeCell ref="T16:V16"/>
    <mergeCell ref="AN16:AR16"/>
    <mergeCell ref="AS16:AU16"/>
    <mergeCell ref="P17:S17"/>
    <mergeCell ref="T17:V17"/>
    <mergeCell ref="AN17:AR17"/>
    <mergeCell ref="AS17:AU17"/>
    <mergeCell ref="AS12:AU12"/>
    <mergeCell ref="AN13:AR13"/>
    <mergeCell ref="AS13:AU13"/>
    <mergeCell ref="AN14:AR14"/>
    <mergeCell ref="AS14:AU14"/>
    <mergeCell ref="AN15:AR15"/>
    <mergeCell ref="AS15:AU15"/>
    <mergeCell ref="AA3:AB6"/>
    <mergeCell ref="AN9:AR9"/>
    <mergeCell ref="AS9:AU9"/>
    <mergeCell ref="AN10:AR10"/>
    <mergeCell ref="AS10:AU10"/>
    <mergeCell ref="AA11:AB14"/>
    <mergeCell ref="AC11:AC14"/>
    <mergeCell ref="AN11:AR11"/>
    <mergeCell ref="AS11:AU11"/>
    <mergeCell ref="AN12:AR12"/>
  </mergeCells>
  <phoneticPr fontId="3" type="noConversion"/>
  <printOptions horizontalCentered="1"/>
  <pageMargins left="0.59055118110236227" right="0.59055118110236227" top="0.70866141732283472" bottom="0.70866141732283472" header="0.51181102362204722" footer="0.51181102362204722"/>
  <pageSetup paperSize="9" scale="88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1련BOX 3000x2500</vt:lpstr>
      <vt:lpstr>'1련BOX 3000x2500'!Print_Area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신희성업무 신희성업무</dc:creator>
  <cp:lastModifiedBy>신희성업무 신희성업무</cp:lastModifiedBy>
  <dcterms:created xsi:type="dcterms:W3CDTF">2024-08-10T11:51:01Z</dcterms:created>
  <dcterms:modified xsi:type="dcterms:W3CDTF">2024-08-10T11:51:26Z</dcterms:modified>
</cp:coreProperties>
</file>