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40009_{8654BBF8-FAE1-437C-8E42-66CD47285CA1}" xr6:coauthVersionLast="47" xr6:coauthVersionMax="47" xr10:uidLastSave="{00000000-0000-0000-0000-000000000000}"/>
  <bookViews>
    <workbookView xWindow="-108" yWindow="-108" windowWidth="23256" windowHeight="12576"/>
  </bookViews>
  <sheets>
    <sheet name="accessStatisticsExcel표준품셈 일위대가 " sheetId="1" r:id="rId1"/>
  </sheets>
  <calcPr calcId="191029"/>
</workbook>
</file>

<file path=xl/calcChain.xml><?xml version="1.0" encoding="utf-8"?>
<calcChain xmlns="http://schemas.openxmlformats.org/spreadsheetml/2006/main">
  <c r="M26" i="1" l="1"/>
  <c r="K26" i="1"/>
  <c r="I26" i="1"/>
  <c r="G26" i="1"/>
  <c r="J25" i="1"/>
  <c r="L25" i="1"/>
  <c r="L24" i="1"/>
  <c r="L23" i="1"/>
  <c r="L22" i="1"/>
  <c r="L21" i="1"/>
  <c r="L20" i="1"/>
  <c r="K23" i="1"/>
  <c r="K22" i="1"/>
  <c r="K21" i="1"/>
  <c r="I23" i="1"/>
  <c r="I22" i="1"/>
  <c r="G23" i="1"/>
  <c r="M23" i="1" s="1"/>
  <c r="E24" i="1"/>
  <c r="I24" i="1" s="1"/>
  <c r="E23" i="1"/>
  <c r="E22" i="1"/>
  <c r="G22" i="1" s="1"/>
  <c r="M22" i="1" s="1"/>
  <c r="E21" i="1"/>
  <c r="G21" i="1" s="1"/>
  <c r="E20" i="1"/>
  <c r="K20" i="1" s="1"/>
  <c r="E16" i="1"/>
  <c r="K16" i="1" s="1"/>
  <c r="E15" i="1"/>
  <c r="K15" i="1" s="1"/>
  <c r="L16" i="1"/>
  <c r="L15" i="1"/>
  <c r="E11" i="1"/>
  <c r="K11" i="1" s="1"/>
  <c r="E10" i="1"/>
  <c r="K10" i="1" s="1"/>
  <c r="L11" i="1"/>
  <c r="L10" i="1"/>
  <c r="E6" i="1"/>
  <c r="G6" i="1" s="1"/>
  <c r="E5" i="1"/>
  <c r="G5" i="1" s="1"/>
  <c r="L6" i="1"/>
  <c r="L5" i="1"/>
  <c r="K25" i="1" l="1"/>
  <c r="M25" i="1" s="1"/>
  <c r="G24" i="1"/>
  <c r="I20" i="1"/>
  <c r="I21" i="1"/>
  <c r="M21" i="1" s="1"/>
  <c r="K24" i="1"/>
  <c r="G20" i="1"/>
  <c r="G10" i="1"/>
  <c r="I10" i="1"/>
  <c r="I5" i="1"/>
  <c r="I16" i="1"/>
  <c r="I15" i="1"/>
  <c r="G15" i="1"/>
  <c r="M15" i="1" s="1"/>
  <c r="G16" i="1"/>
  <c r="M16" i="1" s="1"/>
  <c r="G11" i="1"/>
  <c r="I11" i="1"/>
  <c r="M10" i="1"/>
  <c r="K5" i="1"/>
  <c r="K6" i="1"/>
  <c r="I6" i="1"/>
  <c r="M6" i="1" s="1"/>
  <c r="G8" i="1"/>
  <c r="M20" i="1" l="1"/>
  <c r="M24" i="1"/>
  <c r="M5" i="1"/>
  <c r="I13" i="1"/>
  <c r="I18" i="1"/>
  <c r="I8" i="1"/>
  <c r="J7" i="1"/>
  <c r="J17" i="1"/>
  <c r="G18" i="1"/>
  <c r="M11" i="1"/>
  <c r="J12" i="1"/>
  <c r="K12" i="1" s="1"/>
  <c r="G13" i="1"/>
  <c r="L12" i="1" l="1"/>
  <c r="L7" i="1"/>
  <c r="K7" i="1"/>
  <c r="L17" i="1"/>
  <c r="K17" i="1"/>
  <c r="M12" i="1"/>
  <c r="M13" i="1" s="1"/>
  <c r="K13" i="1"/>
  <c r="M7" i="1" l="1"/>
  <c r="M8" i="1" s="1"/>
  <c r="K8" i="1"/>
  <c r="M17" i="1"/>
  <c r="M18" i="1" s="1"/>
  <c r="K18" i="1"/>
</calcChain>
</file>

<file path=xl/sharedStrings.xml><?xml version="1.0" encoding="utf-8"?>
<sst xmlns="http://schemas.openxmlformats.org/spreadsheetml/2006/main" count="68" uniqueCount="26">
  <si>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</si>
  <si>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</si>
  <si>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</si>
  <si>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</si>
  <si>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</si>
  <si>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</si>
  <si>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</si>
  <si>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</si>
  <si>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</si>
  <si>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조경공</t>
  </si>
  <si>
    <t>인</t>
  </si>
  <si>
    <t>보통인부</t>
  </si>
  <si>
    <t>계</t>
  </si>
  <si>
    <t>합계금액</t>
    <phoneticPr fontId="19" type="noConversion"/>
  </si>
  <si>
    <t>주</t>
    <phoneticPr fontId="19" type="noConversion"/>
  </si>
  <si>
    <t>공구손료 및 경장비</t>
    <phoneticPr fontId="19" type="noConversion"/>
  </si>
  <si>
    <t>%</t>
    <phoneticPr fontId="19" type="noConversion"/>
  </si>
  <si>
    <t>`</t>
    <phoneticPr fontId="19" type="noConversion"/>
  </si>
  <si>
    <t>조형전정(인력)</t>
    <phoneticPr fontId="19" type="noConversion"/>
  </si>
  <si>
    <t>낙엽수,11cm미만</t>
    <phoneticPr fontId="19" type="noConversion"/>
  </si>
  <si>
    <t>낙엽수,11~21cm</t>
    <phoneticPr fontId="19" type="noConversion"/>
  </si>
  <si>
    <t>낙엽수,21~31cm</t>
    <phoneticPr fontId="19" type="noConversion"/>
  </si>
  <si>
    <t>고소작업차</t>
  </si>
  <si>
    <t>3TON</t>
  </si>
  <si>
    <t>HR</t>
  </si>
  <si>
    <t>조형전정(기계)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</si>
</sst>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0.000"/>
    <numFmt numFmtId="191" formatCode="_-* #,##0.000_-;\-* #,##0.00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3" fontId="18" fillId="34" borderId="10" xfId="0" applyNumberFormat="1" applyFont="1" applyFill="1" applyBorder="1" applyAlignment="1">
      <alignment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41" fontId="18" fillId="34" borderId="10" xfId="0" applyNumberFormat="1" applyFont="1" applyFill="1" applyBorder="1" applyAlignment="1">
      <alignment vertical="center" wrapText="1"/>
    </xf>
    <xf numFmtId="187" fontId="0" fillId="0" borderId="10" xfId="0" applyNumberFormat="1" applyBorder="1" applyAlignment="1">
      <alignment vertical="center" wrapText="1"/>
    </xf>
    <xf numFmtId="1" fontId="0" fillId="0" borderId="10" xfId="0" applyNumberFormat="1" applyBorder="1" applyAlignment="1">
      <alignment vertical="center" wrapText="1"/>
    </xf>
    <xf numFmtId="0" fontId="0" fillId="35" borderId="0" xfId="0" applyFill="1">
      <alignment vertical="center"/>
    </xf>
    <xf numFmtId="0" fontId="18" fillId="35" borderId="14" xfId="0" applyFont="1" applyFill="1" applyBorder="1" applyAlignment="1">
      <alignment horizontal="center" vertical="center" wrapText="1"/>
    </xf>
    <xf numFmtId="191" fontId="0" fillId="0" borderId="10" xfId="1" applyNumberFormat="1" applyFont="1" applyBorder="1" applyAlignment="1">
      <alignment vertical="center" wrapText="1"/>
    </xf>
    <xf numFmtId="41" fontId="0" fillId="35" borderId="10" xfId="1" applyFont="1" applyFill="1" applyBorder="1" applyAlignment="1">
      <alignment vertical="center" wrapText="1"/>
    </xf>
    <xf numFmtId="41" fontId="18" fillId="35" borderId="10" xfId="1" applyFont="1" applyFill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457974</xdr:colOff>
      <xdr:row>5</xdr:row>
      <xdr:rowOff>215154</xdr:rowOff>
    </xdr:from>
    <xdr:to>
      <xdr:col>24</xdr:col>
      <xdr:colOff>233046</xdr:colOff>
      <xdr:row>19</xdr:row>
      <xdr:rowOff>185364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4F3A4FC-F920-B5EB-54CA-58FCE53C6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7574" y="1656027"/>
          <a:ext cx="6425254" cy="4431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tabSelected="1" zoomScale="55" zoomScaleNormal="55" workbookViewId="0">
      <pane ySplit="3" topLeftCell="A4" activePane="bottomLeft" state="frozen"/>
      <selection pane="bottomLeft" activeCell="D6" sqref="D6"/>
    </sheetView>
  </sheetViews>
  <sheetFormatPr defaultRowHeight="17.399999999999999" x14ac:dyDescent="0.4"/>
  <cols>
    <col min="2" max="3" width="20.296875" customWidth="1"/>
    <col min="4" max="4" width="5" bestFit="1" customWidth="1"/>
    <col min="5" max="5" width="7.3984375" customWidth="1"/>
    <col min="6" max="13" width="10.8984375" customWidth="1"/>
  </cols>
  <sheetData>
    <row r="2" spans="2:13" ht="23.4" customHeight="1" x14ac:dyDescent="0.4"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6"/>
      <c r="H2" s="5" t="s">
        <v>5</v>
      </c>
      <c r="I2" s="6"/>
      <c r="J2" s="5" t="s">
        <v>6</v>
      </c>
      <c r="K2" s="6"/>
      <c r="L2" s="5" t="s">
        <v>13</v>
      </c>
      <c r="M2" s="6"/>
    </row>
    <row r="3" spans="2:13" ht="23.4" customHeight="1" x14ac:dyDescent="0.4">
      <c r="B3" s="7"/>
      <c r="C3" s="7"/>
      <c r="D3" s="7"/>
      <c r="E3" s="7"/>
      <c r="F3" s="8" t="s">
        <v>7</v>
      </c>
      <c r="G3" s="8" t="s">
        <v>8</v>
      </c>
      <c r="H3" s="8" t="s">
        <v>7</v>
      </c>
      <c r="I3" s="8" t="s">
        <v>8</v>
      </c>
      <c r="J3" s="8" t="s">
        <v>7</v>
      </c>
      <c r="K3" s="8" t="s">
        <v>8</v>
      </c>
      <c r="L3" s="8" t="s">
        <v>7</v>
      </c>
      <c r="M3" s="8" t="s">
        <v>8</v>
      </c>
    </row>
    <row r="4" spans="2:13" ht="24.6" customHeight="1" x14ac:dyDescent="0.4">
      <c r="B4" s="3" t="s">
        <v>18</v>
      </c>
      <c r="C4" s="3" t="s">
        <v>19</v>
      </c>
      <c r="D4" s="3" t="s">
        <v>14</v>
      </c>
      <c r="E4" s="3">
        <v>1</v>
      </c>
      <c r="F4" s="12"/>
      <c r="G4" s="12"/>
      <c r="H4" s="12"/>
      <c r="I4" s="12"/>
      <c r="J4" s="12"/>
      <c r="K4" s="12"/>
      <c r="L4" s="12"/>
      <c r="M4" s="12"/>
    </row>
    <row r="5" spans="2:13" ht="24.6" customHeight="1" x14ac:dyDescent="0.4">
      <c r="B5" s="2" t="s">
        <v>9</v>
      </c>
      <c r="C5" s="2"/>
      <c r="D5" s="1" t="s">
        <v>10</v>
      </c>
      <c r="E5" s="15">
        <f>2/23</f>
        <v>8.6956521739130432E-2</v>
      </c>
      <c r="F5" s="13"/>
      <c r="G5" s="13">
        <f>$E5*F5</f>
        <v>0</v>
      </c>
      <c r="H5" s="13">
        <v>203631</v>
      </c>
      <c r="I5" s="13">
        <f>$E5*H5</f>
        <v>17707.043478260868</v>
      </c>
      <c r="J5" s="13"/>
      <c r="K5" s="13">
        <f>$E5*J5</f>
        <v>0</v>
      </c>
      <c r="L5" s="13">
        <f>SUM(F5,H5,J5)</f>
        <v>203631</v>
      </c>
      <c r="M5" s="13">
        <f>SUM(G5,I5,K5)</f>
        <v>17707.043478260868</v>
      </c>
    </row>
    <row r="6" spans="2:13" ht="24.6" customHeight="1" x14ac:dyDescent="0.4">
      <c r="B6" s="2" t="s">
        <v>11</v>
      </c>
      <c r="C6" s="2"/>
      <c r="D6" s="1" t="s">
        <v>10</v>
      </c>
      <c r="E6" s="15">
        <f>1/23</f>
        <v>4.3478260869565216E-2</v>
      </c>
      <c r="F6" s="13"/>
      <c r="G6" s="13">
        <f>$E6*F6</f>
        <v>0</v>
      </c>
      <c r="H6" s="13">
        <v>157068</v>
      </c>
      <c r="I6" s="13">
        <f>$E6*H6</f>
        <v>6829.0434782608691</v>
      </c>
      <c r="J6" s="13"/>
      <c r="K6" s="13">
        <f>$E6*J6</f>
        <v>0</v>
      </c>
      <c r="L6" s="13">
        <f>SUM(F6,H6,J6)</f>
        <v>157068</v>
      </c>
      <c r="M6" s="13">
        <f>SUM(G6,I6,K6)</f>
        <v>6829.0434782608691</v>
      </c>
    </row>
    <row r="7" spans="2:13" ht="24.6" customHeight="1" x14ac:dyDescent="0.4">
      <c r="B7" s="2" t="s">
        <v>15</v>
      </c>
      <c r="C7" s="2"/>
      <c r="D7" s="1" t="s">
        <v>16</v>
      </c>
      <c r="E7" s="16">
        <v>2</v>
      </c>
      <c r="F7" s="13"/>
      <c r="G7" s="13"/>
      <c r="H7" s="13"/>
      <c r="I7" s="13"/>
      <c r="J7" s="13">
        <f>SUM(I5:I6)</f>
        <v>24536.086956521736</v>
      </c>
      <c r="K7" s="13">
        <f>$E7%*J7</f>
        <v>490.72173913043474</v>
      </c>
      <c r="L7" s="13">
        <f>SUM(F7,H7,J7)</f>
        <v>24536.086956521736</v>
      </c>
      <c r="M7" s="13">
        <f>SUM(G7,I7,K7)</f>
        <v>490.72173913043474</v>
      </c>
    </row>
    <row r="8" spans="2:13" ht="24.6" customHeight="1" x14ac:dyDescent="0.4">
      <c r="B8" s="9" t="s">
        <v>12</v>
      </c>
      <c r="C8" s="10"/>
      <c r="D8" s="10"/>
      <c r="E8" s="10"/>
      <c r="F8" s="10"/>
      <c r="G8" s="14">
        <f>SUM(G5:G6)</f>
        <v>0</v>
      </c>
      <c r="H8" s="10"/>
      <c r="I8" s="14">
        <f>SUM(I5:I7)</f>
        <v>24536.086956521736</v>
      </c>
      <c r="J8" s="10"/>
      <c r="K8" s="14">
        <f>SUM(K5:K7)</f>
        <v>490.72173913043474</v>
      </c>
      <c r="L8" s="10"/>
      <c r="M8" s="14">
        <f>SUM(M5:M7)</f>
        <v>25026.808695652169</v>
      </c>
    </row>
    <row r="9" spans="2:13" ht="24.6" customHeight="1" x14ac:dyDescent="0.4">
      <c r="B9" s="3" t="s">
        <v>18</v>
      </c>
      <c r="C9" s="3" t="s">
        <v>20</v>
      </c>
      <c r="D9" s="3" t="s">
        <v>14</v>
      </c>
      <c r="E9" s="3">
        <v>1</v>
      </c>
      <c r="F9" s="12"/>
      <c r="G9" s="12"/>
      <c r="H9" s="12"/>
      <c r="I9" s="12"/>
      <c r="J9" s="12"/>
      <c r="K9" s="12"/>
      <c r="L9" s="12"/>
      <c r="M9" s="12"/>
    </row>
    <row r="10" spans="2:13" ht="24.6" customHeight="1" x14ac:dyDescent="0.4">
      <c r="B10" s="2" t="s">
        <v>9</v>
      </c>
      <c r="C10" s="2"/>
      <c r="D10" s="1" t="s">
        <v>10</v>
      </c>
      <c r="E10" s="15">
        <f>2/14</f>
        <v>0.14285714285714285</v>
      </c>
      <c r="F10" s="13"/>
      <c r="G10" s="13">
        <f>$E10*F10</f>
        <v>0</v>
      </c>
      <c r="H10" s="13">
        <v>203631</v>
      </c>
      <c r="I10" s="13">
        <f>$E10*H10</f>
        <v>29090.142857142855</v>
      </c>
      <c r="J10" s="13"/>
      <c r="K10" s="13">
        <f>$E10*J10</f>
        <v>0</v>
      </c>
      <c r="L10" s="13">
        <f>SUM(F10,H10,J10)</f>
        <v>203631</v>
      </c>
      <c r="M10" s="13">
        <f>SUM(G10,I10,K10)</f>
        <v>29090.142857142855</v>
      </c>
    </row>
    <row r="11" spans="2:13" ht="24.6" customHeight="1" x14ac:dyDescent="0.4">
      <c r="B11" s="2" t="s">
        <v>11</v>
      </c>
      <c r="C11" s="2"/>
      <c r="D11" s="1" t="s">
        <v>10</v>
      </c>
      <c r="E11" s="15">
        <f>1/14</f>
        <v>7.1428571428571425E-2</v>
      </c>
      <c r="F11" s="13"/>
      <c r="G11" s="13">
        <f>$E11*F11</f>
        <v>0</v>
      </c>
      <c r="H11" s="13">
        <v>157068</v>
      </c>
      <c r="I11" s="13">
        <f>$E11*H11</f>
        <v>11219.142857142857</v>
      </c>
      <c r="J11" s="13"/>
      <c r="K11" s="13">
        <f>$E11*J11</f>
        <v>0</v>
      </c>
      <c r="L11" s="13">
        <f>SUM(F11,H11,J11)</f>
        <v>157068</v>
      </c>
      <c r="M11" s="13">
        <f>SUM(G11,I11,K11)</f>
        <v>11219.142857142857</v>
      </c>
    </row>
    <row r="12" spans="2:13" ht="24.6" customHeight="1" x14ac:dyDescent="0.4">
      <c r="B12" s="2" t="s">
        <v>15</v>
      </c>
      <c r="C12" s="2" t="s">
        <v>17</v>
      </c>
      <c r="D12" s="1" t="s">
        <v>16</v>
      </c>
      <c r="E12" s="16">
        <v>2</v>
      </c>
      <c r="F12" s="13"/>
      <c r="G12" s="13"/>
      <c r="H12" s="13"/>
      <c r="I12" s="13"/>
      <c r="J12" s="13">
        <f>SUM(I10:I11)</f>
        <v>40309.28571428571</v>
      </c>
      <c r="K12" s="13">
        <f>$E12%*J12</f>
        <v>806.1857142857142</v>
      </c>
      <c r="L12" s="13">
        <f>SUM(F12,H12,J12)</f>
        <v>40309.28571428571</v>
      </c>
      <c r="M12" s="13">
        <f>SUM(G12,I12,K12)</f>
        <v>806.1857142857142</v>
      </c>
    </row>
    <row r="13" spans="2:13" ht="24.6" customHeight="1" x14ac:dyDescent="0.4">
      <c r="B13" s="9" t="s">
        <v>12</v>
      </c>
      <c r="C13" s="10"/>
      <c r="D13" s="10"/>
      <c r="E13" s="10"/>
      <c r="F13" s="10"/>
      <c r="G13" s="14">
        <f>SUM(G10:G11)</f>
        <v>0</v>
      </c>
      <c r="H13" s="10"/>
      <c r="I13" s="14">
        <f>SUM(I10:I12)</f>
        <v>40309.28571428571</v>
      </c>
      <c r="J13" s="10"/>
      <c r="K13" s="14">
        <f>SUM(K10:K12)</f>
        <v>806.1857142857142</v>
      </c>
      <c r="L13" s="10"/>
      <c r="M13" s="14">
        <f>SUM(M10:M12)</f>
        <v>41115.471428571422</v>
      </c>
    </row>
    <row r="14" spans="2:13" ht="24.6" customHeight="1" x14ac:dyDescent="0.4">
      <c r="B14" s="3" t="s">
        <v>18</v>
      </c>
      <c r="C14" s="3" t="s">
        <v>21</v>
      </c>
      <c r="D14" s="3" t="s">
        <v>14</v>
      </c>
      <c r="E14" s="3">
        <v>1</v>
      </c>
      <c r="F14" s="12"/>
      <c r="G14" s="12"/>
      <c r="H14" s="12"/>
      <c r="I14" s="12"/>
      <c r="J14" s="12"/>
      <c r="K14" s="12"/>
      <c r="L14" s="12"/>
      <c r="M14" s="12"/>
    </row>
    <row r="15" spans="2:13" ht="24.6" customHeight="1" x14ac:dyDescent="0.4">
      <c r="B15" s="2" t="s">
        <v>9</v>
      </c>
      <c r="C15" s="2"/>
      <c r="D15" s="1" t="s">
        <v>10</v>
      </c>
      <c r="E15" s="15">
        <f>2/8</f>
        <v>0.25</v>
      </c>
      <c r="F15" s="13"/>
      <c r="G15" s="13">
        <f>$E15*F15</f>
        <v>0</v>
      </c>
      <c r="H15" s="13">
        <v>203631</v>
      </c>
      <c r="I15" s="13">
        <f>$E15*H15</f>
        <v>50907.75</v>
      </c>
      <c r="J15" s="13"/>
      <c r="K15" s="13">
        <f>$E15*J15</f>
        <v>0</v>
      </c>
      <c r="L15" s="13">
        <f>SUM(F15,H15,J15)</f>
        <v>203631</v>
      </c>
      <c r="M15" s="13">
        <f>SUM(G15,I15,K15)</f>
        <v>50907.75</v>
      </c>
    </row>
    <row r="16" spans="2:13" ht="24.6" customHeight="1" x14ac:dyDescent="0.4">
      <c r="B16" s="2" t="s">
        <v>11</v>
      </c>
      <c r="C16" s="2"/>
      <c r="D16" s="1" t="s">
        <v>10</v>
      </c>
      <c r="E16" s="15">
        <f>1/8</f>
        <v>0.125</v>
      </c>
      <c r="F16" s="13"/>
      <c r="G16" s="13">
        <f>$E16*F16</f>
        <v>0</v>
      </c>
      <c r="H16" s="13">
        <v>157068</v>
      </c>
      <c r="I16" s="13">
        <f>$E16*H16</f>
        <v>19633.5</v>
      </c>
      <c r="J16" s="13"/>
      <c r="K16" s="13">
        <f>$E16*J16</f>
        <v>0</v>
      </c>
      <c r="L16" s="13">
        <f>SUM(F16,H16,J16)</f>
        <v>157068</v>
      </c>
      <c r="M16" s="13">
        <f>SUM(G16,I16,K16)</f>
        <v>19633.5</v>
      </c>
    </row>
    <row r="17" spans="2:13" ht="24.6" customHeight="1" x14ac:dyDescent="0.4">
      <c r="B17" s="2" t="s">
        <v>15</v>
      </c>
      <c r="C17" s="2" t="s">
        <v>17</v>
      </c>
      <c r="D17" s="1" t="s">
        <v>16</v>
      </c>
      <c r="E17" s="16">
        <v>2</v>
      </c>
      <c r="F17" s="13"/>
      <c r="G17" s="13"/>
      <c r="H17" s="13"/>
      <c r="I17" s="13"/>
      <c r="J17" s="13">
        <f>SUM(I15:I16)</f>
        <v>70541.25</v>
      </c>
      <c r="K17" s="13">
        <f>$E17%*J17</f>
        <v>1410.825</v>
      </c>
      <c r="L17" s="13">
        <f>SUM(F17,H17,J17)</f>
        <v>70541.25</v>
      </c>
      <c r="M17" s="13">
        <f>SUM(G17,I17,K17)</f>
        <v>1410.825</v>
      </c>
    </row>
    <row r="18" spans="2:13" ht="24.6" customHeight="1" x14ac:dyDescent="0.4">
      <c r="B18" s="9" t="s">
        <v>12</v>
      </c>
      <c r="C18" s="10"/>
      <c r="D18" s="10"/>
      <c r="E18" s="10"/>
      <c r="F18" s="10"/>
      <c r="G18" s="14">
        <f>SUM(G15:G16)</f>
        <v>0</v>
      </c>
      <c r="H18" s="10"/>
      <c r="I18" s="14">
        <f>SUM(I15:I17)</f>
        <v>70541.25</v>
      </c>
      <c r="J18" s="10"/>
      <c r="K18" s="14">
        <f>SUM(K15:K17)</f>
        <v>1410.825</v>
      </c>
      <c r="L18" s="10"/>
      <c r="M18" s="14">
        <f>SUM(M15:M17)</f>
        <v>71952.074999999997</v>
      </c>
    </row>
    <row r="19" spans="2:13" s="17" customFormat="1" ht="24.6" customHeight="1" x14ac:dyDescent="0.4">
      <c r="B19" s="18" t="s">
        <v>25</v>
      </c>
      <c r="C19" s="18" t="s">
        <v>20</v>
      </c>
      <c r="D19" s="18" t="s">
        <v>14</v>
      </c>
      <c r="E19" s="18">
        <v>1</v>
      </c>
      <c r="F19" s="20"/>
      <c r="G19" s="21"/>
      <c r="H19" s="20"/>
      <c r="I19" s="21"/>
      <c r="J19" s="20"/>
      <c r="K19" s="21"/>
      <c r="L19" s="20"/>
      <c r="M19" s="21"/>
    </row>
    <row r="20" spans="2:13" ht="24.6" customHeight="1" x14ac:dyDescent="0.4">
      <c r="B20" s="2" t="s">
        <v>22</v>
      </c>
      <c r="C20" s="2" t="s">
        <v>23</v>
      </c>
      <c r="D20" s="2" t="s">
        <v>24</v>
      </c>
      <c r="E20" s="19">
        <f>8/31</f>
        <v>0.25806451612903225</v>
      </c>
      <c r="F20" s="13">
        <v>4659</v>
      </c>
      <c r="G20" s="13">
        <f>$E20*F20</f>
        <v>1202.3225806451612</v>
      </c>
      <c r="H20" s="13"/>
      <c r="I20" s="13">
        <f>$E20*H20</f>
        <v>0</v>
      </c>
      <c r="J20" s="13"/>
      <c r="K20" s="13">
        <f>$E20*J20</f>
        <v>0</v>
      </c>
      <c r="L20" s="13">
        <f>SUM(F20,H20,J20)</f>
        <v>4659</v>
      </c>
      <c r="M20" s="13">
        <f>SUM(G20,I20,K20)</f>
        <v>1202.3225806451612</v>
      </c>
    </row>
    <row r="21" spans="2:13" ht="24.6" customHeight="1" x14ac:dyDescent="0.4">
      <c r="B21" s="2" t="s">
        <v>22</v>
      </c>
      <c r="C21" s="2" t="s">
        <v>23</v>
      </c>
      <c r="D21" s="2" t="s">
        <v>24</v>
      </c>
      <c r="E21" s="19">
        <f>8/31</f>
        <v>0.25806451612903225</v>
      </c>
      <c r="F21" s="13"/>
      <c r="G21" s="13">
        <f t="shared" ref="G21:G24" si="0">$E21*F21</f>
        <v>0</v>
      </c>
      <c r="H21" s="13">
        <v>43456</v>
      </c>
      <c r="I21" s="13">
        <f t="shared" ref="I21:I24" si="1">$E21*H21</f>
        <v>11214.451612903225</v>
      </c>
      <c r="J21" s="13"/>
      <c r="K21" s="13">
        <f t="shared" ref="K21:K24" si="2">$E21*J21</f>
        <v>0</v>
      </c>
      <c r="L21" s="13">
        <f t="shared" ref="L21:L24" si="3">SUM(F21,H21,J21)</f>
        <v>43456</v>
      </c>
      <c r="M21" s="13">
        <f t="shared" ref="M21:M24" si="4">SUM(G21,I21,K21)</f>
        <v>11214.451612903225</v>
      </c>
    </row>
    <row r="22" spans="2:13" ht="24.6" customHeight="1" x14ac:dyDescent="0.4">
      <c r="B22" s="2" t="s">
        <v>22</v>
      </c>
      <c r="C22" s="2" t="s">
        <v>23</v>
      </c>
      <c r="D22" s="2" t="s">
        <v>24</v>
      </c>
      <c r="E22" s="19">
        <f>8/31</f>
        <v>0.25806451612903225</v>
      </c>
      <c r="F22" s="13"/>
      <c r="G22" s="13">
        <f t="shared" si="0"/>
        <v>0</v>
      </c>
      <c r="H22" s="13"/>
      <c r="I22" s="13">
        <f t="shared" si="1"/>
        <v>0</v>
      </c>
      <c r="J22" s="13">
        <v>16100</v>
      </c>
      <c r="K22" s="13">
        <f t="shared" si="2"/>
        <v>4154.8387096774195</v>
      </c>
      <c r="L22" s="13">
        <f t="shared" si="3"/>
        <v>16100</v>
      </c>
      <c r="M22" s="13">
        <f t="shared" si="4"/>
        <v>4154.8387096774195</v>
      </c>
    </row>
    <row r="23" spans="2:13" ht="24.6" customHeight="1" x14ac:dyDescent="0.4">
      <c r="B23" s="2" t="s">
        <v>9</v>
      </c>
      <c r="C23" s="2"/>
      <c r="D23" s="2" t="s">
        <v>10</v>
      </c>
      <c r="E23" s="19">
        <f>2/31</f>
        <v>6.4516129032258063E-2</v>
      </c>
      <c r="F23" s="13"/>
      <c r="G23" s="13">
        <f t="shared" si="0"/>
        <v>0</v>
      </c>
      <c r="H23" s="13">
        <v>203631</v>
      </c>
      <c r="I23" s="13">
        <f t="shared" si="1"/>
        <v>13137.483870967742</v>
      </c>
      <c r="J23" s="13"/>
      <c r="K23" s="13">
        <f t="shared" si="2"/>
        <v>0</v>
      </c>
      <c r="L23" s="13">
        <f t="shared" si="3"/>
        <v>203631</v>
      </c>
      <c r="M23" s="13">
        <f t="shared" si="4"/>
        <v>13137.483870967742</v>
      </c>
    </row>
    <row r="24" spans="2:13" ht="24.6" customHeight="1" x14ac:dyDescent="0.4">
      <c r="B24" s="2" t="s">
        <v>11</v>
      </c>
      <c r="C24" s="2"/>
      <c r="D24" s="2" t="s">
        <v>10</v>
      </c>
      <c r="E24" s="19">
        <f>1/31</f>
        <v>3.2258064516129031E-2</v>
      </c>
      <c r="F24" s="13"/>
      <c r="G24" s="13">
        <f t="shared" si="0"/>
        <v>0</v>
      </c>
      <c r="H24" s="13">
        <v>157068</v>
      </c>
      <c r="I24" s="13">
        <f t="shared" si="1"/>
        <v>5066.7096774193551</v>
      </c>
      <c r="J24" s="13"/>
      <c r="K24" s="13">
        <f t="shared" si="2"/>
        <v>0</v>
      </c>
      <c r="L24" s="13">
        <f t="shared" si="3"/>
        <v>157068</v>
      </c>
      <c r="M24" s="13">
        <f t="shared" si="4"/>
        <v>5066.7096774193551</v>
      </c>
    </row>
    <row r="25" spans="2:13" ht="24.6" customHeight="1" x14ac:dyDescent="0.4">
      <c r="B25" s="2" t="s">
        <v>15</v>
      </c>
      <c r="C25" s="2" t="s">
        <v>17</v>
      </c>
      <c r="D25" s="1" t="s">
        <v>16</v>
      </c>
      <c r="E25" s="16">
        <v>2</v>
      </c>
      <c r="F25" s="13"/>
      <c r="G25" s="13"/>
      <c r="H25" s="13"/>
      <c r="I25" s="13"/>
      <c r="J25" s="13">
        <f>SUM(I20:I24)</f>
        <v>29418.645161290326</v>
      </c>
      <c r="K25" s="13">
        <f>$E25%*J25</f>
        <v>588.37290322580657</v>
      </c>
      <c r="L25" s="13">
        <f>SUM(F25,H25,J25)</f>
        <v>29418.645161290326</v>
      </c>
      <c r="M25" s="13">
        <f>SUM(G25,I25,K25)</f>
        <v>588.37290322580657</v>
      </c>
    </row>
    <row r="26" spans="2:13" ht="24.6" customHeight="1" x14ac:dyDescent="0.4">
      <c r="B26" s="9" t="s">
        <v>12</v>
      </c>
      <c r="C26" s="10"/>
      <c r="D26" s="10"/>
      <c r="E26" s="10"/>
      <c r="F26" s="10"/>
      <c r="G26" s="11">
        <f>SUM(G20:G25)</f>
        <v>1202.3225806451612</v>
      </c>
      <c r="H26" s="10"/>
      <c r="I26" s="11">
        <f>SUM(I20:I25)</f>
        <v>29418.645161290326</v>
      </c>
      <c r="J26" s="10"/>
      <c r="K26" s="11">
        <f>SUM(K20:K25)</f>
        <v>4743.2116129032256</v>
      </c>
      <c r="L26" s="11"/>
      <c r="M26" s="11">
        <f>SUM(M20:M25)</f>
        <v>35364.179354838707</v>
      </c>
    </row>
  </sheetData>
  <mergeCells count="8">
    <mergeCell ref="L2:M2"/>
    <mergeCell ref="B2:B3"/>
    <mergeCell ref="C2:C3"/>
    <mergeCell ref="D2:D3"/>
    <mergeCell ref="E2:E3"/>
    <mergeCell ref="F2:G2"/>
    <mergeCell ref="H2:I2"/>
    <mergeCell ref="J2:K2"/>
  </mergeCells>
  <phoneticPr fontId="1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accessStatisticsExcel표준품셈 일위대가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user</dc:creator>
  <cp:lastModifiedBy>user</cp:lastModifiedBy>
  <dcterms:created xsi:type="dcterms:W3CDTF">2023-09-07T13:44:52Z</dcterms:created>
  <dcterms:modified xsi:type="dcterms:W3CDTF">2023-09-07T13:51:35Z</dcterms:modified>
</cp:coreProperties>
</file>